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vnd.ms-office.vbaProject" Extension="bin"/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9.xml"/>
  <Override ContentType="application/vnd.openxmlformats-officedocument.spreadsheetml.worksheet+xml" PartName="/xl/worksheets/sheet8.xml"/>
  <Override ContentType="application/vnd.openxmlformats-officedocument.spreadsheetml.worksheet+xml" PartName="/xl/worksheets/sheet7.xml"/>
  <Override ContentType="application/binary" PartName="/xl/metadata"/>
  <Override ContentType="application/binary" PartName="/xl/commentsmeta0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10.xml"/>
  <Override ContentType="application/vnd.openxmlformats-officedocument.drawing+xml" PartName="/xl/drawings/drawing9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12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1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Overall" sheetId="1" r:id="rId5"/>
    <sheet state="visible" name="CurrentOpen min" sheetId="2" r:id="rId6"/>
    <sheet state="hidden" name="Holiday" sheetId="3" r:id="rId7"/>
    <sheet state="hidden" name="Detail1" sheetId="4" r:id="rId8"/>
    <sheet state="visible" name="Pivot Openmin" sheetId="5" r:id="rId9"/>
    <sheet state="visible" name="Bom min" sheetId="6" r:id="rId10"/>
    <sheet state="hidden" name="OE balance line" sheetId="7" r:id="rId11"/>
    <sheet state="hidden" name="Sheet2" sheetId="8" r:id="rId12"/>
    <sheet state="hidden" name="Week3" sheetId="9" r:id="rId13"/>
    <sheet state="hidden" name="Week4" sheetId="10" r:id="rId14"/>
    <sheet state="hidden" name="Week5" sheetId="11" r:id="rId15"/>
    <sheet state="hidden" name="Week6" sheetId="12" r:id="rId16"/>
  </sheets>
  <definedNames>
    <definedName name="_xleta.IF">#NAME?</definedName>
    <definedName name="_xleta.MIN">#NAME?</definedName>
    <definedName name="_xleta.N">#NAME?</definedName>
    <definedName name="_xleta.RIGHT">#NAME?</definedName>
    <definedName name="_xleta.ROW">#NAME?</definedName>
    <definedName name="_xleta.SUM">#NAME?</definedName>
    <definedName name="Slicer_Group">#REF!</definedName>
    <definedName hidden="1" localSheetId="0" name="_xlnm._FilterDatabase">Overall!$A$3:$BW$36</definedName>
    <definedName hidden="1" localSheetId="5" name="_xlnm._FilterDatabase">'Bom min'!$A$1:$F$33283</definedName>
    <definedName hidden="1" localSheetId="6" name="_xlnm._FilterDatabase">'OE balance line'!$B$1:$C$22</definedName>
  </definedNames>
  <calcPr/>
  <extLst>
    <ext uri="GoogleSheetsCustomDataVersion2">
      <go:sheetsCustomData xmlns:go="http://customooxmlschemas.google.com/" r:id="rId17" roundtripDataChecksum="MCi1UJNbLdfsA8NZDNlfyNDsz+hXNjUFkVzd1Ef/3RA="/>
    </ext>
  </extLst>
</workbook>
</file>

<file path=xl/comments1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AP3">
      <text>
        <t xml:space="preserve">======
ID#AAAB0tJwTHY
TranDong Quan OSA-VN01    (2026-02-24 06:24:55)
Âm là thiếu năng lực, dương là dư năng lực</t>
      </text>
    </comment>
  </commentList>
  <extLst>
    <ext uri="GoogleSheetsCustomDataVersion2">
      <go:sheetsCustomData xmlns:go="http://customooxmlschemas.google.com/" r:id="rId1" roundtripDataSignature="AMtx7mjaGkl3Vn+cfhW43Yrf6E0zNN4dFQ=="/>
    </ext>
  </extLst>
</comments>
</file>

<file path=xl/sharedStrings.xml><?xml version="1.0" encoding="utf-8"?>
<sst xmlns="http://schemas.openxmlformats.org/spreadsheetml/2006/main" count="3249" uniqueCount="865">
  <si>
    <t>Thứ</t>
  </si>
  <si>
    <t>Manpower</t>
  </si>
  <si>
    <t>Working time</t>
  </si>
  <si>
    <t>% PP</t>
  </si>
  <si>
    <t>Total produced min</t>
  </si>
  <si>
    <t>Current week</t>
  </si>
  <si>
    <t>Next week</t>
  </si>
  <si>
    <t>No</t>
  </si>
  <si>
    <t>Sector</t>
  </si>
  <si>
    <t>Prod Group</t>
  </si>
  <si>
    <t>Shift</t>
  </si>
  <si>
    <t>Mon</t>
  </si>
  <si>
    <t>Tue</t>
  </si>
  <si>
    <t>Wed</t>
  </si>
  <si>
    <t>Thu</t>
  </si>
  <si>
    <t>Fri</t>
  </si>
  <si>
    <t>Sat</t>
  </si>
  <si>
    <t>Total direct</t>
  </si>
  <si>
    <t>Total working time</t>
  </si>
  <si>
    <t>AVE %PP</t>
  </si>
  <si>
    <t>Total  produced min</t>
  </si>
  <si>
    <t>Builgroup</t>
  </si>
  <si>
    <t>Equipment</t>
  </si>
  <si>
    <t>PP%</t>
  </si>
  <si>
    <t>Capa/day (min)</t>
  </si>
  <si>
    <t>Min need/day</t>
  </si>
  <si>
    <t>Capa/Week</t>
  </si>
  <si>
    <t>Openmin</t>
  </si>
  <si>
    <t>Capa of remain day</t>
  </si>
  <si>
    <t>Capa RemainDay vs OpenMin</t>
  </si>
  <si>
    <t>Today</t>
  </si>
  <si>
    <t>Deadline</t>
  </si>
  <si>
    <t>Remaining day</t>
  </si>
  <si>
    <t>Standard Manpower</t>
  </si>
  <si>
    <t>Standard Capacity</t>
  </si>
  <si>
    <t>SUM
Standard Capacity</t>
  </si>
  <si>
    <t>Backlog</t>
  </si>
  <si>
    <t>SUM
Backlog</t>
  </si>
  <si>
    <t>% Backlog</t>
  </si>
  <si>
    <t>Next release</t>
  </si>
  <si>
    <t>SUM 
Next release</t>
  </si>
  <si>
    <t>Diff</t>
  </si>
  <si>
    <t>SUM
Diff</t>
  </si>
  <si>
    <t>% next Backlog</t>
  </si>
  <si>
    <t>USL g48 = BMW X3 + G58 = BMW X5 + G78 = Sedan serie 3</t>
  </si>
  <si>
    <t>SeatVR</t>
  </si>
  <si>
    <t>A</t>
  </si>
  <si>
    <t>BM8R070</t>
  </si>
  <si>
    <t>B</t>
  </si>
  <si>
    <t>SeatVL</t>
  </si>
  <si>
    <t>BM8R060</t>
  </si>
  <si>
    <t>FrontBumper</t>
  </si>
  <si>
    <t>BM8R090</t>
  </si>
  <si>
    <t>RearBumper</t>
  </si>
  <si>
    <t>BM8R110</t>
  </si>
  <si>
    <t>Passenger door</t>
  </si>
  <si>
    <t>BM8R300</t>
  </si>
  <si>
    <t xml:space="preserve"> </t>
  </si>
  <si>
    <t>Drive door</t>
  </si>
  <si>
    <t>BM8R290</t>
  </si>
  <si>
    <t>Frontend</t>
  </si>
  <si>
    <t>BM8R270</t>
  </si>
  <si>
    <t>FrontendLKS</t>
  </si>
  <si>
    <t>BM8R280</t>
  </si>
  <si>
    <t>Cockpit</t>
  </si>
  <si>
    <t>BM8R260</t>
  </si>
  <si>
    <t>RearDoor</t>
  </si>
  <si>
    <t>BM8R020</t>
  </si>
  <si>
    <t>Total USL</t>
  </si>
  <si>
    <t>EAP</t>
  </si>
  <si>
    <t>EAP_SJYF</t>
  </si>
  <si>
    <t>BM8R030</t>
  </si>
  <si>
    <t>BM8R040</t>
  </si>
  <si>
    <t>BM8R050</t>
  </si>
  <si>
    <t>BM8R140</t>
  </si>
  <si>
    <t>BM8R150</t>
  </si>
  <si>
    <t>BM8R160</t>
  </si>
  <si>
    <t>EAP_YF</t>
  </si>
  <si>
    <t>BM8R080</t>
  </si>
  <si>
    <t>BM8R120</t>
  </si>
  <si>
    <t>BM8R210</t>
  </si>
  <si>
    <t>EAP_AZV</t>
  </si>
  <si>
    <t>BM8R170</t>
  </si>
  <si>
    <t>EAP_MAL</t>
  </si>
  <si>
    <t>BM8R220</t>
  </si>
  <si>
    <t>Total EAP</t>
  </si>
  <si>
    <t>Total USL/EAP</t>
  </si>
  <si>
    <t>Làm sao để ngày qua thì công thức tính capacity sẽ tính ngày còn lại thôi ?</t>
  </si>
  <si>
    <t>So sanh giua release va planning arrangement</t>
  </si>
  <si>
    <t>Lam sao combine 2 week</t>
  </si>
  <si>
    <t>Lam sao de xac dinh qty release daily to be matched with capacity in pcs</t>
  </si>
  <si>
    <t>ORD_GRPNR</t>
  </si>
  <si>
    <t>ORD_SECT_INDEX</t>
  </si>
  <si>
    <t>ORD_PLANNEDSECTOR</t>
  </si>
  <si>
    <t>Group</t>
  </si>
  <si>
    <t>ORD_PRODUCTNR</t>
  </si>
  <si>
    <t>ORD_BATCHNR</t>
  </si>
  <si>
    <t>PLANNED_QTY</t>
  </si>
  <si>
    <t>OPEN_QTY</t>
  </si>
  <si>
    <t>PRODUCED_MIN</t>
  </si>
  <si>
    <t>OPEN_MIN</t>
  </si>
  <si>
    <t>Build group</t>
  </si>
  <si>
    <t>Line</t>
  </si>
  <si>
    <t>Carline</t>
  </si>
  <si>
    <t>U/E</t>
  </si>
  <si>
    <t> </t>
  </si>
  <si>
    <t>EA</t>
  </si>
  <si>
    <t>000</t>
  </si>
  <si>
    <t>BM8R093105</t>
  </si>
  <si>
    <t>251210</t>
  </si>
  <si>
    <t>BM8R290122</t>
  </si>
  <si>
    <t>112233</t>
  </si>
  <si>
    <t>EF</t>
  </si>
  <si>
    <t>BJ1NH38503</t>
  </si>
  <si>
    <t>385030</t>
  </si>
  <si>
    <t>BJ1NH39503</t>
  </si>
  <si>
    <t>395030</t>
  </si>
  <si>
    <t>BJ1NH44503</t>
  </si>
  <si>
    <t>445030</t>
  </si>
  <si>
    <t>BJ1NH45503</t>
  </si>
  <si>
    <t>455030</t>
  </si>
  <si>
    <t>BJ1NH60603</t>
  </si>
  <si>
    <t>606030</t>
  </si>
  <si>
    <t>BJ1NH61603</t>
  </si>
  <si>
    <t>616030</t>
  </si>
  <si>
    <t>BJ1NH62603</t>
  </si>
  <si>
    <t>626030</t>
  </si>
  <si>
    <t>BJ1NH63603</t>
  </si>
  <si>
    <t>636030</t>
  </si>
  <si>
    <t>P5</t>
  </si>
  <si>
    <t>BM4O050101</t>
  </si>
  <si>
    <t>050101</t>
  </si>
  <si>
    <t>BM4O160102</t>
  </si>
  <si>
    <t>160102</t>
  </si>
  <si>
    <t>BM4O161102</t>
  </si>
  <si>
    <t>161102</t>
  </si>
  <si>
    <t>P7</t>
  </si>
  <si>
    <t>BM1NA20105</t>
  </si>
  <si>
    <t>201050</t>
  </si>
  <si>
    <t>BM1NA21105</t>
  </si>
  <si>
    <t>211050</t>
  </si>
  <si>
    <t>BM1NA50110</t>
  </si>
  <si>
    <t>501100</t>
  </si>
  <si>
    <t>BM1NA70101</t>
  </si>
  <si>
    <t>701050</t>
  </si>
  <si>
    <t>U4</t>
  </si>
  <si>
    <t>BM8R110111</t>
  </si>
  <si>
    <t>110111</t>
  </si>
  <si>
    <t>99</t>
  </si>
  <si>
    <t>124</t>
  </si>
  <si>
    <t>832D099110</t>
  </si>
  <si>
    <t>268840</t>
  </si>
  <si>
    <t>139</t>
  </si>
  <si>
    <t>BM4O120101</t>
  </si>
  <si>
    <t>278010</t>
  </si>
  <si>
    <t>BM4O130101</t>
  </si>
  <si>
    <t>278020</t>
  </si>
  <si>
    <t>BM1NA76110</t>
  </si>
  <si>
    <t>278030</t>
  </si>
  <si>
    <t>BM1NA77110</t>
  </si>
  <si>
    <t>278040</t>
  </si>
  <si>
    <t>SP</t>
  </si>
  <si>
    <t>140</t>
  </si>
  <si>
    <t>BM8R094105</t>
  </si>
  <si>
    <t>278340</t>
  </si>
  <si>
    <t>P4</t>
  </si>
  <si>
    <t>291</t>
  </si>
  <si>
    <t>BM8R030110</t>
  </si>
  <si>
    <t>274080</t>
  </si>
  <si>
    <t>BM8R040110</t>
  </si>
  <si>
    <t>274090</t>
  </si>
  <si>
    <t>BM8R041110</t>
  </si>
  <si>
    <t>274100</t>
  </si>
  <si>
    <t>BM8R050103</t>
  </si>
  <si>
    <t>274110</t>
  </si>
  <si>
    <t>BM8R080103</t>
  </si>
  <si>
    <t>274140</t>
  </si>
  <si>
    <t>BM8R121103</t>
  </si>
  <si>
    <t>274170</t>
  </si>
  <si>
    <t>BM8R150103</t>
  </si>
  <si>
    <t>274190</t>
  </si>
  <si>
    <t>BM8R160103</t>
  </si>
  <si>
    <t>274200</t>
  </si>
  <si>
    <t>BM8R170106</t>
  </si>
  <si>
    <t>274210</t>
  </si>
  <si>
    <t>BM8R172106</t>
  </si>
  <si>
    <t>274220</t>
  </si>
  <si>
    <t>BM8R210105</t>
  </si>
  <si>
    <t>274230</t>
  </si>
  <si>
    <t>BM8R220105</t>
  </si>
  <si>
    <t>274240</t>
  </si>
  <si>
    <t>BM8R020111</t>
  </si>
  <si>
    <t>274070</t>
  </si>
  <si>
    <t>BM8R061112</t>
  </si>
  <si>
    <t>274120</t>
  </si>
  <si>
    <t>BM8R070112</t>
  </si>
  <si>
    <t>274130</t>
  </si>
  <si>
    <t>BM8R110110</t>
  </si>
  <si>
    <t>274160</t>
  </si>
  <si>
    <t>BM8R260112</t>
  </si>
  <si>
    <t>274250</t>
  </si>
  <si>
    <t>BM8R270111</t>
  </si>
  <si>
    <t>274260</t>
  </si>
  <si>
    <t>BM8R283113</t>
  </si>
  <si>
    <t>274270</t>
  </si>
  <si>
    <t>BM8R293112</t>
  </si>
  <si>
    <t>274280</t>
  </si>
  <si>
    <t>BM8R306111</t>
  </si>
  <si>
    <t>274290</t>
  </si>
  <si>
    <t>292</t>
  </si>
  <si>
    <t>BM8R140105</t>
  </si>
  <si>
    <t>274460</t>
  </si>
  <si>
    <t>274470</t>
  </si>
  <si>
    <t>274500</t>
  </si>
  <si>
    <t>BM8R097113</t>
  </si>
  <si>
    <t>274420</t>
  </si>
  <si>
    <t>274570</t>
  </si>
  <si>
    <t>274590</t>
  </si>
  <si>
    <t>274350</t>
  </si>
  <si>
    <t>274360</t>
  </si>
  <si>
    <t>274370</t>
  </si>
  <si>
    <t>274380</t>
  </si>
  <si>
    <t>274410</t>
  </si>
  <si>
    <t>274440</t>
  </si>
  <si>
    <t>274520</t>
  </si>
  <si>
    <t>274530</t>
  </si>
  <si>
    <t>274540</t>
  </si>
  <si>
    <t>274340</t>
  </si>
  <si>
    <t>274390</t>
  </si>
  <si>
    <t>274400</t>
  </si>
  <si>
    <t>274430</t>
  </si>
  <si>
    <t>274550</t>
  </si>
  <si>
    <t>BM8R291112</t>
  </si>
  <si>
    <t>274600</t>
  </si>
  <si>
    <t>274640</t>
  </si>
  <si>
    <t>BM8R307111</t>
  </si>
  <si>
    <t>274650</t>
  </si>
  <si>
    <t>293</t>
  </si>
  <si>
    <t>275650</t>
  </si>
  <si>
    <t>275700</t>
  </si>
  <si>
    <t>BM8R031110</t>
  </si>
  <si>
    <t>275340</t>
  </si>
  <si>
    <t>275350</t>
  </si>
  <si>
    <t>275360</t>
  </si>
  <si>
    <t>BM8R051103</t>
  </si>
  <si>
    <t>275370</t>
  </si>
  <si>
    <t>275400</t>
  </si>
  <si>
    <t>275430</t>
  </si>
  <si>
    <t>275480</t>
  </si>
  <si>
    <t>275520</t>
  </si>
  <si>
    <t>275530</t>
  </si>
  <si>
    <t>275540</t>
  </si>
  <si>
    <t>275560</t>
  </si>
  <si>
    <t>275600</t>
  </si>
  <si>
    <t>275320</t>
  </si>
  <si>
    <t>BM8R021111</t>
  </si>
  <si>
    <t>275330</t>
  </si>
  <si>
    <t>275380</t>
  </si>
  <si>
    <t>275390</t>
  </si>
  <si>
    <t>275410</t>
  </si>
  <si>
    <t>275420</t>
  </si>
  <si>
    <t>275610</t>
  </si>
  <si>
    <t>275710</t>
  </si>
  <si>
    <t>275730</t>
  </si>
  <si>
    <t>294</t>
  </si>
  <si>
    <t>278360</t>
  </si>
  <si>
    <t>278370</t>
  </si>
  <si>
    <t>278390</t>
  </si>
  <si>
    <t>278400</t>
  </si>
  <si>
    <t>278540</t>
  </si>
  <si>
    <t>279280</t>
  </si>
  <si>
    <t>279330</t>
  </si>
  <si>
    <t>279340</t>
  </si>
  <si>
    <t>279350</t>
  </si>
  <si>
    <t>279360</t>
  </si>
  <si>
    <t>279370</t>
  </si>
  <si>
    <t>279400</t>
  </si>
  <si>
    <t>278350</t>
  </si>
  <si>
    <t>278470</t>
  </si>
  <si>
    <t>278500</t>
  </si>
  <si>
    <t>279010</t>
  </si>
  <si>
    <t>279270</t>
  </si>
  <si>
    <t>279410</t>
  </si>
  <si>
    <t>279420</t>
  </si>
  <si>
    <t>279430</t>
  </si>
  <si>
    <t>279450</t>
  </si>
  <si>
    <t>279490</t>
  </si>
  <si>
    <t>Details for Sum of OPEN_MIN - ORD_PRODUCTNR: BM8R260111, Build group: BM8R260, Line: Cockpit</t>
  </si>
  <si>
    <t>BM8R260111</t>
  </si>
  <si>
    <t>(All)</t>
  </si>
  <si>
    <t>Sum of OPEN_MIN</t>
  </si>
  <si>
    <t>not found</t>
  </si>
  <si>
    <t>BM4O050</t>
  </si>
  <si>
    <t>BJ1NH30</t>
  </si>
  <si>
    <t>BM4O160</t>
  </si>
  <si>
    <t>BM1NA70</t>
  </si>
  <si>
    <t>BM1NA50</t>
  </si>
  <si>
    <t>BM1NA20</t>
  </si>
  <si>
    <t>BM4O120</t>
  </si>
  <si>
    <t>BM4O130</t>
  </si>
  <si>
    <t>Grand Total</t>
  </si>
  <si>
    <t>Car line</t>
  </si>
  <si>
    <t>FPNR</t>
  </si>
  <si>
    <t>Part name</t>
  </si>
  <si>
    <t>BG</t>
  </si>
  <si>
    <t>Minute 1/pc</t>
  </si>
  <si>
    <t xml:space="preserve">ZB LTG  FRONT FGS UFS G45              </t>
  </si>
  <si>
    <t>FRONTEND</t>
  </si>
  <si>
    <t>G48</t>
  </si>
  <si>
    <t>BM8R170105</t>
  </si>
  <si>
    <t>ADAPTER AZV</t>
  </si>
  <si>
    <t>BM8R171105</t>
  </si>
  <si>
    <t>BM8R172105</t>
  </si>
  <si>
    <t>BM8R173105</t>
  </si>
  <si>
    <t>ADAPTER DRIVER DOOR</t>
  </si>
  <si>
    <t>ADAPTER MAL</t>
  </si>
  <si>
    <t>ADAPTER PASSENGER DOOR</t>
  </si>
  <si>
    <t>ADAPTER REAR DOOR</t>
  </si>
  <si>
    <t>ADAPTER SEAT</t>
  </si>
  <si>
    <t>BM8R122103</t>
  </si>
  <si>
    <t>ADAPTER WCA</t>
  </si>
  <si>
    <t>BM8R260105</t>
  </si>
  <si>
    <t>COCKPIT</t>
  </si>
  <si>
    <t>BM8R261105</t>
  </si>
  <si>
    <t>BM8R290104</t>
  </si>
  <si>
    <t>DRIVER DOOR</t>
  </si>
  <si>
    <t>BM8R291104</t>
  </si>
  <si>
    <t>BM8R292104</t>
  </si>
  <si>
    <t>BM8R293104</t>
  </si>
  <si>
    <t>DRIVER DOOR PANEL</t>
  </si>
  <si>
    <t>BM8R090105</t>
  </si>
  <si>
    <t>FRONT BUMPER</t>
  </si>
  <si>
    <t>BM8R091105</t>
  </si>
  <si>
    <t>BM8R092105</t>
  </si>
  <si>
    <t>BM8R095105</t>
  </si>
  <si>
    <t>BM8R096105</t>
  </si>
  <si>
    <t>BM8R097105</t>
  </si>
  <si>
    <t>BM8R098105</t>
  </si>
  <si>
    <t>BM8R099105</t>
  </si>
  <si>
    <t>BM8R100105</t>
  </si>
  <si>
    <t>BM8R101105</t>
  </si>
  <si>
    <t>BM8R280113</t>
  </si>
  <si>
    <t>FRONTEND LKS</t>
  </si>
  <si>
    <t>BM8R281113</t>
  </si>
  <si>
    <t>BM8R282113</t>
  </si>
  <si>
    <t>BM8R300106</t>
  </si>
  <si>
    <t>PASSENGER DOOR</t>
  </si>
  <si>
    <t>BM8R301106</t>
  </si>
  <si>
    <t>BM8R302106</t>
  </si>
  <si>
    <t>BM8R303106</t>
  </si>
  <si>
    <t>BM8R304106</t>
  </si>
  <si>
    <t>BM8R305106</t>
  </si>
  <si>
    <t>BM8R306106</t>
  </si>
  <si>
    <t>BM8R307106</t>
  </si>
  <si>
    <t>PASSENGER DOOR PANEL</t>
  </si>
  <si>
    <t>REAR BUMPER</t>
  </si>
  <si>
    <t>BM8R020106</t>
  </si>
  <si>
    <t>REAR DOOR</t>
  </si>
  <si>
    <t>BM8R021106</t>
  </si>
  <si>
    <t>REAR DOOR PANEL</t>
  </si>
  <si>
    <t>REAR SEAT</t>
  </si>
  <si>
    <t>BM8R060106</t>
  </si>
  <si>
    <t>SEAT L (DRIVER SEAT)</t>
  </si>
  <si>
    <t>BM8R061106</t>
  </si>
  <si>
    <t>BM8R070106</t>
  </si>
  <si>
    <t>SEAT R (PASSENGER SEAT)</t>
  </si>
  <si>
    <t>BM8R071106</t>
  </si>
  <si>
    <t>BM8R171106</t>
  </si>
  <si>
    <t>BM8R173106</t>
  </si>
  <si>
    <t>BM8R261111</t>
  </si>
  <si>
    <t>BM8R261112</t>
  </si>
  <si>
    <t>BM8R090113</t>
  </si>
  <si>
    <t>BM8R091113</t>
  </si>
  <si>
    <t>BM8R092113</t>
  </si>
  <si>
    <t>BM8R093113</t>
  </si>
  <si>
    <t>BM8R094113</t>
  </si>
  <si>
    <t>BM8R095113</t>
  </si>
  <si>
    <t>BM8R096113</t>
  </si>
  <si>
    <t>BM8R098113</t>
  </si>
  <si>
    <t>BM8R099113</t>
  </si>
  <si>
    <t>BM8R100113</t>
  </si>
  <si>
    <t>BM8R101113</t>
  </si>
  <si>
    <t>BM8R090114</t>
  </si>
  <si>
    <t>BM8R091114</t>
  </si>
  <si>
    <t>BM8R092114</t>
  </si>
  <si>
    <t>BM8R093114</t>
  </si>
  <si>
    <t>BM8R094114</t>
  </si>
  <si>
    <t>BM8R095114</t>
  </si>
  <si>
    <t>BM8R096114</t>
  </si>
  <si>
    <t>BM8R097114</t>
  </si>
  <si>
    <t>BM8R098114</t>
  </si>
  <si>
    <t>BM8R099114</t>
  </si>
  <si>
    <t>BM8R100114</t>
  </si>
  <si>
    <t>BM8R101114</t>
  </si>
  <si>
    <t>BM8R270112</t>
  </si>
  <si>
    <t>BM8R280114</t>
  </si>
  <si>
    <t>BM8R281114</t>
  </si>
  <si>
    <t>BM8R282114</t>
  </si>
  <si>
    <t>BM8R283114</t>
  </si>
  <si>
    <t>BM8R060112</t>
  </si>
  <si>
    <t>BM8R060113</t>
  </si>
  <si>
    <t>BM8R061113</t>
  </si>
  <si>
    <t>BM8R071112</t>
  </si>
  <si>
    <t>BM8R070113</t>
  </si>
  <si>
    <t>BM8R071113</t>
  </si>
  <si>
    <t>BM8R290112</t>
  </si>
  <si>
    <t>BM8R292112</t>
  </si>
  <si>
    <t>BM8R290113</t>
  </si>
  <si>
    <t>BM8R291113</t>
  </si>
  <si>
    <t>BM8R292113</t>
  </si>
  <si>
    <t>BM8R293113</t>
  </si>
  <si>
    <t>BM8R300111</t>
  </si>
  <si>
    <t>BM8R301111</t>
  </si>
  <si>
    <t>BM8R302111</t>
  </si>
  <si>
    <t>BM8R303111</t>
  </si>
  <si>
    <t>BM8R304111</t>
  </si>
  <si>
    <t>BM8R305111</t>
  </si>
  <si>
    <t>BM8R300112</t>
  </si>
  <si>
    <t>BM8R301112</t>
  </si>
  <si>
    <t>BM8R302112</t>
  </si>
  <si>
    <t>BM8R303112</t>
  </si>
  <si>
    <t>BM8R304112</t>
  </si>
  <si>
    <t>BM8R305112</t>
  </si>
  <si>
    <t>BM8R306112</t>
  </si>
  <si>
    <t>BM8R307112</t>
  </si>
  <si>
    <t>BM8R020112</t>
  </si>
  <si>
    <t>BM8R021112</t>
  </si>
  <si>
    <t>BM8R260121</t>
  </si>
  <si>
    <t>BM8R261121</t>
  </si>
  <si>
    <t>BM8R270121</t>
  </si>
  <si>
    <t>BM8R270122</t>
  </si>
  <si>
    <t>BM8R170114</t>
  </si>
  <si>
    <t>BM8R171114</t>
  </si>
  <si>
    <t>BM8R172114</t>
  </si>
  <si>
    <t>BM8R173114</t>
  </si>
  <si>
    <t>=XLOOKUP(Table002__Page_2_4[@[ORD_PRODUCTNR]],'Bom min'</t>
  </si>
  <si>
    <t>BM8R170115</t>
  </si>
  <si>
    <t>BM8R171115</t>
  </si>
  <si>
    <t>BM8R172115</t>
  </si>
  <si>
    <t>BM8R173115</t>
  </si>
  <si>
    <t>BM8R291122</t>
  </si>
  <si>
    <t>BM8R292122</t>
  </si>
  <si>
    <t>BM8R293122</t>
  </si>
  <si>
    <t>BM8R290123</t>
  </si>
  <si>
    <t>BM8R291123</t>
  </si>
  <si>
    <t>BM8R292123</t>
  </si>
  <si>
    <t>BM8R293123</t>
  </si>
  <si>
    <t>BM8R090123</t>
  </si>
  <si>
    <t>BM8R091123</t>
  </si>
  <si>
    <t>BM8R092123</t>
  </si>
  <si>
    <t>BM8R093123</t>
  </si>
  <si>
    <t>BM8R094123</t>
  </si>
  <si>
    <t>BM8R095123</t>
  </si>
  <si>
    <t>BM8R096123</t>
  </si>
  <si>
    <t>BM8R097123</t>
  </si>
  <si>
    <t>BM8R098123</t>
  </si>
  <si>
    <t>BM8R099123</t>
  </si>
  <si>
    <t>BM8R100123</t>
  </si>
  <si>
    <t>BM8R101123</t>
  </si>
  <si>
    <t>BM8R090124</t>
  </si>
  <si>
    <t>BM8R091124</t>
  </si>
  <si>
    <t>BM8R092124</t>
  </si>
  <si>
    <t>BM8R093124</t>
  </si>
  <si>
    <t>BM8R094124</t>
  </si>
  <si>
    <t>BM8R095124</t>
  </si>
  <si>
    <t>BM8R096124</t>
  </si>
  <si>
    <t>BM8R097124</t>
  </si>
  <si>
    <t>BM8R098124</t>
  </si>
  <si>
    <t>BM8R099124</t>
  </si>
  <si>
    <t>BM8R100124</t>
  </si>
  <si>
    <t>BM8R101124</t>
  </si>
  <si>
    <t>BM8R070122</t>
  </si>
  <si>
    <t>SEAT R (PASSENGER SEAT) V1</t>
  </si>
  <si>
    <t>BM8R320110</t>
  </si>
  <si>
    <t>SEAT R (PASSENGER SEAT) V2</t>
  </si>
  <si>
    <t>BM8R320</t>
  </si>
  <si>
    <t>BM8R320111</t>
  </si>
  <si>
    <t>BM8R321111</t>
  </si>
  <si>
    <t>BM8R060122</t>
  </si>
  <si>
    <t>SEAT L (DRIVER SEAT) V1</t>
  </si>
  <si>
    <t>BM8R061122</t>
  </si>
  <si>
    <t>BM8R310110</t>
  </si>
  <si>
    <t>SEAT L (DRIVER SEAT) V2</t>
  </si>
  <si>
    <t>BM8R310</t>
  </si>
  <si>
    <t>BM8R311110</t>
  </si>
  <si>
    <t>BM8R180110</t>
  </si>
  <si>
    <t>ADAPTER SEAT FAN</t>
  </si>
  <si>
    <t>BM8R180</t>
  </si>
  <si>
    <t>BM8R181110</t>
  </si>
  <si>
    <t>BM8R030120</t>
  </si>
  <si>
    <t>BM8R031120</t>
  </si>
  <si>
    <t>BM8R040120</t>
  </si>
  <si>
    <t>BM8R041120</t>
  </si>
  <si>
    <t>G78</t>
  </si>
  <si>
    <t>BJ1NG10501</t>
  </si>
  <si>
    <t>BJ1NG10</t>
  </si>
  <si>
    <t>BJ1NG11501</t>
  </si>
  <si>
    <t>BJ1NH70501</t>
  </si>
  <si>
    <t>BJ1NH70</t>
  </si>
  <si>
    <t>BJ1NH71501</t>
  </si>
  <si>
    <t>BJ1NH72501</t>
  </si>
  <si>
    <t>BJ1NH73501</t>
  </si>
  <si>
    <t>BJ1NH30503</t>
  </si>
  <si>
    <t>BJ1NH31503</t>
  </si>
  <si>
    <t>BJ1NH32503</t>
  </si>
  <si>
    <t>BJ1NH33503</t>
  </si>
  <si>
    <t>BJ1NH34503</t>
  </si>
  <si>
    <t>BJ1NH35503</t>
  </si>
  <si>
    <t>BJ1NH36503</t>
  </si>
  <si>
    <t>BJ1NH37503</t>
  </si>
  <si>
    <t>BJ1NH40503</t>
  </si>
  <si>
    <t>BJ1NH41503</t>
  </si>
  <si>
    <t>BJ1NH42503</t>
  </si>
  <si>
    <t>BJ1NH43503</t>
  </si>
  <si>
    <t>BJ1NH01503</t>
  </si>
  <si>
    <t>BJ1NH01</t>
  </si>
  <si>
    <t>BJ1NH02503</t>
  </si>
  <si>
    <t>BJ1NH03503</t>
  </si>
  <si>
    <t>BJ1NH04503</t>
  </si>
  <si>
    <t>BJ1NH05503</t>
  </si>
  <si>
    <t>BJ1NH06503</t>
  </si>
  <si>
    <t>BJ1NH07503</t>
  </si>
  <si>
    <t>BJ1NH08503</t>
  </si>
  <si>
    <t>BJ1NH60503</t>
  </si>
  <si>
    <t>REAR DOOR DRIVER</t>
  </si>
  <si>
    <t>BJ1NH60</t>
  </si>
  <si>
    <t>BJ1NH61503</t>
  </si>
  <si>
    <t>BJ1NH62503</t>
  </si>
  <si>
    <t>BJ1NH63503</t>
  </si>
  <si>
    <t>BJ1NH20503</t>
  </si>
  <si>
    <t>REAR DOOR PASSENGER</t>
  </si>
  <si>
    <t>BJ1NH20</t>
  </si>
  <si>
    <t>BJ1NH21503</t>
  </si>
  <si>
    <t>BJ1NH22503</t>
  </si>
  <si>
    <t>BJ1NH23503</t>
  </si>
  <si>
    <t>BM1NA50101</t>
  </si>
  <si>
    <t>BM1NA60101</t>
  </si>
  <si>
    <t>BM1NA60</t>
  </si>
  <si>
    <t>BM1NA30101</t>
  </si>
  <si>
    <t>BM1NA30</t>
  </si>
  <si>
    <t>BM1NA31101</t>
  </si>
  <si>
    <t>BM1NA20101</t>
  </si>
  <si>
    <t>BM1NA21101</t>
  </si>
  <si>
    <t>BJ1NG50501</t>
  </si>
  <si>
    <t>MIKO (CENTER CONSOLE)</t>
  </si>
  <si>
    <t>BJ1NG50</t>
  </si>
  <si>
    <t>BJ1NG51501</t>
  </si>
  <si>
    <t>BJ1NG52501</t>
  </si>
  <si>
    <t>BJ1NG53501</t>
  </si>
  <si>
    <t>BJ1NG54501</t>
  </si>
  <si>
    <t>BJ1NG55501</t>
  </si>
  <si>
    <t>BJ1NG56501</t>
  </si>
  <si>
    <t>BJ1NG57501</t>
  </si>
  <si>
    <t>BJ1NG58501</t>
  </si>
  <si>
    <t>BJ1NG59501</t>
  </si>
  <si>
    <t>BJ1NG60501</t>
  </si>
  <si>
    <t>BJ1NG61501</t>
  </si>
  <si>
    <t>BJ1NG62501</t>
  </si>
  <si>
    <t>BJ1NG63501</t>
  </si>
  <si>
    <t>BJ1NG64501</t>
  </si>
  <si>
    <t>BJ1NG65501</t>
  </si>
  <si>
    <t>BJ1NG66501</t>
  </si>
  <si>
    <t>BJ1NG67501</t>
  </si>
  <si>
    <t>BJ1NG68501</t>
  </si>
  <si>
    <t>BJ1NG69501</t>
  </si>
  <si>
    <t>BJ1NG70501</t>
  </si>
  <si>
    <t>BJ1NG71501</t>
  </si>
  <si>
    <t>BJ1NG72501</t>
  </si>
  <si>
    <t>BJ1NG73501</t>
  </si>
  <si>
    <t>BJ1NG74501</t>
  </si>
  <si>
    <t>BJ1NG75501</t>
  </si>
  <si>
    <t>BJ1NG76501</t>
  </si>
  <si>
    <t>BJ1NG77501</t>
  </si>
  <si>
    <t>BJ1NG78501</t>
  </si>
  <si>
    <t>BJ1NG79501</t>
  </si>
  <si>
    <t>BJ1NG80501</t>
  </si>
  <si>
    <t>BJ1NG81501</t>
  </si>
  <si>
    <t>BM1NA40101</t>
  </si>
  <si>
    <t>BM1NA40</t>
  </si>
  <si>
    <t>BM1NA90101</t>
  </si>
  <si>
    <t>BM1NA90</t>
  </si>
  <si>
    <t>BM1NA91101</t>
  </si>
  <si>
    <t>BM1NA80101</t>
  </si>
  <si>
    <t>BM1NA80</t>
  </si>
  <si>
    <t>BM1NA85101</t>
  </si>
  <si>
    <t>REAR BUMPER MSP</t>
  </si>
  <si>
    <t>BM1NA85</t>
  </si>
  <si>
    <t>ADAPTER PHUD</t>
  </si>
  <si>
    <t>BM1NA75101</t>
  </si>
  <si>
    <t>ADAPTER TOPPERPAD</t>
  </si>
  <si>
    <t>BM1NA75</t>
  </si>
  <si>
    <t>BM1NA76101</t>
  </si>
  <si>
    <t>BM1NA65101</t>
  </si>
  <si>
    <t>ADAPTER BAMI</t>
  </si>
  <si>
    <t>BM1NA65</t>
  </si>
  <si>
    <t>BM1NB40101</t>
  </si>
  <si>
    <t>DACHHIMMEL</t>
  </si>
  <si>
    <t>BM1NB40</t>
  </si>
  <si>
    <t>BM1NB41101</t>
  </si>
  <si>
    <t>BM1NA90105</t>
  </si>
  <si>
    <t>BM1NA91105</t>
  </si>
  <si>
    <t>BJ1NG50505</t>
  </si>
  <si>
    <t>BJ1NG51505</t>
  </si>
  <si>
    <t>BJ1NG52505</t>
  </si>
  <si>
    <t>BJ1NG53505</t>
  </si>
  <si>
    <t>BJ1NG54505</t>
  </si>
  <si>
    <t>BJ1NG55505</t>
  </si>
  <si>
    <t>BJ1NG56505</t>
  </si>
  <si>
    <t>BJ1NG57505</t>
  </si>
  <si>
    <t>BJ1NG58505</t>
  </si>
  <si>
    <t>BJ1NG59505</t>
  </si>
  <si>
    <t>BJ1NG60505</t>
  </si>
  <si>
    <t>BJ1NG61505</t>
  </si>
  <si>
    <t>BJ1NG62505</t>
  </si>
  <si>
    <t>BJ1NG63505</t>
  </si>
  <si>
    <t>BJ1NG64505</t>
  </si>
  <si>
    <t>BJ1NG65505</t>
  </si>
  <si>
    <t>BJ1NG66505</t>
  </si>
  <si>
    <t>BJ1NG67505</t>
  </si>
  <si>
    <t>BJ1NG68505</t>
  </si>
  <si>
    <t>BJ1NG69505</t>
  </si>
  <si>
    <t>BJ1NG70505</t>
  </si>
  <si>
    <t>BJ1NG71505</t>
  </si>
  <si>
    <t>BJ1NG72505</t>
  </si>
  <si>
    <t>BJ1NG73505</t>
  </si>
  <si>
    <t>BJ1NG74505</t>
  </si>
  <si>
    <t>BJ1NG75505</t>
  </si>
  <si>
    <t>BJ1NG76505</t>
  </si>
  <si>
    <t>BJ1NG77505</t>
  </si>
  <si>
    <t>BJ1NG78505</t>
  </si>
  <si>
    <t>BJ1NG79505</t>
  </si>
  <si>
    <t>BJ1NG80505</t>
  </si>
  <si>
    <t>BJ1NG81505</t>
  </si>
  <si>
    <t>BM1NA50102</t>
  </si>
  <si>
    <t>BM1NB40103</t>
  </si>
  <si>
    <t>BM1NB41103</t>
  </si>
  <si>
    <t>BJ1NH01505</t>
  </si>
  <si>
    <t>BJ1NH02505</t>
  </si>
  <si>
    <t>BJ1NH03505</t>
  </si>
  <si>
    <t>BJ1NH04505</t>
  </si>
  <si>
    <t>BJ1NH05505</t>
  </si>
  <si>
    <t>BJ1NH06505</t>
  </si>
  <si>
    <t>BJ1NH07505</t>
  </si>
  <si>
    <t>BJ1NH08505</t>
  </si>
  <si>
    <t>BJ1NH01506</t>
  </si>
  <si>
    <t>BJ1NH02506</t>
  </si>
  <si>
    <t>BJ1NH03506</t>
  </si>
  <si>
    <t>BJ1NH04506</t>
  </si>
  <si>
    <t>BJ1NH05506</t>
  </si>
  <si>
    <t>BJ1NH06506</t>
  </si>
  <si>
    <t>BJ1NH07506</t>
  </si>
  <si>
    <t>BJ1NH08506</t>
  </si>
  <si>
    <t>BJ1NG10505</t>
  </si>
  <si>
    <t>BJ1NG11505</t>
  </si>
  <si>
    <t>BM1NA70105</t>
  </si>
  <si>
    <t>BJ1NH30505</t>
  </si>
  <si>
    <t>BJ1NH31505</t>
  </si>
  <si>
    <t>BJ1NH32505</t>
  </si>
  <si>
    <t>BJ1NH33505</t>
  </si>
  <si>
    <t>BJ1NH34505</t>
  </si>
  <si>
    <t>BJ1NH35505</t>
  </si>
  <si>
    <t>BJ1NH36505</t>
  </si>
  <si>
    <t>BJ1NH37505</t>
  </si>
  <si>
    <t>BJ1NH38505</t>
  </si>
  <si>
    <t>BJ1NH39505</t>
  </si>
  <si>
    <t>BJ1NH40505</t>
  </si>
  <si>
    <t>BJ1NH41505</t>
  </si>
  <si>
    <t>BJ1NH42505</t>
  </si>
  <si>
    <t>BJ1NH43505</t>
  </si>
  <si>
    <t>BJ1NH44505</t>
  </si>
  <si>
    <t>BJ1NH45505</t>
  </si>
  <si>
    <t>BJ1NH30506</t>
  </si>
  <si>
    <t>BJ1NH31506</t>
  </si>
  <si>
    <t>BJ1NH32506</t>
  </si>
  <si>
    <t>BJ1NH33506</t>
  </si>
  <si>
    <t>BJ1NH34506</t>
  </si>
  <si>
    <t>BJ1NH35506</t>
  </si>
  <si>
    <t>BJ1NH36506</t>
  </si>
  <si>
    <t>BJ1NH37506</t>
  </si>
  <si>
    <t>BJ1NH38506</t>
  </si>
  <si>
    <t>BJ1NH39506</t>
  </si>
  <si>
    <t>BJ1NH40506</t>
  </si>
  <si>
    <t>BJ1NH41506</t>
  </si>
  <si>
    <t>BJ1NH42506</t>
  </si>
  <si>
    <t>BJ1NH43506</t>
  </si>
  <si>
    <t>BJ1NH44506</t>
  </si>
  <si>
    <t>BJ1NH45506</t>
  </si>
  <si>
    <t>BJ1NH20505</t>
  </si>
  <si>
    <t>BJ1NH21505</t>
  </si>
  <si>
    <t>BJ1NH22505</t>
  </si>
  <si>
    <t>BJ1NH23505</t>
  </si>
  <si>
    <t>BJ1NH20506</t>
  </si>
  <si>
    <t>BJ1NH21506</t>
  </si>
  <si>
    <t>BJ1NH22506</t>
  </si>
  <si>
    <t>BJ1NH23506</t>
  </si>
  <si>
    <t>BJ1NH60505</t>
  </si>
  <si>
    <t>BJ1NH61505</t>
  </si>
  <si>
    <t>BJ1NH62505</t>
  </si>
  <si>
    <t>BJ1NH63505</t>
  </si>
  <si>
    <t>BJ1NH60506</t>
  </si>
  <si>
    <t>BJ1NH61506</t>
  </si>
  <si>
    <t>BJ1NH62506</t>
  </si>
  <si>
    <t>BJ1NH63506</t>
  </si>
  <si>
    <t>BM1NA60110</t>
  </si>
  <si>
    <t>BM1NA20110</t>
  </si>
  <si>
    <t>BM1NA21110</t>
  </si>
  <si>
    <t>BM1NA22110</t>
  </si>
  <si>
    <t>BM1NA23110</t>
  </si>
  <si>
    <t>BM1NA24110</t>
  </si>
  <si>
    <t>BM1NA25110</t>
  </si>
  <si>
    <t>BM1NA30110</t>
  </si>
  <si>
    <t>BM1NA32110</t>
  </si>
  <si>
    <t>BM1NA33110</t>
  </si>
  <si>
    <t>BM1NA34110</t>
  </si>
  <si>
    <t>BM1NA35110</t>
  </si>
  <si>
    <t>BM1NA36110</t>
  </si>
  <si>
    <t>BM1NA40110</t>
  </si>
  <si>
    <t>BM1NA41110</t>
  </si>
  <si>
    <t>BM1NA70110</t>
  </si>
  <si>
    <t>BM1NA71110</t>
  </si>
  <si>
    <t>G58</t>
  </si>
  <si>
    <t>BM4O055101</t>
  </si>
  <si>
    <t>ADAPTER AIRBAG</t>
  </si>
  <si>
    <t>BM4O055</t>
  </si>
  <si>
    <t>BM4O056101</t>
  </si>
  <si>
    <t>BM4O060101</t>
  </si>
  <si>
    <t>ADAPTER LIGHT CARPET RIGHT</t>
  </si>
  <si>
    <t>BM4O060</t>
  </si>
  <si>
    <t>BM4O061101</t>
  </si>
  <si>
    <t>BM4O070101</t>
  </si>
  <si>
    <t>BM4O070</t>
  </si>
  <si>
    <t>BM4O090101</t>
  </si>
  <si>
    <t>ADAPTER SOLARSENSOR</t>
  </si>
  <si>
    <t>BM4O090</t>
  </si>
  <si>
    <t>BM4O110101</t>
  </si>
  <si>
    <t>ADAPTER AUDIO</t>
  </si>
  <si>
    <t>BM4O110</t>
  </si>
  <si>
    <t>BM4O080101</t>
  </si>
  <si>
    <t>BM4O080</t>
  </si>
  <si>
    <t>BM4O081101</t>
  </si>
  <si>
    <t>BM4O240101</t>
  </si>
  <si>
    <t>BM4O240</t>
  </si>
  <si>
    <t>BM4O230101</t>
  </si>
  <si>
    <t>BM4O230</t>
  </si>
  <si>
    <t>BM4O231101</t>
  </si>
  <si>
    <t>BM4O232101</t>
  </si>
  <si>
    <t>BM4O233101</t>
  </si>
  <si>
    <t>BM4O230102</t>
  </si>
  <si>
    <t>BM4O231102</t>
  </si>
  <si>
    <t>BM4O232102</t>
  </si>
  <si>
    <t>BM4O233102</t>
  </si>
  <si>
    <t>DACH AUDIO</t>
  </si>
  <si>
    <t>BM4O020101</t>
  </si>
  <si>
    <t>BM4O020</t>
  </si>
  <si>
    <t>BM4O021101</t>
  </si>
  <si>
    <t>BM4O030101</t>
  </si>
  <si>
    <t>BM4O030</t>
  </si>
  <si>
    <t>BM4O031101</t>
  </si>
  <si>
    <t>BM4O032101</t>
  </si>
  <si>
    <t>BM4O033101</t>
  </si>
  <si>
    <t>BM4O040101</t>
  </si>
  <si>
    <t>BM4O040</t>
  </si>
  <si>
    <t>BM4O041101</t>
  </si>
  <si>
    <t>BM4O042101</t>
  </si>
  <si>
    <t>BM4O043101</t>
  </si>
  <si>
    <t>BM4O140101</t>
  </si>
  <si>
    <t>BM4O140</t>
  </si>
  <si>
    <t>BM4O190101</t>
  </si>
  <si>
    <t>BM4O190</t>
  </si>
  <si>
    <t>BM4O191101</t>
  </si>
  <si>
    <t>BM4O180101</t>
  </si>
  <si>
    <t>BM4O180</t>
  </si>
  <si>
    <t>BM4O181101</t>
  </si>
  <si>
    <t>BM4O250101</t>
  </si>
  <si>
    <t>BM4O250</t>
  </si>
  <si>
    <t>BM4O251101</t>
  </si>
  <si>
    <t>BM4O252101</t>
  </si>
  <si>
    <t>BM4O253101</t>
  </si>
  <si>
    <t>BM4O260101</t>
  </si>
  <si>
    <t>BM4O260</t>
  </si>
  <si>
    <t>BM4O261101</t>
  </si>
  <si>
    <t>BM4O240105</t>
  </si>
  <si>
    <t>BM4O080105</t>
  </si>
  <si>
    <t>BM4O081105</t>
  </si>
  <si>
    <t>Area</t>
  </si>
  <si>
    <t>Function</t>
  </si>
  <si>
    <t>Build Group</t>
  </si>
  <si>
    <t>Minutes/pcs</t>
  </si>
  <si>
    <t xml:space="preserve">MM Minute/pcs </t>
  </si>
  <si>
    <t>PST minutes</t>
  </si>
  <si>
    <t>Org</t>
  </si>
  <si>
    <t>Tranfered</t>
  </si>
  <si>
    <t>Re-balance</t>
  </si>
  <si>
    <t xml:space="preserve">Direct </t>
  </si>
  <si>
    <t>Eff</t>
  </si>
  <si>
    <t>Direct minutes</t>
  </si>
  <si>
    <t>Pcs</t>
  </si>
  <si>
    <t>LAB (50 - 13)</t>
  </si>
  <si>
    <t>dailly demand new</t>
  </si>
  <si>
    <t>USL</t>
  </si>
  <si>
    <t>+3</t>
  </si>
  <si>
    <t>SALES ORDER</t>
  </si>
  <si>
    <t>PACKING SIZE</t>
  </si>
  <si>
    <t>Deckung</t>
  </si>
  <si>
    <t>Einsteuerung</t>
  </si>
  <si>
    <t>Gr.266</t>
  </si>
  <si>
    <t>Gr.267</t>
  </si>
  <si>
    <t>Gr.268</t>
  </si>
  <si>
    <t>Gr.269</t>
  </si>
  <si>
    <t>Gr.270</t>
  </si>
  <si>
    <t>Gr.271</t>
  </si>
  <si>
    <t>Total</t>
  </si>
  <si>
    <t>Gr.272</t>
  </si>
  <si>
    <t>Gr.273</t>
  </si>
  <si>
    <t>Gr.274</t>
  </si>
  <si>
    <t>Gr.275</t>
  </si>
  <si>
    <t>Gr.276</t>
  </si>
  <si>
    <t>Gr.277</t>
  </si>
  <si>
    <t>Gr.277/2</t>
  </si>
  <si>
    <t>SALESORDER</t>
  </si>
  <si>
    <t>PACKINGSIZE</t>
  </si>
  <si>
    <t>Gr.278</t>
  </si>
  <si>
    <t>Gr.279</t>
  </si>
  <si>
    <t>Gr.280</t>
  </si>
  <si>
    <t>Gr.281</t>
  </si>
  <si>
    <t>Gr.282</t>
  </si>
  <si>
    <t>Gr.283</t>
  </si>
  <si>
    <t>Check</t>
  </si>
  <si>
    <t>SEAT L</t>
  </si>
  <si>
    <t>SEAT R</t>
  </si>
  <si>
    <t>SEAT SBR</t>
  </si>
  <si>
    <t>Sektor</t>
  </si>
  <si>
    <t>CUSTOMER</t>
  </si>
  <si>
    <t>Gr.284</t>
  </si>
  <si>
    <t>Gr.285</t>
  </si>
  <si>
    <t>Gr.286</t>
  </si>
  <si>
    <t>Gr.287</t>
  </si>
  <si>
    <t>Gr.288</t>
  </si>
  <si>
    <t>Gr.289</t>
  </si>
  <si>
    <t>Gr.290</t>
  </si>
  <si>
    <t>Gr.291</t>
  </si>
  <si>
    <t>Gr.292</t>
  </si>
  <si>
    <t>Gr.293</t>
  </si>
  <si>
    <t>Gr.294</t>
  </si>
  <si>
    <t>Gr.295</t>
  </si>
  <si>
    <t>BuildGroup</t>
  </si>
  <si>
    <t>REARDOOR</t>
  </si>
  <si>
    <t>DRIVERDOORPANEL</t>
  </si>
  <si>
    <t>PASSENGERDOORPANEL</t>
  </si>
  <si>
    <t>REARDOORPANEL</t>
  </si>
  <si>
    <t>SEATL</t>
  </si>
  <si>
    <t>SEATR</t>
  </si>
  <si>
    <t>SEATSBR</t>
  </si>
  <si>
    <t>FRONTBUMPER</t>
  </si>
  <si>
    <t>REARBUMPER</t>
  </si>
  <si>
    <t>ADAPTERSEAT</t>
  </si>
  <si>
    <t>ADAPTERREARDOOR</t>
  </si>
  <si>
    <t>ADAPTERPASSENGERDOOR</t>
  </si>
  <si>
    <t>ADAPTERDRIVERDOOR</t>
  </si>
  <si>
    <t>ADAPTERAZV</t>
  </si>
  <si>
    <t>ADAPTERWCA</t>
  </si>
  <si>
    <t>ADAPTERMAL</t>
  </si>
  <si>
    <t>FRONTENDLKS</t>
  </si>
  <si>
    <t>DRIVERDOOR</t>
  </si>
  <si>
    <t>PASSENGERDOOR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</si>
</sst>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5">
    <numFmt numFmtId="164" formatCode="#,##0.0"/>
    <numFmt numFmtId="165" formatCode="_(* #,##0_);_(* \(#,##0\);_(* &quot;-&quot;??_);_(@_)"/>
    <numFmt numFmtId="166" formatCode="0.0%"/>
    <numFmt numFmtId="167" formatCode="0.0"/>
    <numFmt numFmtId="168" formatCode="###,###;[Red]\-###,###"/>
  </numFmts>
  <fonts count="19">
    <font>
      <sz val="11.0"/>
      <color theme="1"/>
      <name val="Arial"/>
      <scheme val="minor"/>
    </font>
    <font>
      <sz val="11.0"/>
      <color theme="1"/>
      <name val="Arial"/>
    </font>
    <font/>
    <font>
      <sz val="11.0"/>
      <color theme="0"/>
      <name val="Arial"/>
    </font>
    <font>
      <b/>
      <sz val="10.0"/>
      <color theme="1"/>
      <name val="Arial"/>
    </font>
    <font>
      <b/>
      <sz val="11.0"/>
      <color theme="1"/>
      <name val="Arial"/>
    </font>
    <font>
      <sz val="11.0"/>
      <color rgb="FFFF0000"/>
      <name val="Arial"/>
    </font>
    <font>
      <b/>
      <sz val="11.0"/>
      <color rgb="FFFF0000"/>
      <name val="Arial"/>
    </font>
    <font>
      <b/>
      <sz val="11.0"/>
      <color theme="0"/>
      <name val="Arial"/>
    </font>
    <font>
      <sz val="11.0"/>
      <color rgb="FFFFFFFF"/>
      <name val="Arial"/>
    </font>
    <font>
      <color theme="1"/>
      <name val="Arial"/>
      <scheme val="minor"/>
    </font>
    <font>
      <color rgb="FFFFFFFF"/>
      <name val="Arial"/>
      <scheme val="minor"/>
    </font>
    <font>
      <b/>
      <strike/>
      <sz val="8.0"/>
      <color rgb="FFFF0000"/>
      <name val="Arial"/>
    </font>
    <font>
      <b/>
      <sz val="8.0"/>
      <color theme="1"/>
      <name val="Arial"/>
    </font>
    <font>
      <strike/>
      <sz val="8.0"/>
      <color rgb="FFFF0000"/>
      <name val="Arial"/>
    </font>
    <font>
      <sz val="8.0"/>
      <color theme="1"/>
      <name val="Arial"/>
    </font>
    <font>
      <sz val="10.0"/>
      <color rgb="FFFF0000"/>
      <name val="Arial"/>
    </font>
    <font>
      <sz val="10.0"/>
      <color theme="1"/>
      <name val="Arial"/>
    </font>
    <font>
      <sz val="10.0"/>
      <color rgb="FF000000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FFC000"/>
        <bgColor rgb="FFFFC000"/>
      </patternFill>
    </fill>
    <fill>
      <patternFill patternType="solid">
        <fgColor rgb="FFFFFF00"/>
        <bgColor rgb="FFFFFF00"/>
      </patternFill>
    </fill>
    <fill>
      <patternFill patternType="solid">
        <fgColor rgb="FFFAE2D5"/>
        <bgColor rgb="FFFAE2D5"/>
      </patternFill>
    </fill>
    <fill>
      <patternFill patternType="solid">
        <fgColor rgb="FFFFFFCC"/>
        <bgColor rgb="FFFFFFCC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theme="0"/>
      </patternFill>
    </fill>
    <fill>
      <patternFill patternType="solid">
        <fgColor rgb="FFD8D8D8"/>
        <bgColor rgb="FFD8D8D8"/>
      </patternFill>
    </fill>
    <fill>
      <patternFill patternType="solid">
        <fgColor rgb="FFF6C6AC"/>
        <bgColor rgb="FFF6C6AC"/>
      </patternFill>
    </fill>
    <fill>
      <patternFill patternType="solid">
        <fgColor rgb="FFFFFF99"/>
        <bgColor rgb="FFFFFF99"/>
      </patternFill>
    </fill>
    <fill>
      <patternFill patternType="solid">
        <fgColor rgb="FFF1A983"/>
        <bgColor rgb="FFF1A983"/>
      </patternFill>
    </fill>
    <fill>
      <patternFill patternType="solid">
        <fgColor rgb="FFB3E5A1"/>
        <bgColor rgb="FFB3E5A1"/>
      </patternFill>
    </fill>
    <fill>
      <patternFill patternType="solid">
        <fgColor rgb="FF3A7D22"/>
        <bgColor rgb="FF3A7D22"/>
      </patternFill>
    </fill>
    <fill>
      <patternFill patternType="solid">
        <fgColor rgb="FFC1E4F5"/>
        <bgColor rgb="FFC1E4F5"/>
      </patternFill>
    </fill>
    <fill>
      <patternFill patternType="solid">
        <fgColor rgb="FFDBE9F7"/>
        <bgColor rgb="FFDBE9F7"/>
      </patternFill>
    </fill>
    <fill>
      <patternFill patternType="solid">
        <fgColor rgb="FFD0D0D0"/>
        <bgColor rgb="FFD0D0D0"/>
      </patternFill>
    </fill>
    <fill>
      <patternFill patternType="solid">
        <fgColor rgb="FFC1F0C8"/>
        <bgColor rgb="FFC1F0C8"/>
      </patternFill>
    </fill>
    <fill>
      <patternFill patternType="solid">
        <fgColor rgb="FF92D050"/>
        <bgColor rgb="FF92D050"/>
      </patternFill>
    </fill>
    <fill>
      <patternFill patternType="solid">
        <fgColor rgb="FFC0C0C0"/>
        <bgColor rgb="FFC0C0C0"/>
      </patternFill>
    </fill>
  </fills>
  <borders count="71">
    <border/>
    <border>
      <left/>
      <right/>
      <top/>
      <bottom/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bottom style="thin">
        <color rgb="FF000000"/>
      </bottom>
    </border>
    <border>
      <left/>
      <right style="thin">
        <color rgb="FF000000"/>
      </right>
      <top/>
      <bottom/>
    </border>
    <border>
      <left style="thin">
        <color rgb="FF000000"/>
      </left>
      <right/>
      <top/>
      <bottom/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left/>
      <right/>
      <top/>
    </border>
    <border>
      <left style="thick">
        <color rgb="FF3A7D22"/>
      </left>
      <right/>
      <top style="thick">
        <color rgb="FF3A7D22"/>
      </top>
      <bottom/>
    </border>
    <border>
      <left/>
      <right style="thin">
        <color rgb="FF000000"/>
      </right>
      <top style="thick">
        <color rgb="FF3A7D22"/>
      </top>
      <bottom/>
    </border>
    <border>
      <left/>
      <right/>
      <top style="thick">
        <color rgb="FF3A7D22"/>
      </top>
      <bottom/>
    </border>
    <border>
      <left/>
      <right style="medium">
        <color rgb="FF000000"/>
      </right>
      <top style="thick">
        <color rgb="FF3A7D22"/>
      </top>
    </border>
    <border>
      <left/>
      <right/>
      <top style="thick">
        <color rgb="FF3A7D22"/>
      </top>
    </border>
    <border>
      <top style="thick">
        <color rgb="FF3A7D22"/>
      </top>
    </border>
    <border>
      <left style="thin">
        <color rgb="FF000000"/>
      </left>
      <right style="thin">
        <color rgb="FF000000"/>
      </right>
      <top style="thick">
        <color rgb="FF3A7D22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ck">
        <color rgb="FF3A7D22"/>
      </top>
    </border>
    <border>
      <left style="thin">
        <color rgb="FF000000"/>
      </left>
      <right style="thick">
        <color rgb="FF3A7D22"/>
      </right>
      <top style="thick">
        <color rgb="FF3A7D22"/>
      </top>
    </border>
    <border>
      <left/>
      <right/>
      <top/>
      <bottom style="thin">
        <color rgb="FF000000"/>
      </bottom>
    </border>
    <border>
      <left/>
      <right/>
    </border>
    <border>
      <left style="thick">
        <color rgb="FF3A7D22"/>
      </left>
      <right/>
      <top/>
      <bottom style="thin">
        <color rgb="FF000000"/>
      </bottom>
    </border>
    <border>
      <left/>
      <right style="thin">
        <color rgb="FF000000"/>
      </right>
      <top/>
      <bottom style="thin">
        <color rgb="FF000000"/>
      </bottom>
    </border>
    <border>
      <left/>
      <right style="medium">
        <color rgb="FF000000"/>
      </right>
      <bottom style="thin">
        <color rgb="FF000000"/>
      </bottom>
    </border>
    <border>
      <left/>
      <right/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right style="thick">
        <color rgb="FF3A7D22"/>
      </right>
    </border>
    <border>
      <left style="thick">
        <color rgb="FF3A7D22"/>
      </left>
      <right/>
      <top/>
      <bottom/>
    </border>
    <border>
      <left/>
      <right style="medium">
        <color rgb="FF000000"/>
      </right>
      <top style="thin">
        <color rgb="FF000000"/>
      </top>
    </border>
    <border>
      <left/>
      <right/>
      <top style="thin">
        <color rgb="FF000000"/>
      </top>
    </border>
    <border>
      <top style="thin">
        <color rgb="FF000000"/>
      </top>
    </border>
    <border>
      <left style="thick">
        <color rgb="FF3A7D22"/>
      </left>
      <right/>
      <top/>
      <bottom style="thick">
        <color rgb="FF3A7D22"/>
      </bottom>
    </border>
    <border>
      <left/>
      <right style="thin">
        <color rgb="FF000000"/>
      </right>
      <top/>
      <bottom style="thick">
        <color rgb="FF3A7D22"/>
      </bottom>
    </border>
    <border>
      <left/>
      <right/>
      <top/>
      <bottom style="thick">
        <color rgb="FF3A7D22"/>
      </bottom>
    </border>
    <border>
      <left/>
      <right style="medium">
        <color rgb="FF000000"/>
      </right>
      <bottom style="thick">
        <color rgb="FF3A7D22"/>
      </bottom>
    </border>
    <border>
      <left/>
      <right/>
      <bottom style="thick">
        <color rgb="FF3A7D22"/>
      </bottom>
    </border>
    <border>
      <bottom style="thick">
        <color rgb="FF3A7D22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3A7D22"/>
      </bottom>
    </border>
    <border>
      <left style="thin">
        <color rgb="FF000000"/>
      </left>
      <right style="thin">
        <color rgb="FF000000"/>
      </right>
      <bottom style="thick">
        <color rgb="FF3A7D22"/>
      </bottom>
    </border>
    <border>
      <left style="thin">
        <color rgb="FF000000"/>
      </left>
      <right style="thick">
        <color rgb="FF3A7D22"/>
      </right>
      <bottom style="thick">
        <color rgb="FF3A7D22"/>
      </bottom>
    </border>
    <border>
      <left style="medium">
        <color rgb="FF000000"/>
      </left>
      <right/>
      <top/>
      <bottom/>
    </border>
    <border>
      <left/>
      <right style="medium">
        <color rgb="FF000000"/>
      </right>
      <top/>
    </border>
    <border>
      <left style="thin">
        <color rgb="FF000000"/>
      </left>
      <right style="thin">
        <color rgb="FF000000"/>
      </right>
      <top/>
    </border>
    <border>
      <left style="medium">
        <color rgb="FF000000"/>
      </left>
      <right/>
      <top/>
      <bottom style="thin">
        <color rgb="FF000000"/>
      </bottom>
    </border>
    <border>
      <left/>
      <right style="medium">
        <color rgb="FF000000"/>
      </right>
      <bottom/>
    </border>
    <border>
      <left/>
      <right/>
      <bottom/>
    </border>
    <border>
      <left style="thin">
        <color rgb="FF000000"/>
      </left>
      <right style="thin">
        <color rgb="FF000000"/>
      </right>
      <bottom/>
    </border>
    <border>
      <left/>
      <right/>
      <top style="thin">
        <color rgb="FF000000"/>
      </top>
      <bottom/>
    </border>
    <border>
      <left style="thick">
        <color rgb="FF3A7D22"/>
      </left>
      <right/>
      <top style="thin">
        <color rgb="FF000000"/>
      </top>
      <bottom/>
    </border>
    <border>
      <left style="medium">
        <color rgb="FF000000"/>
      </left>
      <right/>
      <top style="thin">
        <color rgb="FF000000"/>
      </top>
      <bottom/>
    </border>
    <border>
      <left style="thin">
        <color rgb="FF000000"/>
      </left>
      <right/>
      <top style="thin">
        <color rgb="FF000000"/>
      </top>
      <bottom/>
    </border>
    <border>
      <left/>
      <right style="thin">
        <color rgb="FF000000"/>
      </right>
      <top style="thin">
        <color rgb="FF000000"/>
      </top>
      <bottom/>
    </border>
    <border>
      <left style="thin">
        <color rgb="FF000000"/>
      </left>
      <right/>
      <top/>
      <bottom style="thin">
        <color rgb="FF000000"/>
      </bottom>
    </border>
    <border>
      <left style="thin">
        <color rgb="FF000000"/>
      </left>
      <right style="thin">
        <color rgb="FF000000"/>
      </right>
      <top/>
      <bottom/>
    </border>
    <border>
      <right style="thin">
        <color rgb="FF000000"/>
      </right>
    </border>
    <border>
      <left style="medium">
        <color rgb="FF000000"/>
      </left>
    </border>
    <border>
      <left/>
      <right/>
      <top/>
      <bottom style="thin">
        <color rgb="FF45B0E1"/>
      </bottom>
    </border>
    <border>
      <right style="thin">
        <color rgb="FF000000"/>
      </right>
      <top style="medium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/>
      <right style="thin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right style="medium">
        <color rgb="FF000000"/>
      </right>
      <top style="medium">
        <color rgb="FF000000"/>
      </top>
      <bottom style="medium">
        <color rgb="FF000000"/>
      </bottom>
    </border>
    <border>
      <left/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right style="medium">
        <color rgb="FF000000"/>
      </right>
      <bottom style="medium">
        <color rgb="FF000000"/>
      </bottom>
    </border>
    <border>
      <left/>
      <right style="medium">
        <color rgb="FF000000"/>
      </right>
      <top/>
      <bottom style="medium">
        <color rgb="FF000000"/>
      </bottom>
    </border>
    <border>
      <right style="medium">
        <color rgb="FF000000"/>
      </right>
      <bottom style="medium">
        <color rgb="FF000000"/>
      </bottom>
    </border>
  </borders>
  <cellStyleXfs count="1">
    <xf borderId="0" fillId="0" fontId="0" numFmtId="0" applyAlignment="1" applyFont="1"/>
  </cellStyleXfs>
  <cellXfs count="242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1" fillId="2" fontId="1" numFmtId="0" xfId="0" applyAlignment="1" applyBorder="1" applyFill="1" applyFont="1">
      <alignment horizontal="center" vertical="center"/>
    </xf>
    <xf borderId="0" fillId="0" fontId="1" numFmtId="0" xfId="0" applyAlignment="1" applyFont="1">
      <alignment horizontal="center" vertical="center"/>
    </xf>
    <xf borderId="0" fillId="0" fontId="1" numFmtId="0" xfId="0" applyAlignment="1" applyFont="1">
      <alignment vertical="center"/>
    </xf>
    <xf borderId="2" fillId="0" fontId="1" numFmtId="0" xfId="0" applyAlignment="1" applyBorder="1" applyFont="1">
      <alignment horizontal="center" vertical="center"/>
    </xf>
    <xf borderId="3" fillId="0" fontId="2" numFmtId="0" xfId="0" applyBorder="1" applyFont="1"/>
    <xf borderId="4" fillId="0" fontId="2" numFmtId="0" xfId="0" applyBorder="1" applyFont="1"/>
    <xf borderId="1" fillId="3" fontId="3" numFmtId="0" xfId="0" applyAlignment="1" applyBorder="1" applyFill="1" applyFont="1">
      <alignment horizontal="center" vertical="center"/>
    </xf>
    <xf borderId="5" fillId="0" fontId="1" numFmtId="0" xfId="0" applyAlignment="1" applyBorder="1" applyFont="1">
      <alignment horizontal="center" vertical="center"/>
    </xf>
    <xf borderId="5" fillId="0" fontId="2" numFmtId="0" xfId="0" applyBorder="1" applyFont="1"/>
    <xf borderId="1" fillId="4" fontId="4" numFmtId="0" xfId="0" applyAlignment="1" applyBorder="1" applyFill="1" applyFont="1">
      <alignment horizontal="center" shrinkToFit="0" vertical="center" wrapText="1"/>
    </xf>
    <xf borderId="6" fillId="4" fontId="4" numFmtId="0" xfId="0" applyAlignment="1" applyBorder="1" applyFont="1">
      <alignment horizontal="center" shrinkToFit="0" vertical="center" wrapText="1"/>
    </xf>
    <xf borderId="1" fillId="5" fontId="4" numFmtId="0" xfId="0" applyAlignment="1" applyBorder="1" applyFill="1" applyFont="1">
      <alignment horizontal="center" shrinkToFit="0" vertical="center" wrapText="1"/>
    </xf>
    <xf borderId="1" fillId="6" fontId="4" numFmtId="0" xfId="0" applyAlignment="1" applyBorder="1" applyFill="1" applyFont="1">
      <alignment horizontal="center" shrinkToFit="0" vertical="center" wrapText="1"/>
    </xf>
    <xf borderId="1" fillId="6" fontId="4" numFmtId="0" xfId="0" applyAlignment="1" applyBorder="1" applyFont="1">
      <alignment shrinkToFit="0" vertical="center" wrapText="1"/>
    </xf>
    <xf borderId="7" fillId="6" fontId="4" numFmtId="0" xfId="0" applyAlignment="1" applyBorder="1" applyFont="1">
      <alignment shrinkToFit="0" vertical="center" wrapText="1"/>
    </xf>
    <xf borderId="1" fillId="7" fontId="4" numFmtId="0" xfId="0" applyAlignment="1" applyBorder="1" applyFill="1" applyFont="1">
      <alignment shrinkToFit="0" vertical="center" wrapText="1"/>
    </xf>
    <xf borderId="1" fillId="7" fontId="5" numFmtId="0" xfId="0" applyAlignment="1" applyBorder="1" applyFont="1">
      <alignment shrinkToFit="0" vertical="center" wrapText="1"/>
    </xf>
    <xf borderId="1" fillId="7" fontId="4" numFmtId="16" xfId="0" applyAlignment="1" applyBorder="1" applyFont="1" applyNumberFormat="1">
      <alignment shrinkToFit="0" vertical="center" wrapText="1"/>
    </xf>
    <xf borderId="8" fillId="0" fontId="5" numFmtId="0" xfId="0" applyAlignment="1" applyBorder="1" applyFont="1">
      <alignment horizontal="center" shrinkToFit="0" vertical="center" wrapText="1"/>
    </xf>
    <xf borderId="9" fillId="5" fontId="5" numFmtId="0" xfId="0" applyAlignment="1" applyBorder="1" applyFont="1">
      <alignment horizontal="center" shrinkToFit="0" vertical="center" wrapText="1"/>
    </xf>
    <xf borderId="8" fillId="0" fontId="5" numFmtId="0" xfId="0" applyAlignment="1" applyBorder="1" applyFont="1">
      <alignment horizontal="center" vertical="center"/>
    </xf>
    <xf borderId="1" fillId="4" fontId="1" numFmtId="0" xfId="0" applyAlignment="1" applyBorder="1" applyFont="1">
      <alignment horizontal="center" vertical="center"/>
    </xf>
    <xf borderId="10" fillId="4" fontId="1" numFmtId="0" xfId="0" applyAlignment="1" applyBorder="1" applyFont="1">
      <alignment horizontal="center" vertical="center"/>
    </xf>
    <xf borderId="11" fillId="4" fontId="1" numFmtId="0" xfId="0" applyAlignment="1" applyBorder="1" applyFont="1">
      <alignment horizontal="center" vertical="center"/>
    </xf>
    <xf borderId="12" fillId="4" fontId="1" numFmtId="0" xfId="0" applyAlignment="1" applyBorder="1" applyFont="1">
      <alignment horizontal="center" vertical="center"/>
    </xf>
    <xf borderId="13" fillId="4" fontId="1" numFmtId="0" xfId="0" applyAlignment="1" applyBorder="1" applyFont="1">
      <alignment horizontal="center" vertical="center"/>
    </xf>
    <xf borderId="13" fillId="5" fontId="1" numFmtId="0" xfId="0" applyAlignment="1" applyBorder="1" applyFont="1">
      <alignment horizontal="center" vertical="center"/>
    </xf>
    <xf borderId="13" fillId="4" fontId="1" numFmtId="9" xfId="0" applyAlignment="1" applyBorder="1" applyFont="1" applyNumberFormat="1">
      <alignment horizontal="center" vertical="center"/>
    </xf>
    <xf borderId="13" fillId="5" fontId="1" numFmtId="9" xfId="0" applyAlignment="1" applyBorder="1" applyFont="1" applyNumberFormat="1">
      <alignment horizontal="center" vertical="center"/>
    </xf>
    <xf borderId="14" fillId="4" fontId="1" numFmtId="0" xfId="0" applyAlignment="1" applyBorder="1" applyFont="1">
      <alignment horizontal="center" vertical="center"/>
    </xf>
    <xf borderId="15" fillId="6" fontId="1" numFmtId="0" xfId="0" applyAlignment="1" applyBorder="1" applyFont="1">
      <alignment horizontal="center" vertical="center"/>
    </xf>
    <xf borderId="13" fillId="6" fontId="1" numFmtId="9" xfId="0" applyAlignment="1" applyBorder="1" applyFont="1" applyNumberFormat="1">
      <alignment horizontal="center" vertical="center"/>
    </xf>
    <xf borderId="15" fillId="8" fontId="1" numFmtId="37" xfId="0" applyAlignment="1" applyBorder="1" applyFill="1" applyFont="1" applyNumberFormat="1">
      <alignment horizontal="center" vertical="center"/>
    </xf>
    <xf borderId="16" fillId="0" fontId="1" numFmtId="0" xfId="0" applyBorder="1" applyFont="1"/>
    <xf borderId="15" fillId="8" fontId="1" numFmtId="3" xfId="0" applyAlignment="1" applyBorder="1" applyFont="1" applyNumberFormat="1">
      <alignment horizontal="center" vertical="center"/>
    </xf>
    <xf borderId="16" fillId="0" fontId="1" numFmtId="3" xfId="0" applyAlignment="1" applyBorder="1" applyFont="1" applyNumberFormat="1">
      <alignment horizontal="center" vertical="center"/>
    </xf>
    <xf borderId="15" fillId="7" fontId="1" numFmtId="16" xfId="0" applyAlignment="1" applyBorder="1" applyFont="1" applyNumberFormat="1">
      <alignment horizontal="center" vertical="center"/>
    </xf>
    <xf borderId="15" fillId="7" fontId="1" numFmtId="0" xfId="0" applyAlignment="1" applyBorder="1" applyFont="1">
      <alignment horizontal="center" vertical="center"/>
    </xf>
    <xf borderId="13" fillId="7" fontId="1" numFmtId="0" xfId="0" applyAlignment="1" applyBorder="1" applyFont="1">
      <alignment vertical="center"/>
    </xf>
    <xf borderId="15" fillId="7" fontId="1" numFmtId="1" xfId="0" applyAlignment="1" applyBorder="1" applyFont="1" applyNumberFormat="1">
      <alignment horizontal="center" vertical="center"/>
    </xf>
    <xf borderId="17" fillId="0" fontId="1" numFmtId="0" xfId="0" applyAlignment="1" applyBorder="1" applyFont="1">
      <alignment horizontal="center" vertical="center"/>
    </xf>
    <xf borderId="18" fillId="0" fontId="1" numFmtId="3" xfId="0" applyAlignment="1" applyBorder="1" applyFont="1" applyNumberFormat="1">
      <alignment horizontal="center" vertical="center"/>
    </xf>
    <xf borderId="18" fillId="0" fontId="1" numFmtId="9" xfId="0" applyAlignment="1" applyBorder="1" applyFont="1" applyNumberFormat="1">
      <alignment horizontal="center" vertical="center"/>
    </xf>
    <xf borderId="18" fillId="5" fontId="1" numFmtId="3" xfId="0" applyAlignment="1" applyBorder="1" applyFont="1" applyNumberFormat="1">
      <alignment horizontal="center" vertical="center"/>
    </xf>
    <xf borderId="19" fillId="0" fontId="1" numFmtId="9" xfId="0" applyAlignment="1" applyBorder="1" applyFont="1" applyNumberFormat="1">
      <alignment horizontal="center" vertical="center"/>
    </xf>
    <xf borderId="20" fillId="4" fontId="1" numFmtId="0" xfId="0" applyAlignment="1" applyBorder="1" applyFont="1">
      <alignment horizontal="center" vertical="center"/>
    </xf>
    <xf borderId="21" fillId="0" fontId="2" numFmtId="0" xfId="0" applyBorder="1" applyFont="1"/>
    <xf borderId="22" fillId="4" fontId="1" numFmtId="0" xfId="0" applyAlignment="1" applyBorder="1" applyFont="1">
      <alignment horizontal="center" vertical="center"/>
    </xf>
    <xf borderId="23" fillId="4" fontId="1" numFmtId="0" xfId="0" applyAlignment="1" applyBorder="1" applyFont="1">
      <alignment horizontal="center" vertical="center"/>
    </xf>
    <xf borderId="20" fillId="5" fontId="1" numFmtId="0" xfId="0" applyAlignment="1" applyBorder="1" applyFont="1">
      <alignment horizontal="center" vertical="center"/>
    </xf>
    <xf borderId="20" fillId="4" fontId="1" numFmtId="9" xfId="0" applyAlignment="1" applyBorder="1" applyFont="1" applyNumberFormat="1">
      <alignment horizontal="center" vertical="center"/>
    </xf>
    <xf borderId="20" fillId="5" fontId="1" numFmtId="9" xfId="0" applyAlignment="1" applyBorder="1" applyFont="1" applyNumberFormat="1">
      <alignment horizontal="center" vertical="center"/>
    </xf>
    <xf borderId="24" fillId="0" fontId="2" numFmtId="0" xfId="0" applyBorder="1" applyFont="1"/>
    <xf borderId="25" fillId="0" fontId="2" numFmtId="0" xfId="0" applyBorder="1" applyFont="1"/>
    <xf borderId="20" fillId="6" fontId="1" numFmtId="9" xfId="0" applyAlignment="1" applyBorder="1" applyFont="1" applyNumberFormat="1">
      <alignment horizontal="center" vertical="center"/>
    </xf>
    <xf borderId="20" fillId="7" fontId="1" numFmtId="0" xfId="0" applyAlignment="1" applyBorder="1" applyFont="1">
      <alignment vertical="center"/>
    </xf>
    <xf borderId="26" fillId="0" fontId="1" numFmtId="0" xfId="0" applyAlignment="1" applyBorder="1" applyFont="1">
      <alignment horizontal="center" vertical="center"/>
    </xf>
    <xf borderId="27" fillId="0" fontId="2" numFmtId="0" xfId="0" applyBorder="1" applyFont="1"/>
    <xf borderId="28" fillId="0" fontId="2" numFmtId="0" xfId="0" applyBorder="1" applyFont="1"/>
    <xf borderId="29" fillId="0" fontId="2" numFmtId="0" xfId="0" applyBorder="1" applyFont="1"/>
    <xf borderId="30" fillId="4" fontId="1" numFmtId="0" xfId="0" applyAlignment="1" applyBorder="1" applyFont="1">
      <alignment horizontal="center" vertical="center"/>
    </xf>
    <xf borderId="6" fillId="4" fontId="1" numFmtId="0" xfId="0" applyAlignment="1" applyBorder="1" applyFont="1">
      <alignment horizontal="center" vertical="center"/>
    </xf>
    <xf borderId="1" fillId="5" fontId="1" numFmtId="0" xfId="0" applyAlignment="1" applyBorder="1" applyFont="1">
      <alignment horizontal="center" vertical="center"/>
    </xf>
    <xf borderId="1" fillId="4" fontId="1" numFmtId="9" xfId="0" applyAlignment="1" applyBorder="1" applyFont="1" applyNumberFormat="1">
      <alignment horizontal="center" vertical="center"/>
    </xf>
    <xf borderId="1" fillId="5" fontId="1" numFmtId="9" xfId="0" applyAlignment="1" applyBorder="1" applyFont="1" applyNumberFormat="1">
      <alignment horizontal="center" vertical="center"/>
    </xf>
    <xf borderId="31" fillId="4" fontId="1" numFmtId="0" xfId="0" applyAlignment="1" applyBorder="1" applyFont="1">
      <alignment horizontal="center" vertical="center"/>
    </xf>
    <xf borderId="32" fillId="6" fontId="1" numFmtId="0" xfId="0" applyAlignment="1" applyBorder="1" applyFont="1">
      <alignment horizontal="center" vertical="center"/>
    </xf>
    <xf borderId="1" fillId="6" fontId="1" numFmtId="9" xfId="0" applyAlignment="1" applyBorder="1" applyFont="1" applyNumberFormat="1">
      <alignment horizontal="center" vertical="center"/>
    </xf>
    <xf borderId="32" fillId="8" fontId="1" numFmtId="37" xfId="0" applyAlignment="1" applyBorder="1" applyFont="1" applyNumberFormat="1">
      <alignment horizontal="center" vertical="center"/>
    </xf>
    <xf borderId="10" fillId="8" fontId="1" numFmtId="37" xfId="0" applyAlignment="1" applyBorder="1" applyFont="1" applyNumberFormat="1">
      <alignment horizontal="center" vertical="center"/>
    </xf>
    <xf borderId="32" fillId="8" fontId="1" numFmtId="3" xfId="0" applyAlignment="1" applyBorder="1" applyFont="1" applyNumberFormat="1">
      <alignment horizontal="center" vertical="center"/>
    </xf>
    <xf borderId="33" fillId="0" fontId="1" numFmtId="3" xfId="0" applyAlignment="1" applyBorder="1" applyFont="1" applyNumberFormat="1">
      <alignment horizontal="center" vertical="center"/>
    </xf>
    <xf borderId="32" fillId="7" fontId="1" numFmtId="16" xfId="0" applyAlignment="1" applyBorder="1" applyFont="1" applyNumberFormat="1">
      <alignment horizontal="center" vertical="center"/>
    </xf>
    <xf borderId="10" fillId="7" fontId="1" numFmtId="0" xfId="0" applyAlignment="1" applyBorder="1" applyFont="1">
      <alignment horizontal="center" vertical="center"/>
    </xf>
    <xf borderId="1" fillId="7" fontId="1" numFmtId="0" xfId="0" applyAlignment="1" applyBorder="1" applyFont="1">
      <alignment vertical="center"/>
    </xf>
    <xf borderId="32" fillId="7" fontId="1" numFmtId="1" xfId="0" applyAlignment="1" applyBorder="1" applyFont="1" applyNumberFormat="1">
      <alignment horizontal="center" vertical="center"/>
    </xf>
    <xf borderId="8" fillId="0" fontId="1" numFmtId="3" xfId="0" applyAlignment="1" applyBorder="1" applyFont="1" applyNumberFormat="1">
      <alignment horizontal="center" vertical="center"/>
    </xf>
    <xf borderId="8" fillId="5" fontId="1" numFmtId="3" xfId="0" applyAlignment="1" applyBorder="1" applyFont="1" applyNumberFormat="1">
      <alignment horizontal="center" vertical="center"/>
    </xf>
    <xf borderId="34" fillId="4" fontId="1" numFmtId="0" xfId="0" applyAlignment="1" applyBorder="1" applyFont="1">
      <alignment horizontal="center" vertical="center"/>
    </xf>
    <xf borderId="35" fillId="4" fontId="1" numFmtId="0" xfId="0" applyAlignment="1" applyBorder="1" applyFont="1">
      <alignment horizontal="center" vertical="center"/>
    </xf>
    <xf borderId="36" fillId="4" fontId="1" numFmtId="0" xfId="0" applyAlignment="1" applyBorder="1" applyFont="1">
      <alignment horizontal="center" vertical="center"/>
    </xf>
    <xf borderId="36" fillId="5" fontId="1" numFmtId="0" xfId="0" applyAlignment="1" applyBorder="1" applyFont="1">
      <alignment horizontal="center" vertical="center"/>
    </xf>
    <xf borderId="36" fillId="4" fontId="1" numFmtId="9" xfId="0" applyAlignment="1" applyBorder="1" applyFont="1" applyNumberFormat="1">
      <alignment horizontal="center" vertical="center"/>
    </xf>
    <xf borderId="36" fillId="5" fontId="1" numFmtId="9" xfId="0" applyAlignment="1" applyBorder="1" applyFont="1" applyNumberFormat="1">
      <alignment horizontal="center" vertical="center"/>
    </xf>
    <xf borderId="37" fillId="0" fontId="2" numFmtId="0" xfId="0" applyBorder="1" applyFont="1"/>
    <xf borderId="38" fillId="0" fontId="2" numFmtId="0" xfId="0" applyBorder="1" applyFont="1"/>
    <xf borderId="36" fillId="6" fontId="1" numFmtId="9" xfId="0" applyAlignment="1" applyBorder="1" applyFont="1" applyNumberFormat="1">
      <alignment horizontal="center" vertical="center"/>
    </xf>
    <xf borderId="39" fillId="0" fontId="1" numFmtId="0" xfId="0" applyBorder="1" applyFont="1"/>
    <xf borderId="39" fillId="0" fontId="2" numFmtId="0" xfId="0" applyBorder="1" applyFont="1"/>
    <xf borderId="36" fillId="7" fontId="1" numFmtId="0" xfId="0" applyAlignment="1" applyBorder="1" applyFont="1">
      <alignment vertical="center"/>
    </xf>
    <xf borderId="40" fillId="0" fontId="1" numFmtId="0" xfId="0" applyAlignment="1" applyBorder="1" applyFont="1">
      <alignment horizontal="center" vertical="center"/>
    </xf>
    <xf borderId="41" fillId="0" fontId="2" numFmtId="0" xfId="0" applyBorder="1" applyFont="1"/>
    <xf borderId="42" fillId="0" fontId="2" numFmtId="0" xfId="0" applyBorder="1" applyFont="1"/>
    <xf borderId="43" fillId="4" fontId="1" numFmtId="0" xfId="0" applyAlignment="1" applyBorder="1" applyFont="1">
      <alignment horizontal="center" vertical="center"/>
    </xf>
    <xf borderId="44" fillId="4" fontId="1" numFmtId="0" xfId="0" applyAlignment="1" applyBorder="1" applyFont="1">
      <alignment horizontal="center" vertical="center"/>
    </xf>
    <xf borderId="10" fillId="6" fontId="1" numFmtId="0" xfId="0" applyAlignment="1" applyBorder="1" applyFont="1">
      <alignment horizontal="center" vertical="center"/>
    </xf>
    <xf borderId="10" fillId="8" fontId="1" numFmtId="3" xfId="0" applyAlignment="1" applyBorder="1" applyFont="1" applyNumberFormat="1">
      <alignment horizontal="center" vertical="center"/>
    </xf>
    <xf borderId="0" fillId="0" fontId="1" numFmtId="3" xfId="0" applyAlignment="1" applyFont="1" applyNumberFormat="1">
      <alignment horizontal="center" vertical="center"/>
    </xf>
    <xf borderId="10" fillId="7" fontId="1" numFmtId="16" xfId="0" applyAlignment="1" applyBorder="1" applyFont="1" applyNumberFormat="1">
      <alignment horizontal="center" vertical="center"/>
    </xf>
    <xf borderId="10" fillId="7" fontId="1" numFmtId="1" xfId="0" applyAlignment="1" applyBorder="1" applyFont="1" applyNumberFormat="1">
      <alignment horizontal="center" vertical="center"/>
    </xf>
    <xf borderId="27" fillId="0" fontId="1" numFmtId="0" xfId="0" applyAlignment="1" applyBorder="1" applyFont="1">
      <alignment horizontal="center" vertical="center"/>
    </xf>
    <xf borderId="28" fillId="0" fontId="1" numFmtId="3" xfId="0" applyAlignment="1" applyBorder="1" applyFont="1" applyNumberFormat="1">
      <alignment horizontal="center" vertical="center"/>
    </xf>
    <xf borderId="28" fillId="0" fontId="1" numFmtId="9" xfId="0" applyAlignment="1" applyBorder="1" applyFont="1" applyNumberFormat="1">
      <alignment horizontal="center" vertical="center"/>
    </xf>
    <xf borderId="45" fillId="5" fontId="1" numFmtId="3" xfId="0" applyAlignment="1" applyBorder="1" applyFont="1" applyNumberFormat="1">
      <alignment horizontal="center" vertical="center"/>
    </xf>
    <xf borderId="46" fillId="4" fontId="1" numFmtId="0" xfId="0" applyAlignment="1" applyBorder="1" applyFont="1">
      <alignment horizontal="center" vertical="center"/>
    </xf>
    <xf borderId="47" fillId="0" fontId="2" numFmtId="0" xfId="0" applyBorder="1" applyFont="1"/>
    <xf borderId="48" fillId="0" fontId="2" numFmtId="0" xfId="0" applyBorder="1" applyFont="1"/>
    <xf borderId="8" fillId="0" fontId="1" numFmtId="0" xfId="0" applyAlignment="1" applyBorder="1" applyFont="1">
      <alignment horizontal="center" vertical="center"/>
    </xf>
    <xf borderId="49" fillId="0" fontId="2" numFmtId="0" xfId="0" applyBorder="1" applyFont="1"/>
    <xf borderId="50" fillId="4" fontId="1" numFmtId="0" xfId="0" applyAlignment="1" applyBorder="1" applyFont="1">
      <alignment horizontal="center" vertical="center"/>
    </xf>
    <xf borderId="51" fillId="4" fontId="1" numFmtId="0" xfId="0" applyAlignment="1" applyBorder="1" applyFont="1">
      <alignment horizontal="center" vertical="center"/>
    </xf>
    <xf borderId="50" fillId="5" fontId="1" numFmtId="0" xfId="0" applyAlignment="1" applyBorder="1" applyFont="1">
      <alignment horizontal="center" vertical="center"/>
    </xf>
    <xf borderId="50" fillId="4" fontId="1" numFmtId="9" xfId="0" applyAlignment="1" applyBorder="1" applyFont="1" applyNumberFormat="1">
      <alignment horizontal="center" vertical="center"/>
    </xf>
    <xf borderId="50" fillId="5" fontId="1" numFmtId="9" xfId="0" applyAlignment="1" applyBorder="1" applyFont="1" applyNumberFormat="1">
      <alignment horizontal="center" vertical="center"/>
    </xf>
    <xf borderId="50" fillId="6" fontId="1" numFmtId="9" xfId="0" applyAlignment="1" applyBorder="1" applyFont="1" applyNumberFormat="1">
      <alignment horizontal="center" vertical="center"/>
    </xf>
    <xf borderId="50" fillId="7" fontId="1" numFmtId="0" xfId="0" applyAlignment="1" applyBorder="1" applyFont="1">
      <alignment vertical="center"/>
    </xf>
    <xf borderId="52" fillId="4" fontId="1" numFmtId="0" xfId="0" applyAlignment="1" applyBorder="1" applyFont="1">
      <alignment horizontal="center" vertical="center"/>
    </xf>
    <xf borderId="53" fillId="4" fontId="1" numFmtId="0" xfId="0" applyAlignment="1" applyBorder="1" applyFont="1">
      <alignment horizontal="center" vertical="center"/>
    </xf>
    <xf borderId="54" fillId="4" fontId="1" numFmtId="0" xfId="0" applyAlignment="1" applyBorder="1" applyFont="1">
      <alignment horizontal="center" vertical="center"/>
    </xf>
    <xf borderId="32" fillId="7" fontId="1" numFmtId="0" xfId="0" applyAlignment="1" applyBorder="1" applyFont="1">
      <alignment horizontal="center" vertical="center"/>
    </xf>
    <xf borderId="55" fillId="4" fontId="1" numFmtId="0" xfId="0" applyAlignment="1" applyBorder="1" applyFont="1">
      <alignment horizontal="center" vertical="center"/>
    </xf>
    <xf borderId="1" fillId="7" fontId="5" numFmtId="3" xfId="0" applyAlignment="1" applyBorder="1" applyFont="1" applyNumberFormat="1">
      <alignment horizontal="center" vertical="center"/>
    </xf>
    <xf borderId="10" fillId="7" fontId="5" numFmtId="3" xfId="0" applyAlignment="1" applyBorder="1" applyFont="1" applyNumberFormat="1">
      <alignment horizontal="center" vertical="center"/>
    </xf>
    <xf borderId="6" fillId="7" fontId="5" numFmtId="3" xfId="0" applyAlignment="1" applyBorder="1" applyFont="1" applyNumberFormat="1">
      <alignment horizontal="center" vertical="center"/>
    </xf>
    <xf borderId="13" fillId="7" fontId="5" numFmtId="3" xfId="0" applyAlignment="1" applyBorder="1" applyFont="1" applyNumberFormat="1">
      <alignment horizontal="center" vertical="center"/>
    </xf>
    <xf borderId="15" fillId="8" fontId="5" numFmtId="3" xfId="0" applyAlignment="1" applyBorder="1" applyFont="1" applyNumberFormat="1">
      <alignment horizontal="center" vertical="center"/>
    </xf>
    <xf borderId="10" fillId="8" fontId="5" numFmtId="3" xfId="0" applyAlignment="1" applyBorder="1" applyFont="1" applyNumberFormat="1">
      <alignment horizontal="center" vertical="center"/>
    </xf>
    <xf borderId="1" fillId="7" fontId="5" numFmtId="3" xfId="0" applyAlignment="1" applyBorder="1" applyFont="1" applyNumberFormat="1">
      <alignment vertical="center"/>
    </xf>
    <xf borderId="28" fillId="0" fontId="1" numFmtId="3" xfId="0" applyAlignment="1" applyBorder="1" applyFont="1" applyNumberFormat="1">
      <alignment horizontal="center" shrinkToFit="0" vertical="center" wrapText="1"/>
    </xf>
    <xf borderId="45" fillId="5" fontId="1" numFmtId="3" xfId="0" applyAlignment="1" applyBorder="1" applyFont="1" applyNumberFormat="1">
      <alignment horizontal="center" shrinkToFit="0" vertical="center" wrapText="1"/>
    </xf>
    <xf borderId="20" fillId="7" fontId="5" numFmtId="3" xfId="0" applyAlignment="1" applyBorder="1" applyFont="1" applyNumberFormat="1">
      <alignment horizontal="center" vertical="center"/>
    </xf>
    <xf borderId="23" fillId="7" fontId="5" numFmtId="3" xfId="0" applyAlignment="1" applyBorder="1" applyFont="1" applyNumberFormat="1">
      <alignment horizontal="center" vertical="center"/>
    </xf>
    <xf borderId="5" fillId="0" fontId="1" numFmtId="0" xfId="0" applyBorder="1" applyFont="1"/>
    <xf borderId="20" fillId="7" fontId="5" numFmtId="3" xfId="0" applyAlignment="1" applyBorder="1" applyFont="1" applyNumberFormat="1">
      <alignment vertical="center"/>
    </xf>
    <xf borderId="1" fillId="9" fontId="1" numFmtId="0" xfId="0" applyAlignment="1" applyBorder="1" applyFill="1" applyFont="1">
      <alignment horizontal="center" vertical="center"/>
    </xf>
    <xf borderId="10" fillId="9" fontId="1" numFmtId="0" xfId="0" applyAlignment="1" applyBorder="1" applyFont="1">
      <alignment horizontal="center" vertical="center"/>
    </xf>
    <xf borderId="1" fillId="9" fontId="1" numFmtId="0" xfId="0" applyAlignment="1" applyBorder="1" applyFont="1">
      <alignment horizontal="center"/>
    </xf>
    <xf borderId="6" fillId="9" fontId="1" numFmtId="0" xfId="0" applyAlignment="1" applyBorder="1" applyFont="1">
      <alignment horizontal="center"/>
    </xf>
    <xf borderId="1" fillId="9" fontId="1" numFmtId="164" xfId="0" applyAlignment="1" applyBorder="1" applyFont="1" applyNumberFormat="1">
      <alignment horizontal="center"/>
    </xf>
    <xf borderId="1" fillId="10" fontId="1" numFmtId="164" xfId="0" applyAlignment="1" applyBorder="1" applyFill="1" applyFont="1" applyNumberFormat="1">
      <alignment horizontal="center"/>
    </xf>
    <xf borderId="1" fillId="10" fontId="1" numFmtId="0" xfId="0" applyAlignment="1" applyBorder="1" applyFont="1">
      <alignment horizontal="center"/>
    </xf>
    <xf borderId="1" fillId="9" fontId="1" numFmtId="9" xfId="0" applyAlignment="1" applyBorder="1" applyFont="1" applyNumberFormat="1">
      <alignment horizontal="center"/>
    </xf>
    <xf borderId="1" fillId="9" fontId="1" numFmtId="1" xfId="0" applyAlignment="1" applyBorder="1" applyFont="1" applyNumberFormat="1">
      <alignment horizontal="center"/>
    </xf>
    <xf borderId="1" fillId="10" fontId="1" numFmtId="3" xfId="0" applyAlignment="1" applyBorder="1" applyFont="1" applyNumberFormat="1">
      <alignment horizontal="center"/>
    </xf>
    <xf borderId="1" fillId="9" fontId="6" numFmtId="0" xfId="0" applyAlignment="1" applyBorder="1" applyFont="1">
      <alignment horizontal="center" vertical="center"/>
    </xf>
    <xf borderId="1" fillId="8" fontId="1" numFmtId="9" xfId="0" applyAlignment="1" applyBorder="1" applyFont="1" applyNumberFormat="1">
      <alignment horizontal="center" vertical="center"/>
    </xf>
    <xf borderId="1" fillId="8" fontId="1" numFmtId="37" xfId="0" applyAlignment="1" applyBorder="1" applyFont="1" applyNumberFormat="1">
      <alignment horizontal="center" vertical="center"/>
    </xf>
    <xf borderId="1" fillId="8" fontId="1" numFmtId="165" xfId="0" applyAlignment="1" applyBorder="1" applyFont="1" applyNumberFormat="1">
      <alignment vertical="center"/>
    </xf>
    <xf borderId="1" fillId="8" fontId="1" numFmtId="3" xfId="0" applyAlignment="1" applyBorder="1" applyFont="1" applyNumberFormat="1">
      <alignment horizontal="center" vertical="center"/>
    </xf>
    <xf borderId="1" fillId="7" fontId="1" numFmtId="16" xfId="0" applyAlignment="1" applyBorder="1" applyFont="1" applyNumberFormat="1">
      <alignment horizontal="center" vertical="center"/>
    </xf>
    <xf borderId="1" fillId="7" fontId="1" numFmtId="0" xfId="0" applyAlignment="1" applyBorder="1" applyFont="1">
      <alignment horizontal="center" vertical="center"/>
    </xf>
    <xf borderId="1" fillId="7" fontId="1" numFmtId="1" xfId="0" applyAlignment="1" applyBorder="1" applyFont="1" applyNumberFormat="1">
      <alignment horizontal="center" vertical="center"/>
    </xf>
    <xf borderId="28" fillId="0" fontId="1" numFmtId="0" xfId="0" applyAlignment="1" applyBorder="1" applyFont="1">
      <alignment vertical="center"/>
    </xf>
    <xf borderId="56" fillId="5" fontId="1" numFmtId="0" xfId="0" applyAlignment="1" applyBorder="1" applyFont="1">
      <alignment vertical="center"/>
    </xf>
    <xf borderId="28" fillId="0" fontId="1" numFmtId="0" xfId="0" applyBorder="1" applyFont="1"/>
    <xf borderId="56" fillId="5" fontId="1" numFmtId="0" xfId="0" applyBorder="1" applyFont="1"/>
    <xf borderId="0" fillId="0" fontId="5" numFmtId="0" xfId="0" applyAlignment="1" applyFont="1">
      <alignment horizontal="center" vertical="center"/>
    </xf>
    <xf borderId="0" fillId="0" fontId="7" numFmtId="0" xfId="0" applyFont="1"/>
    <xf borderId="57" fillId="0" fontId="7" numFmtId="0" xfId="0" applyBorder="1" applyFont="1"/>
    <xf borderId="0" fillId="0" fontId="7" numFmtId="1" xfId="0" applyAlignment="1" applyFont="1" applyNumberFormat="1">
      <alignment horizontal="center" vertical="center"/>
    </xf>
    <xf borderId="0" fillId="0" fontId="7" numFmtId="165" xfId="0" applyAlignment="1" applyFont="1" applyNumberFormat="1">
      <alignment horizontal="center" vertical="center"/>
    </xf>
    <xf borderId="0" fillId="0" fontId="5" numFmtId="0" xfId="0" applyFont="1"/>
    <xf borderId="0" fillId="0" fontId="5" numFmtId="37" xfId="0" applyFont="1" applyNumberFormat="1"/>
    <xf borderId="28" fillId="0" fontId="5" numFmtId="3" xfId="0" applyAlignment="1" applyBorder="1" applyFont="1" applyNumberFormat="1">
      <alignment horizontal="center" vertical="center"/>
    </xf>
    <xf borderId="28" fillId="0" fontId="5" numFmtId="9" xfId="0" applyAlignment="1" applyBorder="1" applyFont="1" applyNumberFormat="1">
      <alignment horizontal="center" vertical="center"/>
    </xf>
    <xf borderId="1" fillId="11" fontId="8" numFmtId="0" xfId="0" applyAlignment="1" applyBorder="1" applyFill="1" applyFont="1">
      <alignment horizontal="center" vertical="center"/>
    </xf>
    <xf borderId="1" fillId="11" fontId="8" numFmtId="0" xfId="0" applyAlignment="1" applyBorder="1" applyFont="1">
      <alignment horizontal="center" shrinkToFit="0" vertical="center" wrapText="1"/>
    </xf>
    <xf borderId="1" fillId="11" fontId="8" numFmtId="0" xfId="0" applyAlignment="1" applyBorder="1" applyFont="1">
      <alignment vertical="center"/>
    </xf>
    <xf borderId="6" fillId="11" fontId="8" numFmtId="0" xfId="0" applyAlignment="1" applyBorder="1" applyFont="1">
      <alignment vertical="center"/>
    </xf>
    <xf borderId="1" fillId="11" fontId="8" numFmtId="3" xfId="0" applyAlignment="1" applyBorder="1" applyFont="1" applyNumberFormat="1">
      <alignment horizontal="center" vertical="center"/>
    </xf>
    <xf borderId="1" fillId="11" fontId="8" numFmtId="3" xfId="0" applyAlignment="1" applyBorder="1" applyFont="1" applyNumberFormat="1">
      <alignment vertical="center"/>
    </xf>
    <xf borderId="0" fillId="0" fontId="1" numFmtId="9" xfId="0" applyAlignment="1" applyFont="1" applyNumberFormat="1">
      <alignment vertical="center"/>
    </xf>
    <xf borderId="0" fillId="0" fontId="1" numFmtId="166" xfId="0" applyFont="1" applyNumberFormat="1"/>
    <xf borderId="0" fillId="0" fontId="1" numFmtId="1" xfId="0" applyFont="1" applyNumberFormat="1"/>
    <xf borderId="1" fillId="3" fontId="1" numFmtId="1" xfId="0" applyBorder="1" applyFont="1" applyNumberFormat="1"/>
    <xf borderId="0" fillId="0" fontId="1" numFmtId="10" xfId="0" applyFont="1" applyNumberFormat="1"/>
    <xf borderId="1" fillId="12" fontId="1" numFmtId="0" xfId="0" applyBorder="1" applyFill="1" applyFont="1"/>
    <xf borderId="1" fillId="13" fontId="1" numFmtId="0" xfId="0" applyBorder="1" applyFill="1" applyFont="1"/>
    <xf borderId="0" fillId="0" fontId="1" numFmtId="0" xfId="0" applyAlignment="1" applyFont="1">
      <alignment horizontal="center"/>
    </xf>
    <xf borderId="0" fillId="0" fontId="1" numFmtId="3" xfId="0" applyFont="1" applyNumberFormat="1"/>
    <xf borderId="0" fillId="0" fontId="9" numFmtId="0" xfId="0" applyFont="1"/>
    <xf borderId="1" fillId="2" fontId="9" numFmtId="0" xfId="0" applyBorder="1" applyFont="1"/>
    <xf borderId="58" fillId="0" fontId="1" numFmtId="0" xfId="0" applyBorder="1" applyFont="1"/>
    <xf borderId="0" fillId="0" fontId="1" numFmtId="0" xfId="0" applyFont="1"/>
    <xf borderId="1" fillId="3" fontId="1" numFmtId="0" xfId="0" applyBorder="1" applyFont="1"/>
    <xf borderId="0" fillId="0" fontId="1" numFmtId="16" xfId="0" applyFont="1" applyNumberFormat="1"/>
    <xf borderId="0" fillId="0" fontId="10" numFmtId="0" xfId="0" applyFont="1"/>
    <xf borderId="0" fillId="0" fontId="11" numFmtId="0" xfId="0" applyFont="1"/>
    <xf borderId="0" fillId="0" fontId="10" numFmtId="0" xfId="0" applyFont="1"/>
    <xf borderId="0" fillId="0" fontId="1" numFmtId="165" xfId="0" applyFont="1" applyNumberFormat="1"/>
    <xf borderId="59" fillId="14" fontId="5" numFmtId="0" xfId="0" applyBorder="1" applyFill="1" applyFont="1"/>
    <xf borderId="1" fillId="14" fontId="5" numFmtId="0" xfId="0" applyBorder="1" applyFont="1"/>
    <xf borderId="1" fillId="3" fontId="1" numFmtId="0" xfId="0" applyBorder="1" applyFont="1"/>
    <xf borderId="1" fillId="15" fontId="1" numFmtId="0" xfId="0" applyBorder="1" applyFill="1" applyFont="1"/>
    <xf borderId="1" fillId="16" fontId="1" numFmtId="0" xfId="0" applyBorder="1" applyFill="1" applyFont="1"/>
    <xf borderId="26" fillId="0" fontId="1" numFmtId="0" xfId="0" applyAlignment="1" applyBorder="1" applyFont="1">
      <alignment horizontal="center"/>
    </xf>
    <xf borderId="60" fillId="0" fontId="5" numFmtId="0" xfId="0" applyAlignment="1" applyBorder="1" applyFont="1">
      <alignment horizontal="center" vertical="center"/>
    </xf>
    <xf borderId="26" fillId="0" fontId="12" numFmtId="0" xfId="0" applyAlignment="1" applyBorder="1" applyFont="1">
      <alignment horizontal="center"/>
    </xf>
    <xf borderId="0" fillId="0" fontId="5" numFmtId="0" xfId="0" applyAlignment="1" applyFont="1">
      <alignment horizontal="center"/>
    </xf>
    <xf borderId="0" fillId="0" fontId="13" numFmtId="0" xfId="0" applyAlignment="1" applyFont="1">
      <alignment horizontal="center"/>
    </xf>
    <xf borderId="61" fillId="0" fontId="1" numFmtId="0" xfId="0" applyBorder="1" applyFont="1"/>
    <xf borderId="4" fillId="0" fontId="1" numFmtId="0" xfId="0" applyAlignment="1" applyBorder="1" applyFont="1">
      <alignment horizontal="center"/>
    </xf>
    <xf borderId="4" fillId="0" fontId="14" numFmtId="2" xfId="0" applyAlignment="1" applyBorder="1" applyFont="1" applyNumberFormat="1">
      <alignment horizontal="center"/>
    </xf>
    <xf borderId="0" fillId="0" fontId="1" numFmtId="167" xfId="0" applyAlignment="1" applyFont="1" applyNumberFormat="1">
      <alignment horizontal="center"/>
    </xf>
    <xf borderId="0" fillId="0" fontId="15" numFmtId="167" xfId="0" applyAlignment="1" applyFont="1" applyNumberFormat="1">
      <alignment horizontal="center"/>
    </xf>
    <xf borderId="0" fillId="0" fontId="1" numFmtId="9" xfId="0" applyAlignment="1" applyFont="1" applyNumberFormat="1">
      <alignment horizontal="center"/>
    </xf>
    <xf borderId="1" fillId="3" fontId="1" numFmtId="0" xfId="0" applyAlignment="1" applyBorder="1" applyFont="1">
      <alignment horizontal="center"/>
    </xf>
    <xf borderId="0" fillId="0" fontId="6" numFmtId="9" xfId="0" applyAlignment="1" applyFont="1" applyNumberFormat="1">
      <alignment horizontal="center"/>
    </xf>
    <xf quotePrefix="1" borderId="0" fillId="0" fontId="1" numFmtId="0" xfId="0" applyAlignment="1" applyFont="1">
      <alignment horizontal="center"/>
    </xf>
    <xf borderId="1" fillId="17" fontId="1" numFmtId="0" xfId="0" applyAlignment="1" applyBorder="1" applyFill="1" applyFont="1">
      <alignment horizontal="center"/>
    </xf>
    <xf borderId="61" fillId="17" fontId="1" numFmtId="0" xfId="0" applyBorder="1" applyFont="1"/>
    <xf borderId="62" fillId="17" fontId="1" numFmtId="0" xfId="0" applyAlignment="1" applyBorder="1" applyFont="1">
      <alignment horizontal="center"/>
    </xf>
    <xf borderId="62" fillId="17" fontId="14" numFmtId="2" xfId="0" applyAlignment="1" applyBorder="1" applyFont="1" applyNumberFormat="1">
      <alignment horizontal="center"/>
    </xf>
    <xf borderId="1" fillId="17" fontId="1" numFmtId="167" xfId="0" applyAlignment="1" applyBorder="1" applyFont="1" applyNumberFormat="1">
      <alignment horizontal="center"/>
    </xf>
    <xf borderId="1" fillId="17" fontId="15" numFmtId="167" xfId="0" applyAlignment="1" applyBorder="1" applyFont="1" applyNumberFormat="1">
      <alignment horizontal="center"/>
    </xf>
    <xf borderId="1" fillId="17" fontId="1" numFmtId="0" xfId="0" applyBorder="1" applyFont="1"/>
    <xf borderId="1" fillId="17" fontId="1" numFmtId="9" xfId="0" applyAlignment="1" applyBorder="1" applyFont="1" applyNumberFormat="1">
      <alignment horizontal="center"/>
    </xf>
    <xf borderId="63" fillId="0" fontId="1" numFmtId="0" xfId="0" applyBorder="1" applyFont="1"/>
    <xf borderId="64" fillId="0" fontId="1" numFmtId="0" xfId="0" applyAlignment="1" applyBorder="1" applyFont="1">
      <alignment horizontal="center"/>
    </xf>
    <xf borderId="0" fillId="0" fontId="15" numFmtId="0" xfId="0" applyFont="1"/>
    <xf borderId="0" fillId="0" fontId="1" numFmtId="0" xfId="0" applyAlignment="1" applyFont="1">
      <alignment horizontal="left" vertical="top"/>
    </xf>
    <xf borderId="0" fillId="0" fontId="1" numFmtId="0" xfId="0" applyAlignment="1" applyFont="1">
      <alignment horizontal="left" vertical="center"/>
    </xf>
    <xf borderId="0" fillId="0" fontId="1" numFmtId="168" xfId="0" applyAlignment="1" applyFont="1" applyNumberFormat="1">
      <alignment horizontal="left" vertical="top"/>
    </xf>
    <xf borderId="1" fillId="3" fontId="1" numFmtId="0" xfId="0" applyAlignment="1" applyBorder="1" applyFont="1">
      <alignment horizontal="left" vertical="top"/>
    </xf>
    <xf borderId="0" fillId="0" fontId="1" numFmtId="0" xfId="0" applyAlignment="1" applyFont="1">
      <alignment horizontal="left"/>
    </xf>
    <xf borderId="1" fillId="3" fontId="1" numFmtId="0" xfId="0" applyAlignment="1" applyBorder="1" applyFont="1">
      <alignment horizontal="left"/>
    </xf>
    <xf borderId="1" fillId="3" fontId="16" numFmtId="0" xfId="0" applyAlignment="1" applyBorder="1" applyFont="1">
      <alignment horizontal="left"/>
    </xf>
    <xf borderId="1" fillId="18" fontId="1" numFmtId="0" xfId="0" applyAlignment="1" applyBorder="1" applyFill="1" applyFont="1">
      <alignment horizontal="left"/>
    </xf>
    <xf borderId="26" fillId="0" fontId="17" numFmtId="0" xfId="0" applyAlignment="1" applyBorder="1" applyFont="1">
      <alignment vertical="center"/>
    </xf>
    <xf borderId="26" fillId="3" fontId="18" numFmtId="0" xfId="0" applyAlignment="1" applyBorder="1" applyFont="1">
      <alignment vertical="center"/>
    </xf>
    <xf borderId="56" fillId="3" fontId="18" numFmtId="0" xfId="0" applyAlignment="1" applyBorder="1" applyFont="1">
      <alignment vertical="center"/>
    </xf>
    <xf borderId="26" fillId="19" fontId="18" numFmtId="0" xfId="0" applyAlignment="1" applyBorder="1" applyFill="1" applyFont="1">
      <alignment vertical="center"/>
    </xf>
    <xf borderId="65" fillId="0" fontId="17" numFmtId="0" xfId="0" applyAlignment="1" applyBorder="1" applyFont="1">
      <alignment vertical="center"/>
    </xf>
    <xf borderId="66" fillId="0" fontId="17" numFmtId="0" xfId="0" applyAlignment="1" applyBorder="1" applyFont="1">
      <alignment vertical="center"/>
    </xf>
    <xf borderId="67" fillId="3" fontId="18" numFmtId="0" xfId="0" applyAlignment="1" applyBorder="1" applyFont="1">
      <alignment vertical="center"/>
    </xf>
    <xf borderId="68" fillId="0" fontId="17" numFmtId="0" xfId="0" applyAlignment="1" applyBorder="1" applyFont="1">
      <alignment vertical="center"/>
    </xf>
    <xf borderId="69" fillId="19" fontId="18" numFmtId="0" xfId="0" applyAlignment="1" applyBorder="1" applyFont="1">
      <alignment vertical="center"/>
    </xf>
    <xf borderId="70" fillId="0" fontId="17" numFmtId="0" xfId="0" applyAlignment="1" applyBorder="1" applyFont="1">
      <alignment vertical="center"/>
    </xf>
    <xf borderId="69" fillId="3" fontId="18" numFmtId="0" xfId="0" applyAlignment="1" applyBorder="1" applyFont="1">
      <alignment vertical="center"/>
    </xf>
    <xf borderId="70" fillId="0" fontId="18" numFmtId="0" xfId="0" applyAlignment="1" applyBorder="1" applyFont="1">
      <alignment vertical="center"/>
    </xf>
  </cellXfs>
  <cellStyles count="1">
    <cellStyle xfId="0" name="Normal" builtinId="0"/>
  </cellStyles>
  <dxfs count="13">
    <dxf>
      <font>
        <color rgb="FF006100"/>
      </font>
      <fill>
        <patternFill patternType="solid">
          <fgColor rgb="FFC6EFCE"/>
          <bgColor rgb="FFC6EFCE"/>
        </patternFill>
      </fill>
      <border/>
    </dxf>
    <dxf>
      <font/>
      <fill>
        <patternFill patternType="solid">
          <fgColor rgb="FFFAE2D5"/>
          <bgColor rgb="FFFAE2D5"/>
        </patternFill>
      </fill>
      <border/>
    </dxf>
    <dxf>
      <font>
        <color theme="0"/>
      </font>
      <fill>
        <patternFill patternType="solid">
          <fgColor rgb="FFFF0000"/>
          <bgColor rgb="FFFF0000"/>
        </patternFill>
      </fill>
      <border/>
    </dxf>
    <dxf>
      <font>
        <color rgb="FF9C0006"/>
      </font>
      <fill>
        <patternFill patternType="solid">
          <fgColor rgb="FFFFC7CE"/>
          <bgColor rgb="FFFFC7CE"/>
        </patternFill>
      </fill>
      <border/>
    </dxf>
    <dxf>
      <font/>
      <fill>
        <patternFill patternType="solid">
          <fgColor rgb="FFD8D8D8"/>
          <bgColor rgb="FFD8D8D8"/>
        </patternFill>
      </fill>
      <border/>
    </dxf>
    <dxf>
      <font/>
      <fill>
        <patternFill patternType="solid">
          <fgColor rgb="FFFF7C80"/>
          <bgColor rgb="FFFF7C80"/>
        </patternFill>
      </fill>
      <border/>
    </dxf>
    <dxf>
      <font>
        <color rgb="FF9C5700"/>
      </font>
      <fill>
        <patternFill patternType="solid">
          <fgColor rgb="FFFFEB9C"/>
          <bgColor rgb="FFFFEB9C"/>
        </patternFill>
      </fill>
      <border/>
    </dxf>
    <dxf>
      <font/>
      <fill>
        <patternFill patternType="none"/>
      </fill>
      <border/>
    </dxf>
    <dxf>
      <font/>
      <fill>
        <patternFill patternType="solid">
          <fgColor theme="9"/>
          <bgColor theme="9"/>
        </patternFill>
      </fill>
      <border/>
    </dxf>
    <dxf>
      <font/>
      <fill>
        <patternFill patternType="solid">
          <fgColor rgb="FFD9F2D0"/>
          <bgColor rgb="FFD9F2D0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</dxfs>
  <tableStyles count="2">
    <tableStyle count="3" pivot="0" name="CurrentOpen min-style">
      <tableStyleElement dxfId="8" type="headerRow"/>
      <tableStyleElement dxfId="9" type="firstRowStripe"/>
      <tableStyleElement dxfId="10" type="secondRowStripe"/>
    </tableStyle>
    <tableStyle count="3" pivot="0" name="Detail1-style">
      <tableStyleElement dxfId="11" type="headerRow"/>
      <tableStyleElement dxfId="12" type="firstRowStripe"/>
      <tableStyleElement dxfId="10" type="secondRowStripe"/>
    </tableStyle>
  </tableStyles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worksheet" Target="worksheets/sheet7.xml"/><Relationship Id="rId10" Type="http://schemas.openxmlformats.org/officeDocument/2006/relationships/worksheet" Target="worksheets/sheet6.xml"/><Relationship Id="rId13" Type="http://schemas.openxmlformats.org/officeDocument/2006/relationships/worksheet" Target="worksheets/sheet9.xml"/><Relationship Id="rId12" Type="http://schemas.openxmlformats.org/officeDocument/2006/relationships/worksheet" Target="worksheets/sheet8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schemas.openxmlformats.org/officeDocument/2006/relationships/worksheet" Target="worksheets/sheet5.xml"/><Relationship Id="rId15" Type="http://schemas.openxmlformats.org/officeDocument/2006/relationships/worksheet" Target="worksheets/sheet11.xml"/><Relationship Id="rId14" Type="http://schemas.openxmlformats.org/officeDocument/2006/relationships/worksheet" Target="worksheets/sheet10.xml"/><Relationship Id="rId17" Type="http://customschemas.google.com/relationships/workbookmetadata" Target="metadata"/><Relationship Id="rId16" Type="http://schemas.openxmlformats.org/officeDocument/2006/relationships/worksheet" Target="worksheets/sheet12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8.xml.rels><?xml version="1.0" encoding="UTF-8" standalone="yes"?>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9.xml.rels><?xml version="1.0" encoding="UTF-8" standalone="yes"?>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0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12.xml.rels><?xml version="1.0" encoding="UTF-8" standalone="yes"?><Relationships xmlns="http://schemas.openxmlformats.org/package/2006/relationships"><Relationship Id="rId1" Type="http://schemas.openxmlformats.org/officeDocument/2006/relationships/image" Target="../media/image4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0</xdr:colOff>
      <xdr:row>0</xdr:row>
      <xdr:rowOff>0</xdr:rowOff>
    </xdr:from>
    <xdr:ext cx="10639425" cy="4191000"/>
    <xdr:pic>
      <xdr:nvPicPr>
        <xdr:cNvPr id="0" name="image5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114300</xdr:colOff>
      <xdr:row>0</xdr:row>
      <xdr:rowOff>85725</xdr:rowOff>
    </xdr:from>
    <xdr:ext cx="10439400" cy="4343400"/>
    <xdr:pic>
      <xdr:nvPicPr>
        <xdr:cNvPr id="0" name="image3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171450</xdr:colOff>
      <xdr:row>0</xdr:row>
      <xdr:rowOff>66675</xdr:rowOff>
    </xdr:from>
    <xdr:ext cx="13668375" cy="53530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0</xdr:colOff>
      <xdr:row>0</xdr:row>
      <xdr:rowOff>0</xdr:rowOff>
    </xdr:from>
    <xdr:ext cx="13868400" cy="5324475"/>
    <xdr:pic>
      <xdr:nvPicPr>
        <xdr:cNvPr id="0" name="image6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0</xdr:colOff>
      <xdr:row>0</xdr:row>
      <xdr:rowOff>0</xdr:rowOff>
    </xdr:from>
    <xdr:ext cx="15287625" cy="4343400"/>
    <xdr:pic>
      <xdr:nvPicPr>
        <xdr:cNvPr id="0" name="image4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14</xdr:col>
      <xdr:colOff>0</xdr:colOff>
      <xdr:row>1</xdr:row>
      <xdr:rowOff>0</xdr:rowOff>
    </xdr:from>
    <xdr:ext cx="2181225" cy="7524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ables/table1.xml><?xml version="1.0" encoding="utf-8"?>
<table xmlns="http://schemas.openxmlformats.org/spreadsheetml/2006/main" ref="A2:M143" displayName="Table_1" name="Table_1" id="1">
  <tableColumns count="13">
    <tableColumn name="ORD_SECT_INDEX" id="1"/>
    <tableColumn name="ORD_PLANNEDSECTOR" id="2"/>
    <tableColumn name="Group" id="3"/>
    <tableColumn name="ORD_PRODUCTNR" id="4"/>
    <tableColumn name="ORD_BATCHNR" id="5"/>
    <tableColumn name="PLANNED_QTY" id="6"/>
    <tableColumn name="OPEN_QTY" id="7"/>
    <tableColumn name="PRODUCED_MIN" id="8"/>
    <tableColumn name="OPEN_MIN" id="9"/>
    <tableColumn name="Build group" id="10"/>
    <tableColumn name="Line" id="11"/>
    <tableColumn name="Carline" id="12"/>
    <tableColumn name="U/E" id="13"/>
  </tableColumns>
  <tableStyleInfo name="CurrentOpen min-style" showColumnStripes="0" showFirstColumn="1" showLastColumn="1" showRowStripes="1"/>
</table>
</file>

<file path=xl/tables/table2.xml><?xml version="1.0" encoding="utf-8"?>
<table xmlns="http://schemas.openxmlformats.org/spreadsheetml/2006/main" ref="A3:K4" displayName="Table_2" name="Table_2" id="2">
  <tableColumns count="11">
    <tableColumn name="ORD_SECT_INDEX" id="1"/>
    <tableColumn name="ORD_PLANNEDSECTOR" id="2"/>
    <tableColumn name="Group" id="3"/>
    <tableColumn name="ORD_PRODUCTNR" id="4"/>
    <tableColumn name="ORD_BATCHNR" id="5"/>
    <tableColumn name="PLANNED_QTY" id="6"/>
    <tableColumn name="OPEN_QTY" id="7"/>
    <tableColumn name="PRODUCED_MIN" id="8"/>
    <tableColumn name="OPEN_MIN" id="9"/>
    <tableColumn name="Build group" id="10"/>
    <tableColumn name="Line" id="11"/>
  </tableColumns>
  <tableStyleInfo name="Detail1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3" Type="http://schemas.openxmlformats.org/officeDocument/2006/relationships/table" Target="../tables/table1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Relationship Id="rId3" Type="http://schemas.openxmlformats.org/officeDocument/2006/relationships/table" Target="../tables/table2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xSplit="33.0" ySplit="3.0" topLeftCell="AH4" activePane="bottomRight" state="frozen"/>
      <selection activeCell="AH1" sqref="AH1" pane="topRight"/>
      <selection activeCell="A4" sqref="A4" pane="bottomLeft"/>
      <selection activeCell="AH4" sqref="AH4" pane="bottomRight"/>
    </sheetView>
  </sheetViews>
  <sheetFormatPr customHeight="1" defaultColWidth="12.63" defaultRowHeight="15.0" outlineLevelCol="1"/>
  <cols>
    <col customWidth="1" min="1" max="1" width="6.0"/>
    <col customWidth="1" min="2" max="2" width="19.25"/>
    <col customWidth="1" min="3" max="3" width="29.38"/>
    <col customWidth="1" min="4" max="4" width="7.63"/>
    <col customWidth="1" hidden="1" min="5" max="10" width="7.88" outlineLevel="1"/>
    <col collapsed="1" customWidth="1" min="11" max="11" width="7.88"/>
    <col customWidth="1" hidden="1" min="12" max="17" width="7.88" outlineLevel="1"/>
    <col collapsed="1" customWidth="1" min="18" max="18" width="7.88"/>
    <col customWidth="1" hidden="1" min="19" max="24" width="7.88" outlineLevel="1"/>
    <col collapsed="1" customWidth="1" min="25" max="25" width="7.88"/>
    <col customWidth="1" hidden="1" min="26" max="31" width="9.0" outlineLevel="1"/>
    <col collapsed="1" customWidth="1" min="32" max="32" width="10.88"/>
    <col customWidth="1" min="33" max="33" width="10.13"/>
    <col customWidth="1" min="34" max="34" width="9.13"/>
    <col customWidth="1" hidden="1" min="35" max="35" width="9.5" outlineLevel="1"/>
    <col customWidth="1" min="36" max="42" width="9.5"/>
    <col customWidth="1" min="43" max="43" width="10.13"/>
    <col customWidth="1" min="44" max="44" width="11.75"/>
    <col customWidth="1" min="45" max="45" width="6.5"/>
    <col customWidth="1" min="46" max="46" width="3.13"/>
    <col customWidth="1" min="47" max="64" width="8.38"/>
    <col customWidth="1" min="65" max="75" width="10.25"/>
    <col customWidth="1" min="76" max="82" width="9.0"/>
  </cols>
  <sheetData>
    <row r="1" ht="26.25" customHeight="1">
      <c r="A1" s="1"/>
      <c r="B1" s="2" t="s">
        <v>0</v>
      </c>
      <c r="C1" s="2">
        <v>4.0</v>
      </c>
      <c r="D1" s="3"/>
      <c r="E1" s="3">
        <v>2.0</v>
      </c>
      <c r="F1" s="3">
        <v>3.0</v>
      </c>
      <c r="G1" s="3">
        <v>4.0</v>
      </c>
      <c r="H1" s="3">
        <v>5.0</v>
      </c>
      <c r="I1" s="3">
        <v>6.0</v>
      </c>
      <c r="J1" s="3">
        <v>7.0</v>
      </c>
      <c r="K1" s="3">
        <v>8.0</v>
      </c>
      <c r="L1" s="3">
        <v>2.0</v>
      </c>
      <c r="M1" s="3">
        <v>3.0</v>
      </c>
      <c r="N1" s="3">
        <v>4.0</v>
      </c>
      <c r="O1" s="3">
        <v>5.0</v>
      </c>
      <c r="P1" s="3">
        <v>6.0</v>
      </c>
      <c r="Q1" s="3">
        <v>7.0</v>
      </c>
      <c r="R1" s="3">
        <v>8.0</v>
      </c>
      <c r="S1" s="3">
        <v>2.0</v>
      </c>
      <c r="T1" s="3">
        <v>3.0</v>
      </c>
      <c r="U1" s="3">
        <v>4.0</v>
      </c>
      <c r="V1" s="3">
        <v>5.0</v>
      </c>
      <c r="W1" s="3">
        <v>6.0</v>
      </c>
      <c r="X1" s="3">
        <v>7.0</v>
      </c>
      <c r="Y1" s="3">
        <v>8.0</v>
      </c>
      <c r="Z1" s="3">
        <v>2.0</v>
      </c>
      <c r="AA1" s="3">
        <v>3.0</v>
      </c>
      <c r="AB1" s="3">
        <v>4.0</v>
      </c>
      <c r="AC1" s="3">
        <v>5.0</v>
      </c>
      <c r="AD1" s="3">
        <v>6.0</v>
      </c>
      <c r="AE1" s="3">
        <v>7.0</v>
      </c>
      <c r="AF1" s="3">
        <v>8.0</v>
      </c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</row>
    <row r="2" ht="26.25" customHeight="1">
      <c r="A2" s="4"/>
      <c r="B2" s="4"/>
      <c r="C2" s="4"/>
      <c r="D2" s="4"/>
      <c r="E2" s="5" t="s">
        <v>1</v>
      </c>
      <c r="F2" s="6"/>
      <c r="G2" s="6"/>
      <c r="H2" s="6"/>
      <c r="I2" s="6"/>
      <c r="J2" s="7"/>
      <c r="K2" s="8">
        <f>C1-1</f>
        <v>3</v>
      </c>
      <c r="L2" s="5" t="s">
        <v>2</v>
      </c>
      <c r="M2" s="6"/>
      <c r="N2" s="6"/>
      <c r="O2" s="6"/>
      <c r="P2" s="6"/>
      <c r="Q2" s="7"/>
      <c r="R2" s="3"/>
      <c r="S2" s="5" t="s">
        <v>3</v>
      </c>
      <c r="T2" s="6"/>
      <c r="U2" s="6"/>
      <c r="V2" s="6"/>
      <c r="W2" s="6"/>
      <c r="X2" s="7"/>
      <c r="Y2" s="1"/>
      <c r="Z2" s="5" t="s">
        <v>4</v>
      </c>
      <c r="AA2" s="6"/>
      <c r="AB2" s="6"/>
      <c r="AC2" s="6"/>
      <c r="AD2" s="6"/>
      <c r="AE2" s="7"/>
      <c r="AF2" s="1"/>
      <c r="AG2" s="1"/>
      <c r="AH2" s="1"/>
      <c r="AI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3">
        <f t="shared" ref="AU2:BK2" si="1">WEEKDAY(AU3,2)+1</f>
        <v>2</v>
      </c>
      <c r="AV2" s="3">
        <f t="shared" si="1"/>
        <v>3</v>
      </c>
      <c r="AW2" s="3">
        <f t="shared" si="1"/>
        <v>4</v>
      </c>
      <c r="AX2" s="3">
        <f t="shared" si="1"/>
        <v>5</v>
      </c>
      <c r="AY2" s="3">
        <f t="shared" si="1"/>
        <v>6</v>
      </c>
      <c r="AZ2" s="3">
        <f t="shared" si="1"/>
        <v>7</v>
      </c>
      <c r="BA2" s="3">
        <f t="shared" si="1"/>
        <v>8</v>
      </c>
      <c r="BB2" s="3">
        <f t="shared" si="1"/>
        <v>2</v>
      </c>
      <c r="BC2" s="3">
        <f t="shared" si="1"/>
        <v>3</v>
      </c>
      <c r="BD2" s="3">
        <f t="shared" si="1"/>
        <v>4</v>
      </c>
      <c r="BE2" s="3">
        <f t="shared" si="1"/>
        <v>5</v>
      </c>
      <c r="BF2" s="3">
        <f t="shared" si="1"/>
        <v>6</v>
      </c>
      <c r="BG2" s="3">
        <f t="shared" si="1"/>
        <v>7</v>
      </c>
      <c r="BH2" s="3">
        <f t="shared" si="1"/>
        <v>8</v>
      </c>
      <c r="BI2" s="3">
        <f t="shared" si="1"/>
        <v>2</v>
      </c>
      <c r="BJ2" s="3">
        <f t="shared" si="1"/>
        <v>3</v>
      </c>
      <c r="BK2" s="3">
        <f t="shared" si="1"/>
        <v>4</v>
      </c>
      <c r="BL2" s="1"/>
      <c r="BM2" s="9" t="s">
        <v>5</v>
      </c>
      <c r="BN2" s="10"/>
      <c r="BO2" s="10"/>
      <c r="BP2" s="10"/>
      <c r="BQ2" s="10"/>
      <c r="BR2" s="10"/>
      <c r="BS2" s="9" t="s">
        <v>6</v>
      </c>
      <c r="BT2" s="10"/>
      <c r="BU2" s="10"/>
      <c r="BV2" s="10"/>
      <c r="BW2" s="10"/>
      <c r="BX2" s="1"/>
      <c r="BY2" s="1"/>
      <c r="BZ2" s="1"/>
      <c r="CA2" s="1"/>
      <c r="CB2" s="1"/>
      <c r="CC2" s="1"/>
      <c r="CD2" s="1"/>
    </row>
    <row r="3" ht="14.25" customHeight="1">
      <c r="A3" s="11" t="s">
        <v>7</v>
      </c>
      <c r="B3" s="11" t="s">
        <v>8</v>
      </c>
      <c r="C3" s="11" t="s">
        <v>9</v>
      </c>
      <c r="D3" s="12" t="s">
        <v>10</v>
      </c>
      <c r="E3" s="11" t="s">
        <v>11</v>
      </c>
      <c r="F3" s="11" t="s">
        <v>12</v>
      </c>
      <c r="G3" s="11" t="s">
        <v>13</v>
      </c>
      <c r="H3" s="11" t="s">
        <v>14</v>
      </c>
      <c r="I3" s="11" t="s">
        <v>15</v>
      </c>
      <c r="J3" s="11" t="s">
        <v>16</v>
      </c>
      <c r="K3" s="13" t="s">
        <v>17</v>
      </c>
      <c r="L3" s="11" t="s">
        <v>11</v>
      </c>
      <c r="M3" s="11" t="s">
        <v>12</v>
      </c>
      <c r="N3" s="11" t="s">
        <v>13</v>
      </c>
      <c r="O3" s="11" t="s">
        <v>14</v>
      </c>
      <c r="P3" s="11" t="s">
        <v>15</v>
      </c>
      <c r="Q3" s="11" t="s">
        <v>16</v>
      </c>
      <c r="R3" s="13" t="s">
        <v>18</v>
      </c>
      <c r="S3" s="11" t="s">
        <v>11</v>
      </c>
      <c r="T3" s="11" t="s">
        <v>12</v>
      </c>
      <c r="U3" s="11" t="s">
        <v>13</v>
      </c>
      <c r="V3" s="11" t="s">
        <v>14</v>
      </c>
      <c r="W3" s="11" t="s">
        <v>15</v>
      </c>
      <c r="X3" s="11" t="s">
        <v>16</v>
      </c>
      <c r="Y3" s="13" t="s">
        <v>19</v>
      </c>
      <c r="Z3" s="11" t="s">
        <v>11</v>
      </c>
      <c r="AA3" s="11" t="s">
        <v>12</v>
      </c>
      <c r="AB3" s="11" t="s">
        <v>13</v>
      </c>
      <c r="AC3" s="11" t="s">
        <v>14</v>
      </c>
      <c r="AD3" s="11" t="s">
        <v>15</v>
      </c>
      <c r="AE3" s="11" t="s">
        <v>16</v>
      </c>
      <c r="AF3" s="13" t="s">
        <v>20</v>
      </c>
      <c r="AG3" s="11" t="s">
        <v>21</v>
      </c>
      <c r="AH3" s="14" t="s">
        <v>22</v>
      </c>
      <c r="AI3" s="14" t="s">
        <v>23</v>
      </c>
      <c r="AJ3" s="15" t="s">
        <v>24</v>
      </c>
      <c r="AK3" s="15" t="s">
        <v>25</v>
      </c>
      <c r="AL3" s="16" t="s">
        <v>26</v>
      </c>
      <c r="AM3" s="1"/>
      <c r="AN3" s="15" t="s">
        <v>27</v>
      </c>
      <c r="AO3" s="17" t="s">
        <v>28</v>
      </c>
      <c r="AP3" s="17" t="s">
        <v>29</v>
      </c>
      <c r="AQ3" s="17" t="s">
        <v>30</v>
      </c>
      <c r="AR3" s="17" t="s">
        <v>31</v>
      </c>
      <c r="AS3" s="17" t="s">
        <v>32</v>
      </c>
      <c r="AT3" s="18"/>
      <c r="AU3" s="19">
        <f>AQ4</f>
        <v>46076</v>
      </c>
      <c r="AV3" s="19">
        <f t="shared" ref="AV3:BK3" si="2">AU3+1</f>
        <v>46077</v>
      </c>
      <c r="AW3" s="19">
        <f t="shared" si="2"/>
        <v>46078</v>
      </c>
      <c r="AX3" s="19">
        <f t="shared" si="2"/>
        <v>46079</v>
      </c>
      <c r="AY3" s="19">
        <f t="shared" si="2"/>
        <v>46080</v>
      </c>
      <c r="AZ3" s="19">
        <f t="shared" si="2"/>
        <v>46081</v>
      </c>
      <c r="BA3" s="19">
        <f t="shared" si="2"/>
        <v>46082</v>
      </c>
      <c r="BB3" s="19">
        <f t="shared" si="2"/>
        <v>46083</v>
      </c>
      <c r="BC3" s="19">
        <f t="shared" si="2"/>
        <v>46084</v>
      </c>
      <c r="BD3" s="19">
        <f t="shared" si="2"/>
        <v>46085</v>
      </c>
      <c r="BE3" s="19">
        <f t="shared" si="2"/>
        <v>46086</v>
      </c>
      <c r="BF3" s="19">
        <f t="shared" si="2"/>
        <v>46087</v>
      </c>
      <c r="BG3" s="19">
        <f t="shared" si="2"/>
        <v>46088</v>
      </c>
      <c r="BH3" s="19">
        <f t="shared" si="2"/>
        <v>46089</v>
      </c>
      <c r="BI3" s="19">
        <f t="shared" si="2"/>
        <v>46090</v>
      </c>
      <c r="BJ3" s="19">
        <f t="shared" si="2"/>
        <v>46091</v>
      </c>
      <c r="BK3" s="19">
        <f t="shared" si="2"/>
        <v>46092</v>
      </c>
      <c r="BL3" s="1"/>
      <c r="BM3" s="20" t="s">
        <v>33</v>
      </c>
      <c r="BN3" s="20" t="s">
        <v>34</v>
      </c>
      <c r="BO3" s="20" t="s">
        <v>35</v>
      </c>
      <c r="BP3" s="20" t="s">
        <v>36</v>
      </c>
      <c r="BQ3" s="20" t="s">
        <v>37</v>
      </c>
      <c r="BR3" s="20" t="s">
        <v>38</v>
      </c>
      <c r="BS3" s="21" t="s">
        <v>39</v>
      </c>
      <c r="BT3" s="20" t="s">
        <v>40</v>
      </c>
      <c r="BU3" s="22" t="s">
        <v>41</v>
      </c>
      <c r="BV3" s="20" t="s">
        <v>42</v>
      </c>
      <c r="BW3" s="20" t="s">
        <v>43</v>
      </c>
      <c r="BX3" s="1"/>
      <c r="BY3" s="1"/>
      <c r="BZ3" s="1"/>
      <c r="CA3" s="1"/>
      <c r="CB3" s="1"/>
      <c r="CC3" s="1"/>
      <c r="CD3" s="1"/>
    </row>
    <row r="4" ht="21.0" customHeight="1">
      <c r="A4" s="23">
        <v>1.0</v>
      </c>
      <c r="B4" s="24" t="s">
        <v>44</v>
      </c>
      <c r="C4" s="25" t="s">
        <v>45</v>
      </c>
      <c r="D4" s="26" t="s">
        <v>46</v>
      </c>
      <c r="E4" s="27">
        <v>13.0</v>
      </c>
      <c r="F4" s="27">
        <v>13.0</v>
      </c>
      <c r="G4" s="27">
        <v>13.0</v>
      </c>
      <c r="H4" s="27">
        <v>13.0</v>
      </c>
      <c r="I4" s="27">
        <v>13.0</v>
      </c>
      <c r="J4" s="27">
        <v>13.0</v>
      </c>
      <c r="K4" s="28">
        <f t="shared" ref="K4:K23" si="4">SUM(INDEX(E4:J4,$K$2):J4)</f>
        <v>52</v>
      </c>
      <c r="L4" s="27">
        <v>480.0</v>
      </c>
      <c r="M4" s="27">
        <v>480.0</v>
      </c>
      <c r="N4" s="27">
        <v>480.0</v>
      </c>
      <c r="O4" s="27">
        <v>480.0</v>
      </c>
      <c r="P4" s="27">
        <v>480.0</v>
      </c>
      <c r="Q4" s="27">
        <v>480.0</v>
      </c>
      <c r="R4" s="28">
        <f t="shared" ref="R4:R23" si="5">SUM(INDEX(L4:Q4,$K$2):Q4)</f>
        <v>1920</v>
      </c>
      <c r="S4" s="29">
        <v>1.15</v>
      </c>
      <c r="T4" s="29">
        <v>1.15</v>
      </c>
      <c r="U4" s="29">
        <v>1.15</v>
      </c>
      <c r="V4" s="29">
        <v>1.15</v>
      </c>
      <c r="W4" s="29">
        <v>1.15</v>
      </c>
      <c r="X4" s="29">
        <v>1.15</v>
      </c>
      <c r="Y4" s="30">
        <f t="shared" ref="Y4:Y23" si="6">AVERAGE(S4:X4)</f>
        <v>1.15</v>
      </c>
      <c r="Z4" s="27">
        <f t="shared" ref="Z4:AE4" si="3">E4*L4*S4</f>
        <v>7176</v>
      </c>
      <c r="AA4" s="27">
        <f t="shared" si="3"/>
        <v>7176</v>
      </c>
      <c r="AB4" s="27">
        <f t="shared" si="3"/>
        <v>7176</v>
      </c>
      <c r="AC4" s="27">
        <f t="shared" si="3"/>
        <v>7176</v>
      </c>
      <c r="AD4" s="27">
        <f t="shared" si="3"/>
        <v>7176</v>
      </c>
      <c r="AE4" s="27">
        <f t="shared" si="3"/>
        <v>7176</v>
      </c>
      <c r="AF4" s="28">
        <f t="shared" ref="AF4:AF23" si="8">SUM(INDEX(Z4:AE4,$K$2):AE4)</f>
        <v>28704</v>
      </c>
      <c r="AG4" s="31" t="s">
        <v>47</v>
      </c>
      <c r="AH4" s="32">
        <v>1.0</v>
      </c>
      <c r="AI4" s="33">
        <v>1.15</v>
      </c>
      <c r="AJ4" s="34">
        <f>SUM(AF4:AF5)/(8-$C$1)</f>
        <v>7176</v>
      </c>
      <c r="AK4" s="34">
        <f>IF(AN4=0,"",AN4/AS4)</f>
        <v>-1836.510714</v>
      </c>
      <c r="AL4" s="34">
        <f>SUM(Z4:AE5)</f>
        <v>43056</v>
      </c>
      <c r="AM4" s="35"/>
      <c r="AN4" s="34">
        <f>SUMIFS('Pivot Openmin'!D:D,'Pivot Openmin'!B:B,Overall!AG4)</f>
        <v>25711.15</v>
      </c>
      <c r="AO4" s="36">
        <f>AJ4*AS4</f>
        <v>-100464</v>
      </c>
      <c r="AP4" s="37">
        <f>AO4-AN4</f>
        <v>-126175.15</v>
      </c>
      <c r="AQ4" s="38">
        <f>TODAY()</f>
        <v>46076</v>
      </c>
      <c r="AR4" s="38">
        <v>46060.0</v>
      </c>
      <c r="AS4" s="39">
        <f>_xlfn.NETWORKDAYS.INTL(AQ4,AR4,11,Holiday!$A$1:$A$23)</f>
        <v>-14</v>
      </c>
      <c r="AT4" s="40"/>
      <c r="AU4" s="41">
        <f>IFERROR(VLOOKUP(AU$3,Holiday!$A:$B,2,0),IF($AN4=0,0,IF(WEEKDAY(AU$3,2)=7,0,IF($AN4-SUM($AT4:AT4)&lt;$AJ4,$AN4-SUM($AT4:AT4),$AJ4))))</f>
        <v>7176</v>
      </c>
      <c r="AV4" s="41">
        <f>IFERROR(VLOOKUP(AV$3,Holiday!$A:$B,2,0),IF($AN4=0,0,IF(WEEKDAY(AV$3,2)=7,0,IF($AN4-SUM($AT4:AU4)&lt;$AJ4,$AN4-SUM($AT4:AU4),$AJ4))))</f>
        <v>7176</v>
      </c>
      <c r="AW4" s="41">
        <f>IFERROR(VLOOKUP(AW$3,Holiday!$A:$B,2,0),IF($AN4=0,0,IF(WEEKDAY(AW$3,2)=7,0,IF($AN4-SUM($AT4:AV4)&lt;$AJ4,$AN4-SUM($AT4:AV4),$AJ4))))</f>
        <v>7176</v>
      </c>
      <c r="AX4" s="41">
        <f>IFERROR(VLOOKUP(AX$3,Holiday!$A:$B,2,0),IF($AN4=0,0,IF(WEEKDAY(AX$3,2)=7,0,IF($AN4-SUM($AT4:AW4)&lt;$AJ4,$AN4-SUM($AT4:AW4),$AJ4))))</f>
        <v>4183.15</v>
      </c>
      <c r="AY4" s="41">
        <f>IFERROR(VLOOKUP(AY$3,Holiday!$A:$B,2,0),IF($AN4=0,0,IF(WEEKDAY(AY$3,2)=7,0,IF($AN4-SUM($AT4:AX4)&lt;$AJ4,$AN4-SUM($AT4:AX4),$AJ4))))</f>
        <v>0</v>
      </c>
      <c r="AZ4" s="41">
        <f>IFERROR(VLOOKUP(AZ$3,Holiday!$A:$B,2,0),IF($AN4=0,0,IF(WEEKDAY(AZ$3,2)=7,0,IF($AN4-SUM($AT4:AY4)&lt;$AJ4,$AN4-SUM($AT4:AY4),$AJ4))))</f>
        <v>0</v>
      </c>
      <c r="BA4" s="41">
        <f>IFERROR(VLOOKUP(BA$3,Holiday!$A:$B,2,0),IF($AN4=0,0,IF(WEEKDAY(BA$3,2)=7,0,IF($AN4-SUM($AT4:AZ4)&lt;$AJ4,$AN4-SUM($AT4:AZ4),$AJ4))))</f>
        <v>0</v>
      </c>
      <c r="BB4" s="41">
        <f>IFERROR(VLOOKUP(BB$3,Holiday!$A:$B,2,0),IF($AN4=0,0,IF(WEEKDAY(BB$3,2)=7,0,IF($AN4-SUM($AT4:BA4)&lt;$AJ4,$AN4-SUM($AT4:BA4),$AJ4))))</f>
        <v>0</v>
      </c>
      <c r="BC4" s="41">
        <f>IFERROR(VLOOKUP(BC$3,Holiday!$A:$B,2,0),IF($AN4=0,0,IF(WEEKDAY(BC$3,2)=7,0,IF($AN4-SUM($AT4:BB4)&lt;$AJ4,$AN4-SUM($AT4:BB4),$AJ4))))</f>
        <v>0</v>
      </c>
      <c r="BD4" s="41">
        <f>IFERROR(VLOOKUP(BD$3,Holiday!$A:$B,2,0),IF($AN4=0,0,IF(WEEKDAY(BD$3,2)=7,0,IF($AN4-SUM($AT4:BC4)&lt;$AJ4,$AN4-SUM($AT4:BC4),$AJ4))))</f>
        <v>0</v>
      </c>
      <c r="BE4" s="41">
        <f>IFERROR(VLOOKUP(BE$3,Holiday!$A:$B,2,0),IF($AN4=0,0,IF(WEEKDAY(BE$3,2)=7,0,IF($AN4-SUM($AT4:BD4)&lt;$AJ4,$AN4-SUM($AT4:BD4),$AJ4))))</f>
        <v>0</v>
      </c>
      <c r="BF4" s="41">
        <f>IFERROR(VLOOKUP(BF$3,Holiday!$A:$B,2,0),IF($AN4=0,0,IF(WEEKDAY(BF$3,2)=7,0,IF($AN4-SUM($AT4:BE4)&lt;$AJ4,$AN4-SUM($AT4:BE4),$AJ4))))</f>
        <v>0</v>
      </c>
      <c r="BG4" s="41">
        <f>IFERROR(VLOOKUP(BG$3,Holiday!$A:$B,2,0),IF($AN4=0,0,IF(WEEKDAY(BG$3,2)=7,0,IF($AN4-SUM($AT4:BF4)&lt;$AJ4,$AN4-SUM($AT4:BF4),$AJ4))))</f>
        <v>0</v>
      </c>
      <c r="BH4" s="41">
        <f>IFERROR(VLOOKUP(BH$3,Holiday!$A:$B,2,0),IF($AN4=0,0,IF(WEEKDAY(BH$3,2)=7,0,IF($AN4-SUM($AT4:BG4)&lt;$AJ4,$AN4-SUM($AT4:BG4),$AJ4))))</f>
        <v>0</v>
      </c>
      <c r="BI4" s="41">
        <f>IFERROR(VLOOKUP(BI$3,Holiday!$A:$B,2,0),IF($AN4=0,0,IF(WEEKDAY(BI$3,2)=7,0,IF($AN4-SUM($AT4:BH4)&lt;$AJ4,$AN4-SUM($AT4:BH4),$AJ4))))</f>
        <v>0</v>
      </c>
      <c r="BJ4" s="41">
        <f>IFERROR(VLOOKUP(BJ$3,Holiday!$A:$B,2,0),IF($AN4=0,0,IF(WEEKDAY(BJ$3,2)=7,0,IF($AN4-SUM($AT4:BI4)&lt;$AJ4,$AN4-SUM($AT4:BI4),$AJ4))))</f>
        <v>0</v>
      </c>
      <c r="BK4" s="41">
        <f>IFERROR(VLOOKUP(BK$3,Holiday!$A:$B,2,0),IF($AN4=0,0,IF(WEEKDAY(BK$3,2)=7,0,IF($AN4-SUM($AT4:BJ4)&lt;$AJ4,$AN4-SUM($AT4:BJ4),$AJ4))))</f>
        <v>0</v>
      </c>
      <c r="BL4" s="35"/>
      <c r="BM4" s="42">
        <f t="shared" ref="BM4:BM23" si="9">IFERROR(AVERAGE(E4:J4),0)</f>
        <v>13</v>
      </c>
      <c r="BN4" s="43">
        <f>(BM4*480+BM5*480)*1.15*6</f>
        <v>43056</v>
      </c>
      <c r="BO4" s="43">
        <f>BN4+BN6</f>
        <v>86112</v>
      </c>
      <c r="BP4" s="43">
        <f>AP4</f>
        <v>-126175.15</v>
      </c>
      <c r="BQ4" s="43">
        <f>BP4+BP6</f>
        <v>-261876.7</v>
      </c>
      <c r="BR4" s="44">
        <f>-BQ4/BO4</f>
        <v>3.041117382</v>
      </c>
      <c r="BS4" s="45"/>
      <c r="BT4" s="43">
        <f>BS4+BS6</f>
        <v>0</v>
      </c>
      <c r="BU4" s="43">
        <f>BN4+BP4-BS4</f>
        <v>-83119.15</v>
      </c>
      <c r="BV4" s="43">
        <f>BU4+BU6</f>
        <v>-175764.7</v>
      </c>
      <c r="BW4" s="46">
        <f>-BV4/BO4</f>
        <v>2.041117382</v>
      </c>
      <c r="BX4" s="1"/>
      <c r="BY4" s="1"/>
      <c r="BZ4" s="1"/>
      <c r="CA4" s="1"/>
      <c r="CB4" s="1"/>
      <c r="CC4" s="1"/>
      <c r="CD4" s="1"/>
    </row>
    <row r="5" ht="21.0" customHeight="1">
      <c r="A5" s="47">
        <v>1.0</v>
      </c>
      <c r="B5" s="48"/>
      <c r="C5" s="49" t="s">
        <v>45</v>
      </c>
      <c r="D5" s="50" t="s">
        <v>48</v>
      </c>
      <c r="E5" s="47"/>
      <c r="F5" s="47"/>
      <c r="G5" s="47"/>
      <c r="H5" s="47"/>
      <c r="I5" s="47"/>
      <c r="J5" s="47"/>
      <c r="K5" s="51">
        <f t="shared" si="4"/>
        <v>0</v>
      </c>
      <c r="L5" s="47">
        <v>480.0</v>
      </c>
      <c r="M5" s="47">
        <v>480.0</v>
      </c>
      <c r="N5" s="47">
        <v>480.0</v>
      </c>
      <c r="O5" s="47">
        <v>480.0</v>
      </c>
      <c r="P5" s="47">
        <v>480.0</v>
      </c>
      <c r="Q5" s="47">
        <v>480.0</v>
      </c>
      <c r="R5" s="51">
        <f t="shared" si="5"/>
        <v>1920</v>
      </c>
      <c r="S5" s="52">
        <v>1.15</v>
      </c>
      <c r="T5" s="52">
        <v>1.15</v>
      </c>
      <c r="U5" s="52">
        <v>1.15</v>
      </c>
      <c r="V5" s="52">
        <v>1.15</v>
      </c>
      <c r="W5" s="52">
        <v>1.15</v>
      </c>
      <c r="X5" s="52">
        <v>1.15</v>
      </c>
      <c r="Y5" s="53">
        <f t="shared" si="6"/>
        <v>1.15</v>
      </c>
      <c r="Z5" s="47">
        <f t="shared" ref="Z5:AE5" si="7">E5*L5*S5</f>
        <v>0</v>
      </c>
      <c r="AA5" s="47">
        <f t="shared" si="7"/>
        <v>0</v>
      </c>
      <c r="AB5" s="47">
        <f t="shared" si="7"/>
        <v>0</v>
      </c>
      <c r="AC5" s="47">
        <f t="shared" si="7"/>
        <v>0</v>
      </c>
      <c r="AD5" s="47">
        <f t="shared" si="7"/>
        <v>0</v>
      </c>
      <c r="AE5" s="47">
        <f t="shared" si="7"/>
        <v>0</v>
      </c>
      <c r="AF5" s="51">
        <f t="shared" si="8"/>
        <v>0</v>
      </c>
      <c r="AG5" s="54"/>
      <c r="AH5" s="55"/>
      <c r="AI5" s="56">
        <v>1.15</v>
      </c>
      <c r="AJ5" s="55"/>
      <c r="AK5" s="55"/>
      <c r="AL5" s="55"/>
      <c r="AM5" s="1"/>
      <c r="AN5" s="55"/>
      <c r="AO5" s="55"/>
      <c r="AP5" s="10"/>
      <c r="AQ5" s="55"/>
      <c r="AR5" s="55"/>
      <c r="AS5" s="55"/>
      <c r="AT5" s="57"/>
      <c r="AU5" s="55"/>
      <c r="AV5" s="55"/>
      <c r="AW5" s="55"/>
      <c r="AX5" s="55"/>
      <c r="AY5" s="55"/>
      <c r="AZ5" s="55"/>
      <c r="BA5" s="55"/>
      <c r="BB5" s="55"/>
      <c r="BC5" s="55"/>
      <c r="BD5" s="55"/>
      <c r="BE5" s="55"/>
      <c r="BF5" s="55"/>
      <c r="BG5" s="55"/>
      <c r="BH5" s="55"/>
      <c r="BI5" s="55"/>
      <c r="BJ5" s="55"/>
      <c r="BK5" s="55"/>
      <c r="BL5" s="1"/>
      <c r="BM5" s="58">
        <f t="shared" si="9"/>
        <v>0</v>
      </c>
      <c r="BN5" s="59"/>
      <c r="BO5" s="60"/>
      <c r="BP5" s="59"/>
      <c r="BQ5" s="60"/>
      <c r="BR5" s="60"/>
      <c r="BS5" s="59"/>
      <c r="BT5" s="60"/>
      <c r="BU5" s="59"/>
      <c r="BV5" s="60"/>
      <c r="BW5" s="61"/>
      <c r="BX5" s="1"/>
      <c r="BY5" s="1"/>
      <c r="BZ5" s="1"/>
      <c r="CA5" s="1"/>
      <c r="CB5" s="1"/>
      <c r="CC5" s="1"/>
      <c r="CD5" s="1"/>
    </row>
    <row r="6" ht="21.0" customHeight="1">
      <c r="A6" s="23">
        <v>2.0</v>
      </c>
      <c r="B6" s="48"/>
      <c r="C6" s="62" t="s">
        <v>49</v>
      </c>
      <c r="D6" s="63" t="s">
        <v>46</v>
      </c>
      <c r="E6" s="23"/>
      <c r="F6" s="23"/>
      <c r="G6" s="23"/>
      <c r="H6" s="23"/>
      <c r="I6" s="23"/>
      <c r="J6" s="23"/>
      <c r="K6" s="64">
        <f t="shared" si="4"/>
        <v>0</v>
      </c>
      <c r="L6" s="23">
        <v>480.0</v>
      </c>
      <c r="M6" s="23">
        <v>480.0</v>
      </c>
      <c r="N6" s="23">
        <v>480.0</v>
      </c>
      <c r="O6" s="23">
        <v>480.0</v>
      </c>
      <c r="P6" s="23">
        <v>480.0</v>
      </c>
      <c r="Q6" s="23">
        <v>480.0</v>
      </c>
      <c r="R6" s="64">
        <f t="shared" si="5"/>
        <v>1920</v>
      </c>
      <c r="S6" s="65">
        <v>1.15</v>
      </c>
      <c r="T6" s="65">
        <v>1.15</v>
      </c>
      <c r="U6" s="65">
        <v>1.15</v>
      </c>
      <c r="V6" s="65">
        <v>1.15</v>
      </c>
      <c r="W6" s="65">
        <v>1.15</v>
      </c>
      <c r="X6" s="65">
        <v>1.15</v>
      </c>
      <c r="Y6" s="66">
        <f t="shared" si="6"/>
        <v>1.15</v>
      </c>
      <c r="Z6" s="23">
        <f t="shared" ref="Z6:AE6" si="10">E6*L6*S6</f>
        <v>0</v>
      </c>
      <c r="AA6" s="23">
        <f t="shared" si="10"/>
        <v>0</v>
      </c>
      <c r="AB6" s="23">
        <f t="shared" si="10"/>
        <v>0</v>
      </c>
      <c r="AC6" s="23">
        <f t="shared" si="10"/>
        <v>0</v>
      </c>
      <c r="AD6" s="23">
        <f t="shared" si="10"/>
        <v>0</v>
      </c>
      <c r="AE6" s="23">
        <f t="shared" si="10"/>
        <v>0</v>
      </c>
      <c r="AF6" s="64">
        <f t="shared" si="8"/>
        <v>0</v>
      </c>
      <c r="AG6" s="67" t="s">
        <v>50</v>
      </c>
      <c r="AH6" s="68">
        <v>1.0</v>
      </c>
      <c r="AI6" s="69">
        <v>1.12</v>
      </c>
      <c r="AJ6" s="70">
        <f>SUM(AF6:AF7)/(8-$C$1)</f>
        <v>7176</v>
      </c>
      <c r="AK6" s="71">
        <f>IF(AN6=0,"",AN6/AS6)</f>
        <v>-2516.967857</v>
      </c>
      <c r="AL6" s="71">
        <f>SUM(Z6:AE7)</f>
        <v>43056</v>
      </c>
      <c r="AM6" s="1"/>
      <c r="AN6" s="70">
        <f>SUMIFS('Pivot Openmin'!D:D,'Pivot Openmin'!B:B,Overall!AG6)</f>
        <v>35237.55</v>
      </c>
      <c r="AO6" s="72">
        <f>AJ6*AS6</f>
        <v>-100464</v>
      </c>
      <c r="AP6" s="73">
        <f>AO6-AN6</f>
        <v>-135701.55</v>
      </c>
      <c r="AQ6" s="74">
        <f t="shared" ref="AQ6:AR6" si="11">AQ4</f>
        <v>46076</v>
      </c>
      <c r="AR6" s="74">
        <f t="shared" si="11"/>
        <v>46060</v>
      </c>
      <c r="AS6" s="75">
        <f>_xlfn.NETWORKDAYS.INTL(AQ6,AR6,11,Holiday!$A$1:$A$23)</f>
        <v>-14</v>
      </c>
      <c r="AT6" s="76"/>
      <c r="AU6" s="77">
        <f>IFERROR(VLOOKUP(AU$3,Holiday!$A:$B,2,0),IF($AN6=0,0,IF(WEEKDAY(AU$3,2)=7,0,IF($AN6-SUM($AT6:AT6)&lt;$AJ6,$AN6-SUM($AT6:AT6),$AJ6))))</f>
        <v>7176</v>
      </c>
      <c r="AV6" s="77">
        <f>IFERROR(VLOOKUP(AV$3,Holiday!$A:$B,2,0),IF($AN6=0,0,IF(WEEKDAY(AV$3,2)=7,0,IF($AN6-SUM($AT6:AU6)&lt;$AJ6,$AN6-SUM($AT6:AU6),$AJ6))))</f>
        <v>7176</v>
      </c>
      <c r="AW6" s="77">
        <f>IFERROR(VLOOKUP(AW$3,Holiday!$A:$B,2,0),IF($AN6=0,0,IF(WEEKDAY(AW$3,2)=7,0,IF($AN6-SUM($AT6:AV6)&lt;$AJ6,$AN6-SUM($AT6:AV6),$AJ6))))</f>
        <v>7176</v>
      </c>
      <c r="AX6" s="77">
        <f>IFERROR(VLOOKUP(AX$3,Holiday!$A:$B,2,0),IF($AN6=0,0,IF(WEEKDAY(AX$3,2)=7,0,IF($AN6-SUM($AT6:AW6)&lt;$AJ6,$AN6-SUM($AT6:AW6),$AJ6))))</f>
        <v>7176</v>
      </c>
      <c r="AY6" s="77">
        <f>IFERROR(VLOOKUP(AY$3,Holiday!$A:$B,2,0),IF($AN6=0,0,IF(WEEKDAY(AY$3,2)=7,0,IF($AN6-SUM($AT6:AX6)&lt;$AJ6,$AN6-SUM($AT6:AX6),$AJ6))))</f>
        <v>6533.55</v>
      </c>
      <c r="AZ6" s="77">
        <f>IFERROR(VLOOKUP(AZ$3,Holiday!$A:$B,2,0),IF($AN6=0,0,IF(WEEKDAY(AZ$3,2)=7,0,IF($AN6-SUM($AT6:AY6)&lt;$AJ6,$AN6-SUM($AT6:AY6),$AJ6))))</f>
        <v>0</v>
      </c>
      <c r="BA6" s="77">
        <f>IFERROR(VLOOKUP(BA$3,Holiday!$A:$B,2,0),IF($AN6=0,0,IF(WEEKDAY(BA$3,2)=7,0,IF($AN6-SUM($AT6:AZ6)&lt;$AJ6,$AN6-SUM($AT6:AZ6),$AJ6))))</f>
        <v>0</v>
      </c>
      <c r="BB6" s="77">
        <f>IFERROR(VLOOKUP(BB$3,Holiday!$A:$B,2,0),IF($AN6=0,0,IF(WEEKDAY(BB$3,2)=7,0,IF($AN6-SUM($AT6:BA6)&lt;$AJ6,$AN6-SUM($AT6:BA6),$AJ6))))</f>
        <v>0</v>
      </c>
      <c r="BC6" s="77">
        <f>IFERROR(VLOOKUP(BC$3,Holiday!$A:$B,2,0),IF($AN6=0,0,IF(WEEKDAY(BC$3,2)=7,0,IF($AN6-SUM($AT6:BB6)&lt;$AJ6,$AN6-SUM($AT6:BB6),$AJ6))))</f>
        <v>0</v>
      </c>
      <c r="BD6" s="77">
        <f>IFERROR(VLOOKUP(BD$3,Holiday!$A:$B,2,0),IF($AN6=0,0,IF(WEEKDAY(BD$3,2)=7,0,IF($AN6-SUM($AT6:BC6)&lt;$AJ6,$AN6-SUM($AT6:BC6),$AJ6))))</f>
        <v>0</v>
      </c>
      <c r="BE6" s="77">
        <f>IFERROR(VLOOKUP(BE$3,Holiday!$A:$B,2,0),IF($AN6=0,0,IF(WEEKDAY(BE$3,2)=7,0,IF($AN6-SUM($AT6:BD6)&lt;$AJ6,$AN6-SUM($AT6:BD6),$AJ6))))</f>
        <v>0</v>
      </c>
      <c r="BF6" s="77">
        <f>IFERROR(VLOOKUP(BF$3,Holiday!$A:$B,2,0),IF($AN6=0,0,IF(WEEKDAY(BF$3,2)=7,0,IF($AN6-SUM($AT6:BE6)&lt;$AJ6,$AN6-SUM($AT6:BE6),$AJ6))))</f>
        <v>0</v>
      </c>
      <c r="BG6" s="77">
        <f>IFERROR(VLOOKUP(BG$3,Holiday!$A:$B,2,0),IF($AN6=0,0,IF(WEEKDAY(BG$3,2)=7,0,IF($AN6-SUM($AT6:BF6)&lt;$AJ6,$AN6-SUM($AT6:BF6),$AJ6))))</f>
        <v>0</v>
      </c>
      <c r="BH6" s="77">
        <f>IFERROR(VLOOKUP(BH$3,Holiday!$A:$B,2,0),IF($AN6=0,0,IF(WEEKDAY(BH$3,2)=7,0,IF($AN6-SUM($AT6:BG6)&lt;$AJ6,$AN6-SUM($AT6:BG6),$AJ6))))</f>
        <v>0</v>
      </c>
      <c r="BI6" s="77">
        <f>IFERROR(VLOOKUP(BI$3,Holiday!$A:$B,2,0),IF($AN6=0,0,IF(WEEKDAY(BI$3,2)=7,0,IF($AN6-SUM($AT6:BH6)&lt;$AJ6,$AN6-SUM($AT6:BH6),$AJ6))))</f>
        <v>0</v>
      </c>
      <c r="BJ6" s="77">
        <f>IFERROR(VLOOKUP(BJ$3,Holiday!$A:$B,2,0),IF($AN6=0,0,IF(WEEKDAY(BJ$3,2)=7,0,IF($AN6-SUM($AT6:BI6)&lt;$AJ6,$AN6-SUM($AT6:BI6),$AJ6))))</f>
        <v>0</v>
      </c>
      <c r="BK6" s="77">
        <f>IFERROR(VLOOKUP(BK$3,Holiday!$A:$B,2,0),IF($AN6=0,0,IF(WEEKDAY(BK$3,2)=7,0,IF($AN6-SUM($AT6:BJ6)&lt;$AJ6,$AN6-SUM($AT6:BJ6),$AJ6))))</f>
        <v>0</v>
      </c>
      <c r="BL6" s="1"/>
      <c r="BM6" s="58">
        <f t="shared" si="9"/>
        <v>0</v>
      </c>
      <c r="BN6" s="78">
        <f>(BM6*480+BM7*480)*1.15*6</f>
        <v>43056</v>
      </c>
      <c r="BO6" s="60"/>
      <c r="BP6" s="78">
        <f>AP6</f>
        <v>-135701.55</v>
      </c>
      <c r="BQ6" s="60"/>
      <c r="BR6" s="60"/>
      <c r="BS6" s="79"/>
      <c r="BT6" s="60"/>
      <c r="BU6" s="78">
        <f>BN6+BP6-BS6</f>
        <v>-92645.55</v>
      </c>
      <c r="BV6" s="60"/>
      <c r="BW6" s="61"/>
      <c r="BX6" s="1"/>
      <c r="BY6" s="1"/>
      <c r="BZ6" s="1"/>
      <c r="CA6" s="1"/>
      <c r="CB6" s="1"/>
      <c r="CC6" s="1"/>
      <c r="CD6" s="1"/>
    </row>
    <row r="7" ht="21.0" customHeight="1">
      <c r="A7" s="47">
        <v>2.0</v>
      </c>
      <c r="B7" s="48"/>
      <c r="C7" s="80" t="s">
        <v>49</v>
      </c>
      <c r="D7" s="81" t="s">
        <v>48</v>
      </c>
      <c r="E7" s="82">
        <v>13.0</v>
      </c>
      <c r="F7" s="82">
        <v>13.0</v>
      </c>
      <c r="G7" s="82">
        <v>13.0</v>
      </c>
      <c r="H7" s="82">
        <v>13.0</v>
      </c>
      <c r="I7" s="82">
        <v>13.0</v>
      </c>
      <c r="J7" s="82">
        <v>13.0</v>
      </c>
      <c r="K7" s="83">
        <f t="shared" si="4"/>
        <v>52</v>
      </c>
      <c r="L7" s="82">
        <v>480.0</v>
      </c>
      <c r="M7" s="82">
        <v>480.0</v>
      </c>
      <c r="N7" s="82">
        <v>480.0</v>
      </c>
      <c r="O7" s="82">
        <v>480.0</v>
      </c>
      <c r="P7" s="82">
        <v>480.0</v>
      </c>
      <c r="Q7" s="82">
        <v>480.0</v>
      </c>
      <c r="R7" s="83">
        <f t="shared" si="5"/>
        <v>1920</v>
      </c>
      <c r="S7" s="84">
        <v>1.15</v>
      </c>
      <c r="T7" s="84">
        <v>1.15</v>
      </c>
      <c r="U7" s="84">
        <v>1.15</v>
      </c>
      <c r="V7" s="84">
        <v>1.15</v>
      </c>
      <c r="W7" s="84">
        <v>1.15</v>
      </c>
      <c r="X7" s="84">
        <v>1.15</v>
      </c>
      <c r="Y7" s="85">
        <f t="shared" si="6"/>
        <v>1.15</v>
      </c>
      <c r="Z7" s="82">
        <f t="shared" ref="Z7:AE7" si="12">E7*L7*S7</f>
        <v>7176</v>
      </c>
      <c r="AA7" s="82">
        <f t="shared" si="12"/>
        <v>7176</v>
      </c>
      <c r="AB7" s="82">
        <f t="shared" si="12"/>
        <v>7176</v>
      </c>
      <c r="AC7" s="82">
        <f t="shared" si="12"/>
        <v>7176</v>
      </c>
      <c r="AD7" s="82">
        <f t="shared" si="12"/>
        <v>7176</v>
      </c>
      <c r="AE7" s="82">
        <f t="shared" si="12"/>
        <v>7176</v>
      </c>
      <c r="AF7" s="83">
        <f t="shared" si="8"/>
        <v>28704</v>
      </c>
      <c r="AG7" s="86"/>
      <c r="AH7" s="87"/>
      <c r="AI7" s="88">
        <v>1.12</v>
      </c>
      <c r="AJ7" s="87"/>
      <c r="AK7" s="87"/>
      <c r="AL7" s="87"/>
      <c r="AM7" s="89"/>
      <c r="AN7" s="87"/>
      <c r="AO7" s="87"/>
      <c r="AP7" s="90"/>
      <c r="AQ7" s="87"/>
      <c r="AR7" s="87"/>
      <c r="AS7" s="87"/>
      <c r="AT7" s="91"/>
      <c r="AU7" s="87"/>
      <c r="AV7" s="87"/>
      <c r="AW7" s="87"/>
      <c r="AX7" s="87"/>
      <c r="AY7" s="87"/>
      <c r="AZ7" s="87"/>
      <c r="BA7" s="87"/>
      <c r="BB7" s="87"/>
      <c r="BC7" s="87"/>
      <c r="BD7" s="87"/>
      <c r="BE7" s="87"/>
      <c r="BF7" s="87"/>
      <c r="BG7" s="87"/>
      <c r="BH7" s="87"/>
      <c r="BI7" s="87"/>
      <c r="BJ7" s="87"/>
      <c r="BK7" s="87"/>
      <c r="BL7" s="89"/>
      <c r="BM7" s="92">
        <f t="shared" si="9"/>
        <v>13</v>
      </c>
      <c r="BN7" s="93"/>
      <c r="BO7" s="93"/>
      <c r="BP7" s="93"/>
      <c r="BQ7" s="93"/>
      <c r="BR7" s="93"/>
      <c r="BS7" s="93"/>
      <c r="BT7" s="93"/>
      <c r="BU7" s="93"/>
      <c r="BV7" s="93"/>
      <c r="BW7" s="94"/>
      <c r="BX7" s="1"/>
      <c r="BY7" s="1"/>
      <c r="BZ7" s="1"/>
      <c r="CA7" s="1"/>
      <c r="CB7" s="1"/>
      <c r="CC7" s="1"/>
      <c r="CD7" s="1"/>
    </row>
    <row r="8" ht="21.0" customHeight="1">
      <c r="A8" s="23">
        <v>3.0</v>
      </c>
      <c r="B8" s="48"/>
      <c r="C8" s="95" t="s">
        <v>51</v>
      </c>
      <c r="D8" s="63" t="s">
        <v>46</v>
      </c>
      <c r="E8" s="23"/>
      <c r="F8" s="23"/>
      <c r="G8" s="23"/>
      <c r="H8" s="23"/>
      <c r="I8" s="23"/>
      <c r="J8" s="23"/>
      <c r="K8" s="64">
        <f t="shared" si="4"/>
        <v>0</v>
      </c>
      <c r="L8" s="23">
        <v>480.0</v>
      </c>
      <c r="M8" s="23">
        <v>480.0</v>
      </c>
      <c r="N8" s="23">
        <v>480.0</v>
      </c>
      <c r="O8" s="23">
        <v>480.0</v>
      </c>
      <c r="P8" s="23">
        <v>480.0</v>
      </c>
      <c r="Q8" s="23">
        <v>480.0</v>
      </c>
      <c r="R8" s="64">
        <f t="shared" si="5"/>
        <v>1920</v>
      </c>
      <c r="S8" s="65">
        <v>1.15</v>
      </c>
      <c r="T8" s="65">
        <v>1.15</v>
      </c>
      <c r="U8" s="65">
        <v>1.15</v>
      </c>
      <c r="V8" s="65">
        <v>1.15</v>
      </c>
      <c r="W8" s="65">
        <v>1.15</v>
      </c>
      <c r="X8" s="65">
        <v>1.15</v>
      </c>
      <c r="Y8" s="66">
        <f t="shared" si="6"/>
        <v>1.15</v>
      </c>
      <c r="Z8" s="23">
        <f t="shared" ref="Z8:AE8" si="13">E8*L8*S8</f>
        <v>0</v>
      </c>
      <c r="AA8" s="23">
        <f t="shared" si="13"/>
        <v>0</v>
      </c>
      <c r="AB8" s="23">
        <f t="shared" si="13"/>
        <v>0</v>
      </c>
      <c r="AC8" s="23">
        <f t="shared" si="13"/>
        <v>0</v>
      </c>
      <c r="AD8" s="23">
        <f t="shared" si="13"/>
        <v>0</v>
      </c>
      <c r="AE8" s="23">
        <f t="shared" si="13"/>
        <v>0</v>
      </c>
      <c r="AF8" s="64">
        <f t="shared" si="8"/>
        <v>0</v>
      </c>
      <c r="AG8" s="96" t="s">
        <v>52</v>
      </c>
      <c r="AH8" s="97">
        <v>2.0</v>
      </c>
      <c r="AI8" s="69">
        <v>1.13</v>
      </c>
      <c r="AJ8" s="71">
        <f>SUM(AF8:AF9)/(8-$C$1)</f>
        <v>7728</v>
      </c>
      <c r="AK8" s="71">
        <f>IF(AN8=0,"",AN8/AS8)</f>
        <v>-1635.132143</v>
      </c>
      <c r="AL8" s="71">
        <f>SUM(Z8:AE9)</f>
        <v>46368</v>
      </c>
      <c r="AM8" s="1"/>
      <c r="AN8" s="71">
        <f>SUMIFS('Pivot Openmin'!D:D,'Pivot Openmin'!B:B,Overall!AG8)</f>
        <v>22891.85</v>
      </c>
      <c r="AO8" s="98">
        <f>AJ8*AS8</f>
        <v>-108192</v>
      </c>
      <c r="AP8" s="99">
        <f>AO8-AN8</f>
        <v>-131083.85</v>
      </c>
      <c r="AQ8" s="100">
        <f t="shared" ref="AQ8:AR8" si="14">AQ6</f>
        <v>46076</v>
      </c>
      <c r="AR8" s="100">
        <f t="shared" si="14"/>
        <v>46060</v>
      </c>
      <c r="AS8" s="75">
        <f>_xlfn.NETWORKDAYS.INTL(AQ8,AR8,11,Holiday!$A$1:$A$23)</f>
        <v>-14</v>
      </c>
      <c r="AT8" s="76"/>
      <c r="AU8" s="101">
        <f>IFERROR(VLOOKUP(AU$3,Holiday!$A:$B,2,0),IF($AN8=0,0,IF(WEEKDAY(AU$3,2)=7,0,IF($AN8-SUM($AT8:AT8)&lt;$AJ8,$AN8-SUM($AT8:AT8),$AJ8))))</f>
        <v>7728</v>
      </c>
      <c r="AV8" s="101">
        <f>IFERROR(VLOOKUP(AV$3,Holiday!$A:$B,2,0),IF($AN8=0,0,IF(WEEKDAY(AV$3,2)=7,0,IF($AN8-SUM($AT8:AU8)&lt;$AJ8,$AN8-SUM($AT8:AU8),$AJ8))))</f>
        <v>7728</v>
      </c>
      <c r="AW8" s="101">
        <f>IFERROR(VLOOKUP(AW$3,Holiday!$A:$B,2,0),IF($AN8=0,0,IF(WEEKDAY(AW$3,2)=7,0,IF($AN8-SUM($AT8:AV8)&lt;$AJ8,$AN8-SUM($AT8:AV8),$AJ8))))</f>
        <v>7435.85</v>
      </c>
      <c r="AX8" s="101">
        <f>IFERROR(VLOOKUP(AX$3,Holiday!$A:$B,2,0),IF($AN8=0,0,IF(WEEKDAY(AX$3,2)=7,0,IF($AN8-SUM($AT8:AW8)&lt;$AJ8,$AN8-SUM($AT8:AW8),$AJ8))))</f>
        <v>0</v>
      </c>
      <c r="AY8" s="101">
        <f>IFERROR(VLOOKUP(AY$3,Holiday!$A:$B,2,0),IF($AN8=0,0,IF(WEEKDAY(AY$3,2)=7,0,IF($AN8-SUM($AT8:AX8)&lt;$AJ8,$AN8-SUM($AT8:AX8),$AJ8))))</f>
        <v>0</v>
      </c>
      <c r="AZ8" s="101">
        <f>IFERROR(VLOOKUP(AZ$3,Holiday!$A:$B,2,0),IF($AN8=0,0,IF(WEEKDAY(AZ$3,2)=7,0,IF($AN8-SUM($AT8:AY8)&lt;$AJ8,$AN8-SUM($AT8:AY8),$AJ8))))</f>
        <v>0</v>
      </c>
      <c r="BA8" s="101">
        <f>IFERROR(VLOOKUP(BA$3,Holiday!$A:$B,2,0),IF($AN8=0,0,IF(WEEKDAY(BA$3,2)=7,0,IF($AN8-SUM($AT8:AZ8)&lt;$AJ8,$AN8-SUM($AT8:AZ8),$AJ8))))</f>
        <v>0</v>
      </c>
      <c r="BB8" s="101">
        <f>IFERROR(VLOOKUP(BB$3,Holiday!$A:$B,2,0),IF($AN8=0,0,IF(WEEKDAY(BB$3,2)=7,0,IF($AN8-SUM($AT8:BA8)&lt;$AJ8,$AN8-SUM($AT8:BA8),$AJ8))))</f>
        <v>0</v>
      </c>
      <c r="BC8" s="101">
        <f>IFERROR(VLOOKUP(BC$3,Holiday!$A:$B,2,0),IF($AN8=0,0,IF(WEEKDAY(BC$3,2)=7,0,IF($AN8-SUM($AT8:BB8)&lt;$AJ8,$AN8-SUM($AT8:BB8),$AJ8))))</f>
        <v>0</v>
      </c>
      <c r="BD8" s="101">
        <f>IFERROR(VLOOKUP(BD$3,Holiday!$A:$B,2,0),IF($AN8=0,0,IF(WEEKDAY(BD$3,2)=7,0,IF($AN8-SUM($AT8:BC8)&lt;$AJ8,$AN8-SUM($AT8:BC8),$AJ8))))</f>
        <v>0</v>
      </c>
      <c r="BE8" s="101">
        <f>IFERROR(VLOOKUP(BE$3,Holiday!$A:$B,2,0),IF($AN8=0,0,IF(WEEKDAY(BE$3,2)=7,0,IF($AN8-SUM($AT8:BD8)&lt;$AJ8,$AN8-SUM($AT8:BD8),$AJ8))))</f>
        <v>0</v>
      </c>
      <c r="BF8" s="101">
        <f>IFERROR(VLOOKUP(BF$3,Holiday!$A:$B,2,0),IF($AN8=0,0,IF(WEEKDAY(BF$3,2)=7,0,IF($AN8-SUM($AT8:BE8)&lt;$AJ8,$AN8-SUM($AT8:BE8),$AJ8))))</f>
        <v>0</v>
      </c>
      <c r="BG8" s="101">
        <f>IFERROR(VLOOKUP(BG$3,Holiday!$A:$B,2,0),IF($AN8=0,0,IF(WEEKDAY(BG$3,2)=7,0,IF($AN8-SUM($AT8:BF8)&lt;$AJ8,$AN8-SUM($AT8:BF8),$AJ8))))</f>
        <v>0</v>
      </c>
      <c r="BH8" s="101">
        <f>IFERROR(VLOOKUP(BH$3,Holiday!$A:$B,2,0),IF($AN8=0,0,IF(WEEKDAY(BH$3,2)=7,0,IF($AN8-SUM($AT8:BG8)&lt;$AJ8,$AN8-SUM($AT8:BG8),$AJ8))))</f>
        <v>0</v>
      </c>
      <c r="BI8" s="101">
        <f>IFERROR(VLOOKUP(BI$3,Holiday!$A:$B,2,0),IF($AN8=0,0,IF(WEEKDAY(BI$3,2)=7,0,IF($AN8-SUM($AT8:BH8)&lt;$AJ8,$AN8-SUM($AT8:BH8),$AJ8))))</f>
        <v>0</v>
      </c>
      <c r="BJ8" s="101">
        <f>IFERROR(VLOOKUP(BJ$3,Holiday!$A:$B,2,0),IF($AN8=0,0,IF(WEEKDAY(BJ$3,2)=7,0,IF($AN8-SUM($AT8:BI8)&lt;$AJ8,$AN8-SUM($AT8:BI8),$AJ8))))</f>
        <v>0</v>
      </c>
      <c r="BK8" s="101">
        <f>IFERROR(VLOOKUP(BK$3,Holiday!$A:$B,2,0),IF($AN8=0,0,IF(WEEKDAY(BK$3,2)=7,0,IF($AN8-SUM($AT8:BJ8)&lt;$AJ8,$AN8-SUM($AT8:BJ8),$AJ8))))</f>
        <v>0</v>
      </c>
      <c r="BL8" s="1"/>
      <c r="BM8" s="102">
        <f t="shared" si="9"/>
        <v>0</v>
      </c>
      <c r="BN8" s="103">
        <f>(BM8*480+BM9*480)*1.15*6</f>
        <v>46368</v>
      </c>
      <c r="BO8" s="103">
        <f>BN8+BN10</f>
        <v>70380</v>
      </c>
      <c r="BP8" s="103">
        <f>AP8</f>
        <v>-131083.85</v>
      </c>
      <c r="BQ8" s="103">
        <f>BP8+BP10</f>
        <v>-212543.49</v>
      </c>
      <c r="BR8" s="104">
        <f>-BQ8/BO8</f>
        <v>3.019941603</v>
      </c>
      <c r="BS8" s="105"/>
      <c r="BT8" s="103">
        <f>BS8+BS10</f>
        <v>0</v>
      </c>
      <c r="BU8" s="103">
        <f>BN8+BP8-BS8</f>
        <v>-84715.85</v>
      </c>
      <c r="BV8" s="103">
        <f>BU8+BU10</f>
        <v>-142163.49</v>
      </c>
      <c r="BW8" s="104">
        <f>-BV8/BO8</f>
        <v>2.019941603</v>
      </c>
      <c r="BX8" s="1"/>
      <c r="BY8" s="1"/>
      <c r="BZ8" s="1"/>
      <c r="CA8" s="1"/>
      <c r="CB8" s="1"/>
      <c r="CC8" s="1"/>
      <c r="CD8" s="1"/>
    </row>
    <row r="9" ht="21.0" customHeight="1">
      <c r="A9" s="47">
        <v>3.0</v>
      </c>
      <c r="B9" s="48"/>
      <c r="C9" s="106" t="s">
        <v>51</v>
      </c>
      <c r="D9" s="50" t="s">
        <v>48</v>
      </c>
      <c r="E9" s="47">
        <v>14.0</v>
      </c>
      <c r="F9" s="47">
        <v>14.0</v>
      </c>
      <c r="G9" s="47">
        <v>14.0</v>
      </c>
      <c r="H9" s="47">
        <v>14.0</v>
      </c>
      <c r="I9" s="47">
        <v>14.0</v>
      </c>
      <c r="J9" s="47">
        <v>14.0</v>
      </c>
      <c r="K9" s="51">
        <f t="shared" si="4"/>
        <v>56</v>
      </c>
      <c r="L9" s="47">
        <v>480.0</v>
      </c>
      <c r="M9" s="47">
        <v>480.0</v>
      </c>
      <c r="N9" s="47">
        <v>480.0</v>
      </c>
      <c r="O9" s="47">
        <v>480.0</v>
      </c>
      <c r="P9" s="47">
        <v>480.0</v>
      </c>
      <c r="Q9" s="47">
        <v>480.0</v>
      </c>
      <c r="R9" s="51">
        <f t="shared" si="5"/>
        <v>1920</v>
      </c>
      <c r="S9" s="52">
        <v>1.15</v>
      </c>
      <c r="T9" s="52">
        <v>1.15</v>
      </c>
      <c r="U9" s="52">
        <v>1.15</v>
      </c>
      <c r="V9" s="52">
        <v>1.15</v>
      </c>
      <c r="W9" s="52">
        <v>1.15</v>
      </c>
      <c r="X9" s="52">
        <v>1.15</v>
      </c>
      <c r="Y9" s="53">
        <f t="shared" si="6"/>
        <v>1.15</v>
      </c>
      <c r="Z9" s="47">
        <f t="shared" ref="Z9:AE9" si="15">E9*L9*S9</f>
        <v>7728</v>
      </c>
      <c r="AA9" s="47">
        <f t="shared" si="15"/>
        <v>7728</v>
      </c>
      <c r="AB9" s="47">
        <f t="shared" si="15"/>
        <v>7728</v>
      </c>
      <c r="AC9" s="47">
        <f t="shared" si="15"/>
        <v>7728</v>
      </c>
      <c r="AD9" s="47">
        <f t="shared" si="15"/>
        <v>7728</v>
      </c>
      <c r="AE9" s="47">
        <f t="shared" si="15"/>
        <v>7728</v>
      </c>
      <c r="AF9" s="51">
        <f t="shared" si="8"/>
        <v>30912</v>
      </c>
      <c r="AG9" s="54"/>
      <c r="AH9" s="55"/>
      <c r="AI9" s="56">
        <v>1.13</v>
      </c>
      <c r="AJ9" s="55"/>
      <c r="AK9" s="55"/>
      <c r="AL9" s="55"/>
      <c r="AM9" s="1"/>
      <c r="AN9" s="55"/>
      <c r="AO9" s="55"/>
      <c r="AP9" s="10"/>
      <c r="AQ9" s="55"/>
      <c r="AR9" s="55"/>
      <c r="AS9" s="55"/>
      <c r="AT9" s="57"/>
      <c r="AU9" s="55"/>
      <c r="AV9" s="55"/>
      <c r="AW9" s="55"/>
      <c r="AX9" s="55"/>
      <c r="AY9" s="55"/>
      <c r="AZ9" s="55"/>
      <c r="BA9" s="55"/>
      <c r="BB9" s="55"/>
      <c r="BC9" s="55"/>
      <c r="BD9" s="55"/>
      <c r="BE9" s="55"/>
      <c r="BF9" s="55"/>
      <c r="BG9" s="55"/>
      <c r="BH9" s="55"/>
      <c r="BI9" s="55"/>
      <c r="BJ9" s="55"/>
      <c r="BK9" s="55"/>
      <c r="BL9" s="1"/>
      <c r="BM9" s="58">
        <f t="shared" si="9"/>
        <v>14</v>
      </c>
      <c r="BN9" s="59"/>
      <c r="BO9" s="60"/>
      <c r="BP9" s="59"/>
      <c r="BQ9" s="60"/>
      <c r="BR9" s="60"/>
      <c r="BS9" s="59"/>
      <c r="BT9" s="60"/>
      <c r="BU9" s="59"/>
      <c r="BV9" s="60"/>
      <c r="BW9" s="60"/>
      <c r="BX9" s="1"/>
      <c r="BY9" s="1"/>
      <c r="BZ9" s="1"/>
      <c r="CA9" s="1"/>
      <c r="CB9" s="1"/>
      <c r="CC9" s="1"/>
      <c r="CD9" s="1"/>
    </row>
    <row r="10" ht="21.0" customHeight="1">
      <c r="A10" s="23">
        <v>4.0</v>
      </c>
      <c r="B10" s="48"/>
      <c r="C10" s="95" t="s">
        <v>53</v>
      </c>
      <c r="D10" s="63" t="s">
        <v>46</v>
      </c>
      <c r="E10" s="23">
        <v>7.25</v>
      </c>
      <c r="F10" s="23">
        <v>7.25</v>
      </c>
      <c r="G10" s="23">
        <v>7.25</v>
      </c>
      <c r="H10" s="23">
        <v>7.25</v>
      </c>
      <c r="I10" s="23">
        <v>7.25</v>
      </c>
      <c r="J10" s="23">
        <v>7.25</v>
      </c>
      <c r="K10" s="64">
        <f t="shared" si="4"/>
        <v>29</v>
      </c>
      <c r="L10" s="23">
        <v>480.0</v>
      </c>
      <c r="M10" s="23">
        <v>480.0</v>
      </c>
      <c r="N10" s="23">
        <v>480.0</v>
      </c>
      <c r="O10" s="23">
        <v>480.0</v>
      </c>
      <c r="P10" s="23">
        <v>480.0</v>
      </c>
      <c r="Q10" s="23">
        <v>480.0</v>
      </c>
      <c r="R10" s="64">
        <f t="shared" si="5"/>
        <v>1920</v>
      </c>
      <c r="S10" s="65">
        <v>1.15</v>
      </c>
      <c r="T10" s="65">
        <v>1.15</v>
      </c>
      <c r="U10" s="65">
        <v>1.15</v>
      </c>
      <c r="V10" s="65">
        <v>1.15</v>
      </c>
      <c r="W10" s="65">
        <v>1.15</v>
      </c>
      <c r="X10" s="65">
        <v>1.15</v>
      </c>
      <c r="Y10" s="66">
        <f t="shared" si="6"/>
        <v>1.15</v>
      </c>
      <c r="Z10" s="23">
        <f t="shared" ref="Z10:AE10" si="16">E10*L10*S10</f>
        <v>4002</v>
      </c>
      <c r="AA10" s="23">
        <f t="shared" si="16"/>
        <v>4002</v>
      </c>
      <c r="AB10" s="23">
        <f t="shared" si="16"/>
        <v>4002</v>
      </c>
      <c r="AC10" s="23">
        <f t="shared" si="16"/>
        <v>4002</v>
      </c>
      <c r="AD10" s="23">
        <f t="shared" si="16"/>
        <v>4002</v>
      </c>
      <c r="AE10" s="23">
        <f t="shared" si="16"/>
        <v>4002</v>
      </c>
      <c r="AF10" s="64">
        <f t="shared" si="8"/>
        <v>16008</v>
      </c>
      <c r="AG10" s="67" t="s">
        <v>54</v>
      </c>
      <c r="AH10" s="68">
        <v>1.0</v>
      </c>
      <c r="AI10" s="69">
        <v>1.15</v>
      </c>
      <c r="AJ10" s="70">
        <f>SUM(AF10:AF11)/(8-$C$1)</f>
        <v>4002</v>
      </c>
      <c r="AK10" s="71">
        <f>IF(AN10=0,"",AN10/AS10)</f>
        <v>-1816.545714</v>
      </c>
      <c r="AL10" s="71">
        <f>SUM(Z10:AE11)</f>
        <v>24012</v>
      </c>
      <c r="AM10" s="1"/>
      <c r="AN10" s="70">
        <f>SUMIFS('Pivot Openmin'!D:D,'Pivot Openmin'!B:B,Overall!AG10)</f>
        <v>25431.64</v>
      </c>
      <c r="AO10" s="72">
        <f>AJ10*AS10</f>
        <v>-56028</v>
      </c>
      <c r="AP10" s="73">
        <f>AO10-AN10</f>
        <v>-81459.64</v>
      </c>
      <c r="AQ10" s="74">
        <f t="shared" ref="AQ10:AR10" si="17">AQ8</f>
        <v>46076</v>
      </c>
      <c r="AR10" s="74">
        <f t="shared" si="17"/>
        <v>46060</v>
      </c>
      <c r="AS10" s="75">
        <f>_xlfn.NETWORKDAYS.INTL(AQ10,AR10,11,Holiday!$A$1:$A$23)</f>
        <v>-14</v>
      </c>
      <c r="AT10" s="76"/>
      <c r="AU10" s="77">
        <f>IFERROR(VLOOKUP(AU$3,Holiday!$A:$B,2,0),IF($AN10=0,0,IF(WEEKDAY(AU$3,2)=7,0,IF($AN10-SUM($AT10:AT10)&lt;$AJ10,$AN10-SUM($AT10:AT10),$AJ10))))</f>
        <v>4002</v>
      </c>
      <c r="AV10" s="77">
        <f>IFERROR(VLOOKUP(AV$3,Holiday!$A:$B,2,0),IF($AN10=0,0,IF(WEEKDAY(AV$3,2)=7,0,IF($AN10-SUM($AT10:AU10)&lt;$AJ10,$AN10-SUM($AT10:AU10),$AJ10))))</f>
        <v>4002</v>
      </c>
      <c r="AW10" s="77">
        <f>IFERROR(VLOOKUP(AW$3,Holiday!$A:$B,2,0),IF($AN10=0,0,IF(WEEKDAY(AW$3,2)=7,0,IF($AN10-SUM($AT10:AV10)&lt;$AJ10,$AN10-SUM($AT10:AV10),$AJ10))))</f>
        <v>4002</v>
      </c>
      <c r="AX10" s="77">
        <f>IFERROR(VLOOKUP(AX$3,Holiday!$A:$B,2,0),IF($AN10=0,0,IF(WEEKDAY(AX$3,2)=7,0,IF($AN10-SUM($AT10:AW10)&lt;$AJ10,$AN10-SUM($AT10:AW10),$AJ10))))</f>
        <v>4002</v>
      </c>
      <c r="AY10" s="77">
        <f>IFERROR(VLOOKUP(AY$3,Holiday!$A:$B,2,0),IF($AN10=0,0,IF(WEEKDAY(AY$3,2)=7,0,IF($AN10-SUM($AT10:AX10)&lt;$AJ10,$AN10-SUM($AT10:AX10),$AJ10))))</f>
        <v>4002</v>
      </c>
      <c r="AZ10" s="77">
        <f>IFERROR(VLOOKUP(AZ$3,Holiday!$A:$B,2,0),IF($AN10=0,0,IF(WEEKDAY(AZ$3,2)=7,0,IF($AN10-SUM($AT10:AY10)&lt;$AJ10,$AN10-SUM($AT10:AY10),$AJ10))))</f>
        <v>4002</v>
      </c>
      <c r="BA10" s="77">
        <f>IFERROR(VLOOKUP(BA$3,Holiday!$A:$B,2,0),IF($AN10=0,0,IF(WEEKDAY(BA$3,2)=7,0,IF($AN10-SUM($AT10:AZ10)&lt;$AJ10,$AN10-SUM($AT10:AZ10),$AJ10))))</f>
        <v>0</v>
      </c>
      <c r="BB10" s="77">
        <f>IFERROR(VLOOKUP(BB$3,Holiday!$A:$B,2,0),IF($AN10=0,0,IF(WEEKDAY(BB$3,2)=7,0,IF($AN10-SUM($AT10:BA10)&lt;$AJ10,$AN10-SUM($AT10:BA10),$AJ10))))</f>
        <v>1419.64</v>
      </c>
      <c r="BC10" s="77">
        <f>IFERROR(VLOOKUP(BC$3,Holiday!$A:$B,2,0),IF($AN10=0,0,IF(WEEKDAY(BC$3,2)=7,0,IF($AN10-SUM($AT10:BB10)&lt;$AJ10,$AN10-SUM($AT10:BB10),$AJ10))))</f>
        <v>0</v>
      </c>
      <c r="BD10" s="77">
        <f>IFERROR(VLOOKUP(BD$3,Holiday!$A:$B,2,0),IF($AN10=0,0,IF(WEEKDAY(BD$3,2)=7,0,IF($AN10-SUM($AT10:BC10)&lt;$AJ10,$AN10-SUM($AT10:BC10),$AJ10))))</f>
        <v>0</v>
      </c>
      <c r="BE10" s="77">
        <f>IFERROR(VLOOKUP(BE$3,Holiday!$A:$B,2,0),IF($AN10=0,0,IF(WEEKDAY(BE$3,2)=7,0,IF($AN10-SUM($AT10:BD10)&lt;$AJ10,$AN10-SUM($AT10:BD10),$AJ10))))</f>
        <v>0</v>
      </c>
      <c r="BF10" s="77">
        <f>IFERROR(VLOOKUP(BF$3,Holiday!$A:$B,2,0),IF($AN10=0,0,IF(WEEKDAY(BF$3,2)=7,0,IF($AN10-SUM($AT10:BE10)&lt;$AJ10,$AN10-SUM($AT10:BE10),$AJ10))))</f>
        <v>0</v>
      </c>
      <c r="BG10" s="77">
        <f>IFERROR(VLOOKUP(BG$3,Holiday!$A:$B,2,0),IF($AN10=0,0,IF(WEEKDAY(BG$3,2)=7,0,IF($AN10-SUM($AT10:BF10)&lt;$AJ10,$AN10-SUM($AT10:BF10),$AJ10))))</f>
        <v>0</v>
      </c>
      <c r="BH10" s="77">
        <f>IFERROR(VLOOKUP(BH$3,Holiday!$A:$B,2,0),IF($AN10=0,0,IF(WEEKDAY(BH$3,2)=7,0,IF($AN10-SUM($AT10:BG10)&lt;$AJ10,$AN10-SUM($AT10:BG10),$AJ10))))</f>
        <v>0</v>
      </c>
      <c r="BI10" s="77">
        <f>IFERROR(VLOOKUP(BI$3,Holiday!$A:$B,2,0),IF($AN10=0,0,IF(WEEKDAY(BI$3,2)=7,0,IF($AN10-SUM($AT10:BH10)&lt;$AJ10,$AN10-SUM($AT10:BH10),$AJ10))))</f>
        <v>0</v>
      </c>
      <c r="BJ10" s="77">
        <f>IFERROR(VLOOKUP(BJ$3,Holiday!$A:$B,2,0),IF($AN10=0,0,IF(WEEKDAY(BJ$3,2)=7,0,IF($AN10-SUM($AT10:BI10)&lt;$AJ10,$AN10-SUM($AT10:BI10),$AJ10))))</f>
        <v>0</v>
      </c>
      <c r="BK10" s="77">
        <f>IFERROR(VLOOKUP(BK$3,Holiday!$A:$B,2,0),IF($AN10=0,0,IF(WEEKDAY(BK$3,2)=7,0,IF($AN10-SUM($AT10:BJ10)&lt;$AJ10,$AN10-SUM($AT10:BJ10),$AJ10))))</f>
        <v>0</v>
      </c>
      <c r="BL10" s="1"/>
      <c r="BM10" s="58">
        <f t="shared" si="9"/>
        <v>7.25</v>
      </c>
      <c r="BN10" s="78">
        <f>(BM10*480+BM11*480)*1.15*6</f>
        <v>24012</v>
      </c>
      <c r="BO10" s="60"/>
      <c r="BP10" s="78">
        <f>AP10</f>
        <v>-81459.64</v>
      </c>
      <c r="BQ10" s="60"/>
      <c r="BR10" s="60"/>
      <c r="BS10" s="79"/>
      <c r="BT10" s="60"/>
      <c r="BU10" s="78">
        <f>BN10+BP10-BS10</f>
        <v>-57447.64</v>
      </c>
      <c r="BV10" s="60"/>
      <c r="BW10" s="60"/>
      <c r="BX10" s="1"/>
      <c r="BY10" s="1"/>
      <c r="BZ10" s="1"/>
      <c r="CA10" s="1"/>
      <c r="CB10" s="1"/>
      <c r="CC10" s="1"/>
      <c r="CD10" s="1"/>
    </row>
    <row r="11" ht="21.0" customHeight="1">
      <c r="A11" s="47">
        <v>4.0</v>
      </c>
      <c r="B11" s="48"/>
      <c r="C11" s="95" t="s">
        <v>53</v>
      </c>
      <c r="D11" s="63" t="s">
        <v>48</v>
      </c>
      <c r="E11" s="23"/>
      <c r="F11" s="23"/>
      <c r="G11" s="23"/>
      <c r="H11" s="23"/>
      <c r="I11" s="23"/>
      <c r="J11" s="23"/>
      <c r="K11" s="64">
        <f t="shared" si="4"/>
        <v>0</v>
      </c>
      <c r="L11" s="23">
        <v>480.0</v>
      </c>
      <c r="M11" s="23">
        <v>480.0</v>
      </c>
      <c r="N11" s="23">
        <v>480.0</v>
      </c>
      <c r="O11" s="23">
        <v>480.0</v>
      </c>
      <c r="P11" s="23">
        <v>480.0</v>
      </c>
      <c r="Q11" s="23">
        <v>480.0</v>
      </c>
      <c r="R11" s="64">
        <f t="shared" si="5"/>
        <v>1920</v>
      </c>
      <c r="S11" s="65">
        <v>1.15</v>
      </c>
      <c r="T11" s="65">
        <v>1.15</v>
      </c>
      <c r="U11" s="65">
        <v>1.15</v>
      </c>
      <c r="V11" s="65">
        <v>1.15</v>
      </c>
      <c r="W11" s="65">
        <v>1.15</v>
      </c>
      <c r="X11" s="65">
        <v>1.15</v>
      </c>
      <c r="Y11" s="66">
        <f t="shared" si="6"/>
        <v>1.15</v>
      </c>
      <c r="Z11" s="23">
        <f t="shared" ref="Z11:AE11" si="18">E11*L11*S11</f>
        <v>0</v>
      </c>
      <c r="AA11" s="23">
        <f t="shared" si="18"/>
        <v>0</v>
      </c>
      <c r="AB11" s="23">
        <f t="shared" si="18"/>
        <v>0</v>
      </c>
      <c r="AC11" s="23">
        <f t="shared" si="18"/>
        <v>0</v>
      </c>
      <c r="AD11" s="23">
        <f t="shared" si="18"/>
        <v>0</v>
      </c>
      <c r="AE11" s="23">
        <f t="shared" si="18"/>
        <v>0</v>
      </c>
      <c r="AF11" s="64">
        <f t="shared" si="8"/>
        <v>0</v>
      </c>
      <c r="AG11" s="107"/>
      <c r="AH11" s="108"/>
      <c r="AI11" s="69">
        <v>1.15</v>
      </c>
      <c r="AJ11" s="108"/>
      <c r="AK11" s="108"/>
      <c r="AL11" s="108"/>
      <c r="AM11" s="1"/>
      <c r="AN11" s="108"/>
      <c r="AO11" s="108"/>
      <c r="AQ11" s="108"/>
      <c r="AR11" s="108"/>
      <c r="AS11" s="108"/>
      <c r="AT11" s="76"/>
      <c r="AU11" s="108"/>
      <c r="AV11" s="108"/>
      <c r="AW11" s="108"/>
      <c r="AX11" s="108"/>
      <c r="AY11" s="108"/>
      <c r="AZ11" s="108"/>
      <c r="BA11" s="108"/>
      <c r="BB11" s="108"/>
      <c r="BC11" s="108"/>
      <c r="BD11" s="108"/>
      <c r="BE11" s="108"/>
      <c r="BF11" s="108"/>
      <c r="BG11" s="108"/>
      <c r="BH11" s="108"/>
      <c r="BI11" s="108"/>
      <c r="BJ11" s="108"/>
      <c r="BK11" s="108"/>
      <c r="BL11" s="1"/>
      <c r="BM11" s="109">
        <f t="shared" si="9"/>
        <v>0</v>
      </c>
      <c r="BN11" s="59"/>
      <c r="BO11" s="60"/>
      <c r="BP11" s="59"/>
      <c r="BQ11" s="60"/>
      <c r="BR11" s="60"/>
      <c r="BS11" s="110"/>
      <c r="BT11" s="60"/>
      <c r="BU11" s="60"/>
      <c r="BV11" s="60"/>
      <c r="BW11" s="60"/>
      <c r="BX11" s="1"/>
      <c r="BY11" s="1"/>
      <c r="BZ11" s="1"/>
      <c r="CA11" s="1"/>
      <c r="CB11" s="1"/>
      <c r="CC11" s="1"/>
      <c r="CD11" s="1"/>
    </row>
    <row r="12" ht="21.0" customHeight="1">
      <c r="A12" s="23">
        <v>5.0</v>
      </c>
      <c r="B12" s="48"/>
      <c r="C12" s="25" t="s">
        <v>55</v>
      </c>
      <c r="D12" s="26" t="s">
        <v>46</v>
      </c>
      <c r="E12" s="27">
        <v>13.5</v>
      </c>
      <c r="F12" s="27">
        <v>13.5</v>
      </c>
      <c r="G12" s="27">
        <v>13.5</v>
      </c>
      <c r="H12" s="27">
        <v>13.5</v>
      </c>
      <c r="I12" s="27">
        <v>13.5</v>
      </c>
      <c r="J12" s="27">
        <v>13.5</v>
      </c>
      <c r="K12" s="28">
        <f t="shared" si="4"/>
        <v>54</v>
      </c>
      <c r="L12" s="27">
        <v>480.0</v>
      </c>
      <c r="M12" s="27">
        <v>480.0</v>
      </c>
      <c r="N12" s="27">
        <f>480+210</f>
        <v>690</v>
      </c>
      <c r="O12" s="27">
        <v>480.0</v>
      </c>
      <c r="P12" s="27">
        <v>690.0</v>
      </c>
      <c r="Q12" s="27">
        <v>480.0</v>
      </c>
      <c r="R12" s="28">
        <f t="shared" si="5"/>
        <v>2340</v>
      </c>
      <c r="S12" s="29">
        <v>1.15</v>
      </c>
      <c r="T12" s="29">
        <v>1.15</v>
      </c>
      <c r="U12" s="29">
        <v>1.15</v>
      </c>
      <c r="V12" s="29">
        <v>1.15</v>
      </c>
      <c r="W12" s="29">
        <v>1.15</v>
      </c>
      <c r="X12" s="29">
        <v>1.15</v>
      </c>
      <c r="Y12" s="30">
        <f t="shared" si="6"/>
        <v>1.15</v>
      </c>
      <c r="Z12" s="27">
        <f t="shared" ref="Z12:AE12" si="19">E12*L12*S12</f>
        <v>7452</v>
      </c>
      <c r="AA12" s="27">
        <f t="shared" si="19"/>
        <v>7452</v>
      </c>
      <c r="AB12" s="27">
        <f t="shared" si="19"/>
        <v>10712.25</v>
      </c>
      <c r="AC12" s="27">
        <f t="shared" si="19"/>
        <v>7452</v>
      </c>
      <c r="AD12" s="27">
        <f t="shared" si="19"/>
        <v>10712.25</v>
      </c>
      <c r="AE12" s="27">
        <f t="shared" si="19"/>
        <v>7452</v>
      </c>
      <c r="AF12" s="28">
        <f t="shared" si="8"/>
        <v>36328.5</v>
      </c>
      <c r="AG12" s="31" t="s">
        <v>56</v>
      </c>
      <c r="AH12" s="32">
        <v>1.5</v>
      </c>
      <c r="AI12" s="33">
        <v>1.13</v>
      </c>
      <c r="AJ12" s="34">
        <f>SUM(AF12:AF13)/(8-$C$1)</f>
        <v>9082.125</v>
      </c>
      <c r="AK12" s="34">
        <f>IF(AN12=0,"",AN12/AS12)</f>
        <v>-3026.187143</v>
      </c>
      <c r="AL12" s="34">
        <f>SUM(Z12:AE13)</f>
        <v>51232.5</v>
      </c>
      <c r="AM12" s="35"/>
      <c r="AN12" s="34">
        <f>SUMIFS('Pivot Openmin'!D:D,'Pivot Openmin'!B:B,Overall!AG12)</f>
        <v>42366.62</v>
      </c>
      <c r="AO12" s="36">
        <f>AJ12*AS12</f>
        <v>-127149.75</v>
      </c>
      <c r="AP12" s="37">
        <f>AO12-AN12</f>
        <v>-169516.37</v>
      </c>
      <c r="AQ12" s="38">
        <f t="shared" ref="AQ12:AR12" si="20">AQ10</f>
        <v>46076</v>
      </c>
      <c r="AR12" s="38">
        <f t="shared" si="20"/>
        <v>46060</v>
      </c>
      <c r="AS12" s="39">
        <f>_xlfn.NETWORKDAYS.INTL(AQ12,AR12,11,Holiday!$A$1:$A$23)</f>
        <v>-14</v>
      </c>
      <c r="AT12" s="40"/>
      <c r="AU12" s="41">
        <f>IFERROR(VLOOKUP(AU$3,Holiday!$A:$B,2,0),IF($AN12=0,0,IF(WEEKDAY(AU$3,2)=7,0,IF($AN12-SUM($AT12:AT12)&lt;$AJ12,$AN12-SUM($AT12:AT12),$AJ12))))</f>
        <v>9082.125</v>
      </c>
      <c r="AV12" s="41">
        <f>IFERROR(VLOOKUP(AV$3,Holiday!$A:$B,2,0),IF($AN12=0,0,IF(WEEKDAY(AV$3,2)=7,0,IF($AN12-SUM($AT12:AU12)&lt;$AJ12,$AN12-SUM($AT12:AU12),$AJ12))))</f>
        <v>9082.125</v>
      </c>
      <c r="AW12" s="41">
        <f>IFERROR(VLOOKUP(AW$3,Holiday!$A:$B,2,0),IF($AN12=0,0,IF(WEEKDAY(AW$3,2)=7,0,IF($AN12-SUM($AT12:AV12)&lt;$AJ12,$AN12-SUM($AT12:AV12),$AJ12))))</f>
        <v>9082.125</v>
      </c>
      <c r="AX12" s="41">
        <f>IFERROR(VLOOKUP(AX$3,Holiday!$A:$B,2,0),IF($AN12=0,0,IF(WEEKDAY(AX$3,2)=7,0,IF($AN12-SUM($AT12:AW12)&lt;$AJ12,$AN12-SUM($AT12:AW12),$AJ12))))</f>
        <v>9082.125</v>
      </c>
      <c r="AY12" s="41">
        <f>IFERROR(VLOOKUP(AY$3,Holiday!$A:$B,2,0),IF($AN12=0,0,IF(WEEKDAY(AY$3,2)=7,0,IF($AN12-SUM($AT12:AX12)&lt;$AJ12,$AN12-SUM($AT12:AX12),$AJ12))))</f>
        <v>6038.12</v>
      </c>
      <c r="AZ12" s="41">
        <f>IFERROR(VLOOKUP(AZ$3,Holiday!$A:$B,2,0),IF($AN12=0,0,IF(WEEKDAY(AZ$3,2)=7,0,IF($AN12-SUM($AT12:AY12)&lt;$AJ12,$AN12-SUM($AT12:AY12),$AJ12))))</f>
        <v>0</v>
      </c>
      <c r="BA12" s="41">
        <f>IFERROR(VLOOKUP(BA$3,Holiday!$A:$B,2,0),IF($AN12=0,0,IF(WEEKDAY(BA$3,2)=7,0,IF($AN12-SUM($AT12:AZ12)&lt;$AJ12,$AN12-SUM($AT12:AZ12),$AJ12))))</f>
        <v>0</v>
      </c>
      <c r="BB12" s="41">
        <f>IFERROR(VLOOKUP(BB$3,Holiday!$A:$B,2,0),IF($AN12=0,0,IF(WEEKDAY(BB$3,2)=7,0,IF($AN12-SUM($AT12:BA12)&lt;$AJ12,$AN12-SUM($AT12:BA12),$AJ12))))</f>
        <v>0</v>
      </c>
      <c r="BC12" s="41">
        <f>IFERROR(VLOOKUP(BC$3,Holiday!$A:$B,2,0),IF($AN12=0,0,IF(WEEKDAY(BC$3,2)=7,0,IF($AN12-SUM($AT12:BB12)&lt;$AJ12,$AN12-SUM($AT12:BB12),$AJ12))))</f>
        <v>0</v>
      </c>
      <c r="BD12" s="41">
        <f>IFERROR(VLOOKUP(BD$3,Holiday!$A:$B,2,0),IF($AN12=0,0,IF(WEEKDAY(BD$3,2)=7,0,IF($AN12-SUM($AT12:BC12)&lt;$AJ12,$AN12-SUM($AT12:BC12),$AJ12))))</f>
        <v>0</v>
      </c>
      <c r="BE12" s="41">
        <f>IFERROR(VLOOKUP(BE$3,Holiday!$A:$B,2,0),IF($AN12=0,0,IF(WEEKDAY(BE$3,2)=7,0,IF($AN12-SUM($AT12:BD12)&lt;$AJ12,$AN12-SUM($AT12:BD12),$AJ12))))</f>
        <v>0</v>
      </c>
      <c r="BF12" s="41">
        <f>IFERROR(VLOOKUP(BF$3,Holiday!$A:$B,2,0),IF($AN12=0,0,IF(WEEKDAY(BF$3,2)=7,0,IF($AN12-SUM($AT12:BE12)&lt;$AJ12,$AN12-SUM($AT12:BE12),$AJ12))))</f>
        <v>0</v>
      </c>
      <c r="BG12" s="41">
        <f>IFERROR(VLOOKUP(BG$3,Holiday!$A:$B,2,0),IF($AN12=0,0,IF(WEEKDAY(BG$3,2)=7,0,IF($AN12-SUM($AT12:BF12)&lt;$AJ12,$AN12-SUM($AT12:BF12),$AJ12))))</f>
        <v>0</v>
      </c>
      <c r="BH12" s="41">
        <f>IFERROR(VLOOKUP(BH$3,Holiday!$A:$B,2,0),IF($AN12=0,0,IF(WEEKDAY(BH$3,2)=7,0,IF($AN12-SUM($AT12:BG12)&lt;$AJ12,$AN12-SUM($AT12:BG12),$AJ12))))</f>
        <v>0</v>
      </c>
      <c r="BI12" s="41">
        <f>IFERROR(VLOOKUP(BI$3,Holiday!$A:$B,2,0),IF($AN12=0,0,IF(WEEKDAY(BI$3,2)=7,0,IF($AN12-SUM($AT12:BH12)&lt;$AJ12,$AN12-SUM($AT12:BH12),$AJ12))))</f>
        <v>0</v>
      </c>
      <c r="BJ12" s="41">
        <f>IFERROR(VLOOKUP(BJ$3,Holiday!$A:$B,2,0),IF($AN12=0,0,IF(WEEKDAY(BJ$3,2)=7,0,IF($AN12-SUM($AT12:BI12)&lt;$AJ12,$AN12-SUM($AT12:BI12),$AJ12))))</f>
        <v>0</v>
      </c>
      <c r="BK12" s="41">
        <f>IFERROR(VLOOKUP(BK$3,Holiday!$A:$B,2,0),IF($AN12=0,0,IF(WEEKDAY(BK$3,2)=7,0,IF($AN12-SUM($AT12:BJ12)&lt;$AJ12,$AN12-SUM($AT12:BJ12),$AJ12))))</f>
        <v>0</v>
      </c>
      <c r="BL12" s="35"/>
      <c r="BM12" s="42">
        <f t="shared" si="9"/>
        <v>13.5</v>
      </c>
      <c r="BN12" s="43">
        <f>(BM12*480+BM13*480)*1.15*6</f>
        <v>44712</v>
      </c>
      <c r="BO12" s="43">
        <f>BN12+BN14</f>
        <v>91080</v>
      </c>
      <c r="BP12" s="43">
        <f>AP12</f>
        <v>-169516.37</v>
      </c>
      <c r="BQ12" s="43">
        <f>BP12+BP14</f>
        <v>-315977.81</v>
      </c>
      <c r="BR12" s="44">
        <f>-BQ12/BO12</f>
        <v>3.469233751</v>
      </c>
      <c r="BS12" s="45"/>
      <c r="BT12" s="43">
        <f>BS12+BS14</f>
        <v>0</v>
      </c>
      <c r="BU12" s="43">
        <f>BN12+BP12-BS12</f>
        <v>-124804.37</v>
      </c>
      <c r="BV12" s="43">
        <f>BU12+BU14</f>
        <v>-224897.81</v>
      </c>
      <c r="BW12" s="46">
        <f>-BV12/BO12</f>
        <v>2.469233751</v>
      </c>
      <c r="BX12" s="1"/>
      <c r="BY12" s="1"/>
      <c r="BZ12" s="1"/>
      <c r="CA12" s="1"/>
      <c r="CB12" s="1"/>
      <c r="CC12" s="1"/>
      <c r="CD12" s="1" t="s">
        <v>57</v>
      </c>
    </row>
    <row r="13" ht="21.0" customHeight="1">
      <c r="A13" s="23">
        <v>5.0</v>
      </c>
      <c r="B13" s="48"/>
      <c r="C13" s="62" t="s">
        <v>55</v>
      </c>
      <c r="D13" s="50" t="s">
        <v>48</v>
      </c>
      <c r="E13" s="47"/>
      <c r="F13" s="47"/>
      <c r="G13" s="47"/>
      <c r="H13" s="47"/>
      <c r="I13" s="47"/>
      <c r="J13" s="47"/>
      <c r="K13" s="64">
        <f t="shared" si="4"/>
        <v>0</v>
      </c>
      <c r="L13" s="23">
        <v>480.0</v>
      </c>
      <c r="M13" s="23">
        <v>480.0</v>
      </c>
      <c r="N13" s="23">
        <v>480.0</v>
      </c>
      <c r="O13" s="23">
        <v>480.0</v>
      </c>
      <c r="P13" s="23">
        <v>480.0</v>
      </c>
      <c r="Q13" s="23">
        <v>480.0</v>
      </c>
      <c r="R13" s="64">
        <f t="shared" si="5"/>
        <v>1920</v>
      </c>
      <c r="S13" s="65">
        <v>1.15</v>
      </c>
      <c r="T13" s="65">
        <v>1.15</v>
      </c>
      <c r="U13" s="65">
        <v>1.15</v>
      </c>
      <c r="V13" s="65">
        <v>1.15</v>
      </c>
      <c r="W13" s="65">
        <v>1.15</v>
      </c>
      <c r="X13" s="65">
        <v>1.15</v>
      </c>
      <c r="Y13" s="66">
        <f t="shared" si="6"/>
        <v>1.15</v>
      </c>
      <c r="Z13" s="23">
        <f t="shared" ref="Z13:AE13" si="21">E13*L13*S13</f>
        <v>0</v>
      </c>
      <c r="AA13" s="23">
        <f t="shared" si="21"/>
        <v>0</v>
      </c>
      <c r="AB13" s="23">
        <f t="shared" si="21"/>
        <v>0</v>
      </c>
      <c r="AC13" s="23">
        <f t="shared" si="21"/>
        <v>0</v>
      </c>
      <c r="AD13" s="23">
        <f t="shared" si="21"/>
        <v>0</v>
      </c>
      <c r="AE13" s="23">
        <f t="shared" si="21"/>
        <v>0</v>
      </c>
      <c r="AF13" s="64">
        <f t="shared" si="8"/>
        <v>0</v>
      </c>
      <c r="AG13" s="54"/>
      <c r="AH13" s="55"/>
      <c r="AI13" s="69">
        <v>1.13</v>
      </c>
      <c r="AJ13" s="55"/>
      <c r="AK13" s="55"/>
      <c r="AL13" s="55"/>
      <c r="AM13" s="1"/>
      <c r="AN13" s="55"/>
      <c r="AO13" s="55"/>
      <c r="AP13" s="10"/>
      <c r="AQ13" s="55"/>
      <c r="AR13" s="55"/>
      <c r="AS13" s="55"/>
      <c r="AT13" s="76"/>
      <c r="AU13" s="55"/>
      <c r="AV13" s="55"/>
      <c r="AW13" s="55"/>
      <c r="AX13" s="55"/>
      <c r="AY13" s="55"/>
      <c r="AZ13" s="55"/>
      <c r="BA13" s="55"/>
      <c r="BB13" s="55"/>
      <c r="BC13" s="55"/>
      <c r="BD13" s="55"/>
      <c r="BE13" s="55"/>
      <c r="BF13" s="55"/>
      <c r="BG13" s="55"/>
      <c r="BH13" s="55"/>
      <c r="BI13" s="55"/>
      <c r="BJ13" s="55"/>
      <c r="BK13" s="55"/>
      <c r="BL13" s="1"/>
      <c r="BM13" s="58">
        <f t="shared" si="9"/>
        <v>0</v>
      </c>
      <c r="BN13" s="59"/>
      <c r="BO13" s="60"/>
      <c r="BP13" s="59"/>
      <c r="BQ13" s="60"/>
      <c r="BR13" s="60"/>
      <c r="BS13" s="59"/>
      <c r="BT13" s="60"/>
      <c r="BU13" s="59"/>
      <c r="BV13" s="60"/>
      <c r="BW13" s="61"/>
      <c r="BX13" s="1"/>
      <c r="BY13" s="1"/>
      <c r="BZ13" s="1"/>
      <c r="CA13" s="1"/>
      <c r="CB13" s="1"/>
      <c r="CC13" s="1"/>
      <c r="CD13" s="1"/>
    </row>
    <row r="14" ht="21.0" customHeight="1">
      <c r="A14" s="111">
        <v>6.0</v>
      </c>
      <c r="B14" s="48"/>
      <c r="C14" s="112" t="s">
        <v>58</v>
      </c>
      <c r="D14" s="63" t="s">
        <v>46</v>
      </c>
      <c r="E14" s="23"/>
      <c r="F14" s="23"/>
      <c r="G14" s="23"/>
      <c r="H14" s="23"/>
      <c r="I14" s="23"/>
      <c r="J14" s="23"/>
      <c r="K14" s="113">
        <f t="shared" si="4"/>
        <v>0</v>
      </c>
      <c r="L14" s="111">
        <v>480.0</v>
      </c>
      <c r="M14" s="111">
        <v>480.0</v>
      </c>
      <c r="N14" s="111">
        <v>480.0</v>
      </c>
      <c r="O14" s="111">
        <v>480.0</v>
      </c>
      <c r="P14" s="111">
        <v>480.0</v>
      </c>
      <c r="Q14" s="111">
        <v>480.0</v>
      </c>
      <c r="R14" s="113">
        <f t="shared" si="5"/>
        <v>1920</v>
      </c>
      <c r="S14" s="114">
        <v>1.15</v>
      </c>
      <c r="T14" s="114">
        <v>1.15</v>
      </c>
      <c r="U14" s="114">
        <v>1.15</v>
      </c>
      <c r="V14" s="114">
        <v>1.15</v>
      </c>
      <c r="W14" s="114">
        <v>1.15</v>
      </c>
      <c r="X14" s="114">
        <v>1.15</v>
      </c>
      <c r="Y14" s="115">
        <f t="shared" si="6"/>
        <v>1.15</v>
      </c>
      <c r="Z14" s="111">
        <f t="shared" ref="Z14:AE14" si="22">E14*L14*S14</f>
        <v>0</v>
      </c>
      <c r="AA14" s="111">
        <f t="shared" si="22"/>
        <v>0</v>
      </c>
      <c r="AB14" s="111">
        <f t="shared" si="22"/>
        <v>0</v>
      </c>
      <c r="AC14" s="111">
        <f t="shared" si="22"/>
        <v>0</v>
      </c>
      <c r="AD14" s="111">
        <f t="shared" si="22"/>
        <v>0</v>
      </c>
      <c r="AE14" s="111">
        <f t="shared" si="22"/>
        <v>0</v>
      </c>
      <c r="AF14" s="113">
        <f t="shared" si="8"/>
        <v>0</v>
      </c>
      <c r="AG14" s="67" t="s">
        <v>59</v>
      </c>
      <c r="AH14" s="68">
        <v>1.5</v>
      </c>
      <c r="AI14" s="116">
        <v>1.12</v>
      </c>
      <c r="AJ14" s="70">
        <f>SUM(AF14:AF15)/(8-$C$1)</f>
        <v>7728</v>
      </c>
      <c r="AK14" s="71">
        <f>IF(AN14=0,"",AN14/AS14)</f>
        <v>-2733.531429</v>
      </c>
      <c r="AL14" s="71">
        <f>SUM(Z14:AE15)</f>
        <v>46368</v>
      </c>
      <c r="AM14" s="1"/>
      <c r="AN14" s="70">
        <f>SUMIFS('Pivot Openmin'!D:D,'Pivot Openmin'!B:B,Overall!AG14)</f>
        <v>38269.44</v>
      </c>
      <c r="AO14" s="72">
        <f>AJ14*AS14</f>
        <v>-108192</v>
      </c>
      <c r="AP14" s="73">
        <f>AO14-AN14</f>
        <v>-146461.44</v>
      </c>
      <c r="AQ14" s="74">
        <f t="shared" ref="AQ14:AR14" si="23">AQ12</f>
        <v>46076</v>
      </c>
      <c r="AR14" s="74">
        <f t="shared" si="23"/>
        <v>46060</v>
      </c>
      <c r="AS14" s="75">
        <f>_xlfn.NETWORKDAYS.INTL(AQ14,AR14,11,Holiday!$A$1:$A$23)</f>
        <v>-14</v>
      </c>
      <c r="AT14" s="117"/>
      <c r="AU14" s="77">
        <f>IFERROR(VLOOKUP(AU$3,Holiday!$A:$B,2,0),IF($AN14=0,0,IF(WEEKDAY(AU$3,2)=7,0,IF($AN14-SUM($AT14:AT14)&lt;$AJ14,$AN14-SUM($AT14:AT14),$AJ14))))</f>
        <v>7728</v>
      </c>
      <c r="AV14" s="77">
        <f>IFERROR(VLOOKUP(AV$3,Holiday!$A:$B,2,0),IF($AN14=0,0,IF(WEEKDAY(AV$3,2)=7,0,IF($AN14-SUM($AT14:AU14)&lt;$AJ14,$AN14-SUM($AT14:AU14),$AJ14))))</f>
        <v>7728</v>
      </c>
      <c r="AW14" s="77">
        <f>IFERROR(VLOOKUP(AW$3,Holiday!$A:$B,2,0),IF($AN14=0,0,IF(WEEKDAY(AW$3,2)=7,0,IF($AN14-SUM($AT14:AV14)&lt;$AJ14,$AN14-SUM($AT14:AV14),$AJ14))))</f>
        <v>7728</v>
      </c>
      <c r="AX14" s="77">
        <f>IFERROR(VLOOKUP(AX$3,Holiday!$A:$B,2,0),IF($AN14=0,0,IF(WEEKDAY(AX$3,2)=7,0,IF($AN14-SUM($AT14:AW14)&lt;$AJ14,$AN14-SUM($AT14:AW14),$AJ14))))</f>
        <v>7728</v>
      </c>
      <c r="AY14" s="77">
        <f>IFERROR(VLOOKUP(AY$3,Holiday!$A:$B,2,0),IF($AN14=0,0,IF(WEEKDAY(AY$3,2)=7,0,IF($AN14-SUM($AT14:AX14)&lt;$AJ14,$AN14-SUM($AT14:AX14),$AJ14))))</f>
        <v>7357.44</v>
      </c>
      <c r="AZ14" s="77">
        <f>IFERROR(VLOOKUP(AZ$3,Holiday!$A:$B,2,0),IF($AN14=0,0,IF(WEEKDAY(AZ$3,2)=7,0,IF($AN14-SUM($AT14:AY14)&lt;$AJ14,$AN14-SUM($AT14:AY14),$AJ14))))</f>
        <v>0</v>
      </c>
      <c r="BA14" s="77">
        <f>IFERROR(VLOOKUP(BA$3,Holiday!$A:$B,2,0),IF($AN14=0,0,IF(WEEKDAY(BA$3,2)=7,0,IF($AN14-SUM($AT14:AZ14)&lt;$AJ14,$AN14-SUM($AT14:AZ14),$AJ14))))</f>
        <v>0</v>
      </c>
      <c r="BB14" s="77">
        <f>IFERROR(VLOOKUP(BB$3,Holiday!$A:$B,2,0),IF($AN14=0,0,IF(WEEKDAY(BB$3,2)=7,0,IF($AN14-SUM($AT14:BA14)&lt;$AJ14,$AN14-SUM($AT14:BA14),$AJ14))))</f>
        <v>0</v>
      </c>
      <c r="BC14" s="77">
        <f>IFERROR(VLOOKUP(BC$3,Holiday!$A:$B,2,0),IF($AN14=0,0,IF(WEEKDAY(BC$3,2)=7,0,IF($AN14-SUM($AT14:BB14)&lt;$AJ14,$AN14-SUM($AT14:BB14),$AJ14))))</f>
        <v>0</v>
      </c>
      <c r="BD14" s="77">
        <f>IFERROR(VLOOKUP(BD$3,Holiday!$A:$B,2,0),IF($AN14=0,0,IF(WEEKDAY(BD$3,2)=7,0,IF($AN14-SUM($AT14:BC14)&lt;$AJ14,$AN14-SUM($AT14:BC14),$AJ14))))</f>
        <v>0</v>
      </c>
      <c r="BE14" s="77">
        <f>IFERROR(VLOOKUP(BE$3,Holiday!$A:$B,2,0),IF($AN14=0,0,IF(WEEKDAY(BE$3,2)=7,0,IF($AN14-SUM($AT14:BD14)&lt;$AJ14,$AN14-SUM($AT14:BD14),$AJ14))))</f>
        <v>0</v>
      </c>
      <c r="BF14" s="77">
        <f>IFERROR(VLOOKUP(BF$3,Holiday!$A:$B,2,0),IF($AN14=0,0,IF(WEEKDAY(BF$3,2)=7,0,IF($AN14-SUM($AT14:BE14)&lt;$AJ14,$AN14-SUM($AT14:BE14),$AJ14))))</f>
        <v>0</v>
      </c>
      <c r="BG14" s="77">
        <f>IFERROR(VLOOKUP(BG$3,Holiday!$A:$B,2,0),IF($AN14=0,0,IF(WEEKDAY(BG$3,2)=7,0,IF($AN14-SUM($AT14:BF14)&lt;$AJ14,$AN14-SUM($AT14:BF14),$AJ14))))</f>
        <v>0</v>
      </c>
      <c r="BH14" s="77">
        <f>IFERROR(VLOOKUP(BH$3,Holiday!$A:$B,2,0),IF($AN14=0,0,IF(WEEKDAY(BH$3,2)=7,0,IF($AN14-SUM($AT14:BG14)&lt;$AJ14,$AN14-SUM($AT14:BG14),$AJ14))))</f>
        <v>0</v>
      </c>
      <c r="BI14" s="77">
        <f>IFERROR(VLOOKUP(BI$3,Holiday!$A:$B,2,0),IF($AN14=0,0,IF(WEEKDAY(BI$3,2)=7,0,IF($AN14-SUM($AT14:BH14)&lt;$AJ14,$AN14-SUM($AT14:BH14),$AJ14))))</f>
        <v>0</v>
      </c>
      <c r="BJ14" s="77">
        <f>IFERROR(VLOOKUP(BJ$3,Holiday!$A:$B,2,0),IF($AN14=0,0,IF(WEEKDAY(BJ$3,2)=7,0,IF($AN14-SUM($AT14:BI14)&lt;$AJ14,$AN14-SUM($AT14:BI14),$AJ14))))</f>
        <v>0</v>
      </c>
      <c r="BK14" s="77">
        <f>IFERROR(VLOOKUP(BK$3,Holiday!$A:$B,2,0),IF($AN14=0,0,IF(WEEKDAY(BK$3,2)=7,0,IF($AN14-SUM($AT14:BJ14)&lt;$AJ14,$AN14-SUM($AT14:BJ14),$AJ14))))</f>
        <v>0</v>
      </c>
      <c r="BL14" s="1"/>
      <c r="BM14" s="58">
        <f t="shared" si="9"/>
        <v>0</v>
      </c>
      <c r="BN14" s="78">
        <f>(BM14*480+BM15*480)*1.15*6</f>
        <v>46368</v>
      </c>
      <c r="BO14" s="60"/>
      <c r="BP14" s="78">
        <f>AP14</f>
        <v>-146461.44</v>
      </c>
      <c r="BQ14" s="60"/>
      <c r="BR14" s="60"/>
      <c r="BS14" s="79"/>
      <c r="BT14" s="60"/>
      <c r="BU14" s="78">
        <f>BN14+BP14-BS14</f>
        <v>-100093.44</v>
      </c>
      <c r="BV14" s="60"/>
      <c r="BW14" s="61"/>
      <c r="BX14" s="1"/>
      <c r="BY14" s="1"/>
      <c r="BZ14" s="1" t="s">
        <v>57</v>
      </c>
      <c r="CA14" s="1"/>
      <c r="CB14" s="1"/>
      <c r="CC14" s="1"/>
      <c r="CD14" s="1"/>
    </row>
    <row r="15" ht="21.0" customHeight="1">
      <c r="A15" s="23">
        <v>6.0</v>
      </c>
      <c r="B15" s="48"/>
      <c r="C15" s="80" t="s">
        <v>58</v>
      </c>
      <c r="D15" s="81" t="s">
        <v>48</v>
      </c>
      <c r="E15" s="82">
        <v>14.0</v>
      </c>
      <c r="F15" s="82">
        <v>14.0</v>
      </c>
      <c r="G15" s="82">
        <v>14.0</v>
      </c>
      <c r="H15" s="82">
        <v>14.0</v>
      </c>
      <c r="I15" s="82">
        <v>14.0</v>
      </c>
      <c r="J15" s="82">
        <v>14.0</v>
      </c>
      <c r="K15" s="83">
        <f t="shared" si="4"/>
        <v>56</v>
      </c>
      <c r="L15" s="82">
        <v>480.0</v>
      </c>
      <c r="M15" s="82">
        <v>480.0</v>
      </c>
      <c r="N15" s="82">
        <v>480.0</v>
      </c>
      <c r="O15" s="82">
        <v>480.0</v>
      </c>
      <c r="P15" s="82">
        <v>480.0</v>
      </c>
      <c r="Q15" s="82">
        <v>480.0</v>
      </c>
      <c r="R15" s="83">
        <f t="shared" si="5"/>
        <v>1920</v>
      </c>
      <c r="S15" s="84">
        <v>1.15</v>
      </c>
      <c r="T15" s="84">
        <v>1.15</v>
      </c>
      <c r="U15" s="84">
        <v>1.15</v>
      </c>
      <c r="V15" s="84">
        <v>1.15</v>
      </c>
      <c r="W15" s="84">
        <v>1.15</v>
      </c>
      <c r="X15" s="84">
        <v>1.15</v>
      </c>
      <c r="Y15" s="85">
        <f t="shared" si="6"/>
        <v>1.15</v>
      </c>
      <c r="Z15" s="82">
        <f t="shared" ref="Z15:AE15" si="24">E15*L15*S15</f>
        <v>7728</v>
      </c>
      <c r="AA15" s="82">
        <f t="shared" si="24"/>
        <v>7728</v>
      </c>
      <c r="AB15" s="82">
        <f t="shared" si="24"/>
        <v>7728</v>
      </c>
      <c r="AC15" s="82">
        <f t="shared" si="24"/>
        <v>7728</v>
      </c>
      <c r="AD15" s="82">
        <f t="shared" si="24"/>
        <v>7728</v>
      </c>
      <c r="AE15" s="82">
        <f t="shared" si="24"/>
        <v>7728</v>
      </c>
      <c r="AF15" s="83">
        <f t="shared" si="8"/>
        <v>30912</v>
      </c>
      <c r="AG15" s="86"/>
      <c r="AH15" s="87"/>
      <c r="AI15" s="88">
        <v>1.12</v>
      </c>
      <c r="AJ15" s="87"/>
      <c r="AK15" s="87"/>
      <c r="AL15" s="87"/>
      <c r="AM15" s="89"/>
      <c r="AN15" s="87"/>
      <c r="AO15" s="87"/>
      <c r="AP15" s="90"/>
      <c r="AQ15" s="87"/>
      <c r="AR15" s="87"/>
      <c r="AS15" s="87"/>
      <c r="AT15" s="91"/>
      <c r="AU15" s="87"/>
      <c r="AV15" s="87"/>
      <c r="AW15" s="87"/>
      <c r="AX15" s="87"/>
      <c r="AY15" s="87"/>
      <c r="AZ15" s="87"/>
      <c r="BA15" s="87"/>
      <c r="BB15" s="87"/>
      <c r="BC15" s="87"/>
      <c r="BD15" s="87"/>
      <c r="BE15" s="87"/>
      <c r="BF15" s="87"/>
      <c r="BG15" s="87"/>
      <c r="BH15" s="87"/>
      <c r="BI15" s="87"/>
      <c r="BJ15" s="87"/>
      <c r="BK15" s="87"/>
      <c r="BL15" s="89"/>
      <c r="BM15" s="92">
        <f t="shared" si="9"/>
        <v>14</v>
      </c>
      <c r="BN15" s="93"/>
      <c r="BO15" s="93"/>
      <c r="BP15" s="93"/>
      <c r="BQ15" s="93"/>
      <c r="BR15" s="93"/>
      <c r="BS15" s="93"/>
      <c r="BT15" s="93"/>
      <c r="BU15" s="93"/>
      <c r="BV15" s="93"/>
      <c r="BW15" s="94"/>
      <c r="BX15" s="1"/>
      <c r="BY15" s="1"/>
      <c r="BZ15" s="1"/>
      <c r="CA15" s="1"/>
      <c r="CB15" s="1"/>
      <c r="CC15" s="1"/>
      <c r="CD15" s="1"/>
    </row>
    <row r="16" ht="21.0" customHeight="1">
      <c r="A16" s="111">
        <v>8.0</v>
      </c>
      <c r="B16" s="48"/>
      <c r="C16" s="95" t="s">
        <v>60</v>
      </c>
      <c r="D16" s="63" t="s">
        <v>46</v>
      </c>
      <c r="E16" s="23">
        <v>7.25</v>
      </c>
      <c r="F16" s="23">
        <v>7.25</v>
      </c>
      <c r="G16" s="23">
        <v>7.25</v>
      </c>
      <c r="H16" s="23">
        <v>7.25</v>
      </c>
      <c r="I16" s="23">
        <v>7.25</v>
      </c>
      <c r="J16" s="23">
        <v>7.25</v>
      </c>
      <c r="K16" s="64">
        <f t="shared" si="4"/>
        <v>29</v>
      </c>
      <c r="L16" s="23">
        <v>480.0</v>
      </c>
      <c r="M16" s="23">
        <v>480.0</v>
      </c>
      <c r="N16" s="23">
        <v>480.0</v>
      </c>
      <c r="O16" s="23">
        <v>480.0</v>
      </c>
      <c r="P16" s="23">
        <v>480.0</v>
      </c>
      <c r="Q16" s="23">
        <v>480.0</v>
      </c>
      <c r="R16" s="64">
        <f t="shared" si="5"/>
        <v>1920</v>
      </c>
      <c r="S16" s="65">
        <v>1.15</v>
      </c>
      <c r="T16" s="65">
        <v>1.15</v>
      </c>
      <c r="U16" s="65">
        <v>1.15</v>
      </c>
      <c r="V16" s="65">
        <v>1.15</v>
      </c>
      <c r="W16" s="65">
        <v>1.15</v>
      </c>
      <c r="X16" s="65">
        <v>1.15</v>
      </c>
      <c r="Y16" s="66">
        <f t="shared" si="6"/>
        <v>1.15</v>
      </c>
      <c r="Z16" s="23">
        <f t="shared" ref="Z16:AE16" si="25">E16*L16*S16</f>
        <v>4002</v>
      </c>
      <c r="AA16" s="23">
        <f t="shared" si="25"/>
        <v>4002</v>
      </c>
      <c r="AB16" s="23">
        <f t="shared" si="25"/>
        <v>4002</v>
      </c>
      <c r="AC16" s="23">
        <f t="shared" si="25"/>
        <v>4002</v>
      </c>
      <c r="AD16" s="23">
        <f t="shared" si="25"/>
        <v>4002</v>
      </c>
      <c r="AE16" s="23">
        <f t="shared" si="25"/>
        <v>4002</v>
      </c>
      <c r="AF16" s="64">
        <f t="shared" si="8"/>
        <v>16008</v>
      </c>
      <c r="AG16" s="96" t="s">
        <v>61</v>
      </c>
      <c r="AH16" s="97">
        <v>2.0</v>
      </c>
      <c r="AI16" s="69">
        <v>0.9</v>
      </c>
      <c r="AJ16" s="71">
        <f>SUM(AF16:AF17)/(8-$C$1)</f>
        <v>8004</v>
      </c>
      <c r="AK16" s="71">
        <f>IF(AN16=0,"",AN16/AS16)</f>
        <v>-1916.377857</v>
      </c>
      <c r="AL16" s="71">
        <f>SUM(Z16:AE17)</f>
        <v>48024</v>
      </c>
      <c r="AM16" s="1"/>
      <c r="AN16" s="71">
        <f>SUMIFS('Pivot Openmin'!D:D,'Pivot Openmin'!B:B,Overall!AG16)</f>
        <v>26829.29</v>
      </c>
      <c r="AO16" s="98">
        <f>AJ16*AS16</f>
        <v>-112056</v>
      </c>
      <c r="AP16" s="99">
        <f>AO16-AN16</f>
        <v>-138885.29</v>
      </c>
      <c r="AQ16" s="100">
        <f t="shared" ref="AQ16:AR16" si="26">AQ14</f>
        <v>46076</v>
      </c>
      <c r="AR16" s="100">
        <f t="shared" si="26"/>
        <v>46060</v>
      </c>
      <c r="AS16" s="75">
        <f>_xlfn.NETWORKDAYS.INTL(AQ16,AR16,11,Holiday!$A$1:$A$23)</f>
        <v>-14</v>
      </c>
      <c r="AT16" s="76"/>
      <c r="AU16" s="101">
        <f>IFERROR(VLOOKUP(AU$3,Holiday!$A:$B,2,0),IF($AN16=0,0,IF(WEEKDAY(AU$3,2)=7,0,IF($AN16-SUM($AT16:AT16)&lt;$AJ16,$AN16-SUM($AT16:AT16),$AJ16))))</f>
        <v>8004</v>
      </c>
      <c r="AV16" s="101">
        <f>IFERROR(VLOOKUP(AV$3,Holiday!$A:$B,2,0),IF($AN16=0,0,IF(WEEKDAY(AV$3,2)=7,0,IF($AN16-SUM($AT16:AU16)&lt;$AJ16,$AN16-SUM($AT16:AU16),$AJ16))))</f>
        <v>8004</v>
      </c>
      <c r="AW16" s="101">
        <f>IFERROR(VLOOKUP(AW$3,Holiday!$A:$B,2,0),IF($AN16=0,0,IF(WEEKDAY(AW$3,2)=7,0,IF($AN16-SUM($AT16:AV16)&lt;$AJ16,$AN16-SUM($AT16:AV16),$AJ16))))</f>
        <v>8004</v>
      </c>
      <c r="AX16" s="101">
        <f>IFERROR(VLOOKUP(AX$3,Holiday!$A:$B,2,0),IF($AN16=0,0,IF(WEEKDAY(AX$3,2)=7,0,IF($AN16-SUM($AT16:AW16)&lt;$AJ16,$AN16-SUM($AT16:AW16),$AJ16))))</f>
        <v>2817.29</v>
      </c>
      <c r="AY16" s="101">
        <f>IFERROR(VLOOKUP(AY$3,Holiday!$A:$B,2,0),IF($AN16=0,0,IF(WEEKDAY(AY$3,2)=7,0,IF($AN16-SUM($AT16:AX16)&lt;$AJ16,$AN16-SUM($AT16:AX16),$AJ16))))</f>
        <v>0</v>
      </c>
      <c r="AZ16" s="101">
        <f>IFERROR(VLOOKUP(AZ$3,Holiday!$A:$B,2,0),IF($AN16=0,0,IF(WEEKDAY(AZ$3,2)=7,0,IF($AN16-SUM($AT16:AY16)&lt;$AJ16,$AN16-SUM($AT16:AY16),$AJ16))))</f>
        <v>0</v>
      </c>
      <c r="BA16" s="101">
        <f>IFERROR(VLOOKUP(BA$3,Holiday!$A:$B,2,0),IF($AN16=0,0,IF(WEEKDAY(BA$3,2)=7,0,IF($AN16-SUM($AT16:AZ16)&lt;$AJ16,$AN16-SUM($AT16:AZ16),$AJ16))))</f>
        <v>0</v>
      </c>
      <c r="BB16" s="101">
        <f>IFERROR(VLOOKUP(BB$3,Holiday!$A:$B,2,0),IF($AN16=0,0,IF(WEEKDAY(BB$3,2)=7,0,IF($AN16-SUM($AT16:BA16)&lt;$AJ16,$AN16-SUM($AT16:BA16),$AJ16))))</f>
        <v>0</v>
      </c>
      <c r="BC16" s="101">
        <f>IFERROR(VLOOKUP(BC$3,Holiday!$A:$B,2,0),IF($AN16=0,0,IF(WEEKDAY(BC$3,2)=7,0,IF($AN16-SUM($AT16:BB16)&lt;$AJ16,$AN16-SUM($AT16:BB16),$AJ16))))</f>
        <v>0</v>
      </c>
      <c r="BD16" s="101">
        <f>IFERROR(VLOOKUP(BD$3,Holiday!$A:$B,2,0),IF($AN16=0,0,IF(WEEKDAY(BD$3,2)=7,0,IF($AN16-SUM($AT16:BC16)&lt;$AJ16,$AN16-SUM($AT16:BC16),$AJ16))))</f>
        <v>0</v>
      </c>
      <c r="BE16" s="101">
        <f>IFERROR(VLOOKUP(BE$3,Holiday!$A:$B,2,0),IF($AN16=0,0,IF(WEEKDAY(BE$3,2)=7,0,IF($AN16-SUM($AT16:BD16)&lt;$AJ16,$AN16-SUM($AT16:BD16),$AJ16))))</f>
        <v>0</v>
      </c>
      <c r="BF16" s="101">
        <f>IFERROR(VLOOKUP(BF$3,Holiday!$A:$B,2,0),IF($AN16=0,0,IF(WEEKDAY(BF$3,2)=7,0,IF($AN16-SUM($AT16:BE16)&lt;$AJ16,$AN16-SUM($AT16:BE16),$AJ16))))</f>
        <v>0</v>
      </c>
      <c r="BG16" s="101">
        <f>IFERROR(VLOOKUP(BG$3,Holiday!$A:$B,2,0),IF($AN16=0,0,IF(WEEKDAY(BG$3,2)=7,0,IF($AN16-SUM($AT16:BF16)&lt;$AJ16,$AN16-SUM($AT16:BF16),$AJ16))))</f>
        <v>0</v>
      </c>
      <c r="BH16" s="101">
        <f>IFERROR(VLOOKUP(BH$3,Holiday!$A:$B,2,0),IF($AN16=0,0,IF(WEEKDAY(BH$3,2)=7,0,IF($AN16-SUM($AT16:BG16)&lt;$AJ16,$AN16-SUM($AT16:BG16),$AJ16))))</f>
        <v>0</v>
      </c>
      <c r="BI16" s="101">
        <f>IFERROR(VLOOKUP(BI$3,Holiday!$A:$B,2,0),IF($AN16=0,0,IF(WEEKDAY(BI$3,2)=7,0,IF($AN16-SUM($AT16:BH16)&lt;$AJ16,$AN16-SUM($AT16:BH16),$AJ16))))</f>
        <v>0</v>
      </c>
      <c r="BJ16" s="101">
        <f>IFERROR(VLOOKUP(BJ$3,Holiday!$A:$B,2,0),IF($AN16=0,0,IF(WEEKDAY(BJ$3,2)=7,0,IF($AN16-SUM($AT16:BI16)&lt;$AJ16,$AN16-SUM($AT16:BI16),$AJ16))))</f>
        <v>0</v>
      </c>
      <c r="BK16" s="101">
        <f>IFERROR(VLOOKUP(BK$3,Holiday!$A:$B,2,0),IF($AN16=0,0,IF(WEEKDAY(BK$3,2)=7,0,IF($AN16-SUM($AT16:BJ16)&lt;$AJ16,$AN16-SUM($AT16:BJ16),$AJ16))))</f>
        <v>0</v>
      </c>
      <c r="BL16" s="1"/>
      <c r="BM16" s="102">
        <f t="shared" si="9"/>
        <v>7.25</v>
      </c>
      <c r="BN16" s="103">
        <f>(BM16*480+BM17*480)*1.15*6</f>
        <v>48024</v>
      </c>
      <c r="BO16" s="103">
        <f>BN16+BN18</f>
        <v>72036</v>
      </c>
      <c r="BP16" s="103">
        <f>AP16</f>
        <v>-138885.29</v>
      </c>
      <c r="BQ16" s="103">
        <f>BP16+BP18</f>
        <v>-224312.56</v>
      </c>
      <c r="BR16" s="104">
        <f>-BQ16/BO16</f>
        <v>3.113895275</v>
      </c>
      <c r="BS16" s="105"/>
      <c r="BT16" s="103">
        <f>BS16+BS18</f>
        <v>0</v>
      </c>
      <c r="BU16" s="103">
        <f>BN16+BP16-BS16</f>
        <v>-90861.29</v>
      </c>
      <c r="BV16" s="103">
        <f>BU16+BU18</f>
        <v>-152276.56</v>
      </c>
      <c r="BW16" s="104">
        <f>-BV16/BO16</f>
        <v>2.113895275</v>
      </c>
      <c r="BX16" s="1"/>
      <c r="BY16" s="1"/>
      <c r="BZ16" s="1"/>
      <c r="CA16" s="1"/>
      <c r="CB16" s="1"/>
      <c r="CC16" s="1"/>
      <c r="CD16" s="1"/>
    </row>
    <row r="17" ht="21.0" customHeight="1">
      <c r="A17" s="23">
        <v>8.0</v>
      </c>
      <c r="B17" s="48"/>
      <c r="C17" s="95" t="s">
        <v>60</v>
      </c>
      <c r="D17" s="50" t="s">
        <v>48</v>
      </c>
      <c r="E17" s="47">
        <v>7.25</v>
      </c>
      <c r="F17" s="47">
        <v>7.25</v>
      </c>
      <c r="G17" s="47">
        <v>7.25</v>
      </c>
      <c r="H17" s="47">
        <v>7.25</v>
      </c>
      <c r="I17" s="47">
        <v>7.25</v>
      </c>
      <c r="J17" s="47">
        <v>7.25</v>
      </c>
      <c r="K17" s="64">
        <f t="shared" si="4"/>
        <v>29</v>
      </c>
      <c r="L17" s="23">
        <v>480.0</v>
      </c>
      <c r="M17" s="23">
        <v>480.0</v>
      </c>
      <c r="N17" s="23">
        <v>480.0</v>
      </c>
      <c r="O17" s="23">
        <v>480.0</v>
      </c>
      <c r="P17" s="23">
        <v>480.0</v>
      </c>
      <c r="Q17" s="23">
        <v>480.0</v>
      </c>
      <c r="R17" s="64">
        <f t="shared" si="5"/>
        <v>1920</v>
      </c>
      <c r="S17" s="65">
        <v>1.15</v>
      </c>
      <c r="T17" s="65">
        <v>1.15</v>
      </c>
      <c r="U17" s="65">
        <v>1.15</v>
      </c>
      <c r="V17" s="65">
        <v>1.15</v>
      </c>
      <c r="W17" s="65">
        <v>1.15</v>
      </c>
      <c r="X17" s="65">
        <v>1.15</v>
      </c>
      <c r="Y17" s="66">
        <f t="shared" si="6"/>
        <v>1.15</v>
      </c>
      <c r="Z17" s="23">
        <f t="shared" ref="Z17:AE17" si="27">E17*L17*S17</f>
        <v>4002</v>
      </c>
      <c r="AA17" s="23">
        <f t="shared" si="27"/>
        <v>4002</v>
      </c>
      <c r="AB17" s="23">
        <f t="shared" si="27"/>
        <v>4002</v>
      </c>
      <c r="AC17" s="23">
        <f t="shared" si="27"/>
        <v>4002</v>
      </c>
      <c r="AD17" s="23">
        <f t="shared" si="27"/>
        <v>4002</v>
      </c>
      <c r="AE17" s="23">
        <f t="shared" si="27"/>
        <v>4002</v>
      </c>
      <c r="AF17" s="64">
        <f t="shared" si="8"/>
        <v>16008</v>
      </c>
      <c r="AG17" s="54"/>
      <c r="AH17" s="55"/>
      <c r="AI17" s="69">
        <v>0.9</v>
      </c>
      <c r="AJ17" s="55"/>
      <c r="AK17" s="55"/>
      <c r="AL17" s="55"/>
      <c r="AM17" s="1"/>
      <c r="AN17" s="55"/>
      <c r="AO17" s="55"/>
      <c r="AP17" s="10"/>
      <c r="AQ17" s="55"/>
      <c r="AR17" s="55"/>
      <c r="AS17" s="55"/>
      <c r="AT17" s="76"/>
      <c r="AU17" s="55"/>
      <c r="AV17" s="55"/>
      <c r="AW17" s="55"/>
      <c r="AX17" s="55"/>
      <c r="AY17" s="55"/>
      <c r="AZ17" s="55"/>
      <c r="BA17" s="55"/>
      <c r="BB17" s="55"/>
      <c r="BC17" s="55"/>
      <c r="BD17" s="55"/>
      <c r="BE17" s="55"/>
      <c r="BF17" s="55"/>
      <c r="BG17" s="55"/>
      <c r="BH17" s="55"/>
      <c r="BI17" s="55"/>
      <c r="BJ17" s="55"/>
      <c r="BK17" s="55"/>
      <c r="BL17" s="1"/>
      <c r="BM17" s="58">
        <f t="shared" si="9"/>
        <v>7.25</v>
      </c>
      <c r="BN17" s="59"/>
      <c r="BO17" s="60"/>
      <c r="BP17" s="59"/>
      <c r="BQ17" s="60"/>
      <c r="BR17" s="60"/>
      <c r="BS17" s="59"/>
      <c r="BT17" s="60"/>
      <c r="BU17" s="59"/>
      <c r="BV17" s="60"/>
      <c r="BW17" s="60"/>
      <c r="BX17" s="1"/>
      <c r="BY17" s="1"/>
      <c r="BZ17" s="1"/>
      <c r="CA17" s="1"/>
      <c r="CB17" s="1"/>
      <c r="CC17" s="1"/>
      <c r="CD17" s="1"/>
    </row>
    <row r="18" ht="21.0" customHeight="1">
      <c r="A18" s="111">
        <v>7.0</v>
      </c>
      <c r="B18" s="48"/>
      <c r="C18" s="118" t="s">
        <v>62</v>
      </c>
      <c r="D18" s="63" t="s">
        <v>46</v>
      </c>
      <c r="E18" s="23"/>
      <c r="F18" s="23"/>
      <c r="G18" s="23"/>
      <c r="H18" s="23"/>
      <c r="I18" s="23"/>
      <c r="J18" s="23"/>
      <c r="K18" s="113">
        <f t="shared" si="4"/>
        <v>0</v>
      </c>
      <c r="L18" s="111">
        <v>480.0</v>
      </c>
      <c r="M18" s="111">
        <v>480.0</v>
      </c>
      <c r="N18" s="111">
        <v>480.0</v>
      </c>
      <c r="O18" s="111">
        <v>480.0</v>
      </c>
      <c r="P18" s="111">
        <v>480.0</v>
      </c>
      <c r="Q18" s="111">
        <v>480.0</v>
      </c>
      <c r="R18" s="113">
        <f t="shared" si="5"/>
        <v>1920</v>
      </c>
      <c r="S18" s="114">
        <v>1.15</v>
      </c>
      <c r="T18" s="114">
        <v>1.15</v>
      </c>
      <c r="U18" s="114">
        <v>1.15</v>
      </c>
      <c r="V18" s="114">
        <v>1.15</v>
      </c>
      <c r="W18" s="114">
        <v>1.15</v>
      </c>
      <c r="X18" s="114">
        <v>1.15</v>
      </c>
      <c r="Y18" s="115">
        <f t="shared" si="6"/>
        <v>1.15</v>
      </c>
      <c r="Z18" s="111">
        <f t="shared" ref="Z18:AE18" si="28">E18*L18*S18</f>
        <v>0</v>
      </c>
      <c r="AA18" s="111">
        <f t="shared" si="28"/>
        <v>0</v>
      </c>
      <c r="AB18" s="111">
        <f t="shared" si="28"/>
        <v>0</v>
      </c>
      <c r="AC18" s="111">
        <f t="shared" si="28"/>
        <v>0</v>
      </c>
      <c r="AD18" s="111">
        <f t="shared" si="28"/>
        <v>0</v>
      </c>
      <c r="AE18" s="111">
        <f t="shared" si="28"/>
        <v>0</v>
      </c>
      <c r="AF18" s="113">
        <f t="shared" si="8"/>
        <v>0</v>
      </c>
      <c r="AG18" s="67" t="s">
        <v>63</v>
      </c>
      <c r="AH18" s="68">
        <v>1.0</v>
      </c>
      <c r="AI18" s="116">
        <v>1.15</v>
      </c>
      <c r="AJ18" s="70">
        <f>SUM(AF18:AF19)/(8-$C$1)</f>
        <v>4002</v>
      </c>
      <c r="AK18" s="71">
        <f>IF(AN18=0,"",AN18/AS18)</f>
        <v>-2099.947857</v>
      </c>
      <c r="AL18" s="71">
        <f>SUM(Z18:AE19)</f>
        <v>24012</v>
      </c>
      <c r="AM18" s="1"/>
      <c r="AN18" s="70">
        <f>SUMIFS('Pivot Openmin'!D:D,'Pivot Openmin'!B:B,Overall!AG18)</f>
        <v>29399.27</v>
      </c>
      <c r="AO18" s="72">
        <f>AJ18*AS18</f>
        <v>-56028</v>
      </c>
      <c r="AP18" s="73">
        <f>AO18-AN18</f>
        <v>-85427.27</v>
      </c>
      <c r="AQ18" s="74">
        <f t="shared" ref="AQ18:AR18" si="29">AQ16</f>
        <v>46076</v>
      </c>
      <c r="AR18" s="74">
        <f t="shared" si="29"/>
        <v>46060</v>
      </c>
      <c r="AS18" s="75">
        <f>_xlfn.NETWORKDAYS.INTL(AQ18,AR18,11,Holiday!$A$1:$A$23)</f>
        <v>-14</v>
      </c>
      <c r="AT18" s="117"/>
      <c r="AU18" s="77">
        <f>IFERROR(VLOOKUP(AU$3,Holiday!$A:$B,2,0),IF($AN18=0,0,IF(WEEKDAY(AU$3,2)=7,0,IF($AN18-SUM($AT18:AT18)&lt;$AJ18,$AN18-SUM($AT18:AT18),$AJ18))))</f>
        <v>4002</v>
      </c>
      <c r="AV18" s="77">
        <f>IFERROR(VLOOKUP(AV$3,Holiday!$A:$B,2,0),IF($AN18=0,0,IF(WEEKDAY(AV$3,2)=7,0,IF($AN18-SUM($AT18:AU18)&lt;$AJ18,$AN18-SUM($AT18:AU18),$AJ18))))</f>
        <v>4002</v>
      </c>
      <c r="AW18" s="77">
        <f>IFERROR(VLOOKUP(AW$3,Holiday!$A:$B,2,0),IF($AN18=0,0,IF(WEEKDAY(AW$3,2)=7,0,IF($AN18-SUM($AT18:AV18)&lt;$AJ18,$AN18-SUM($AT18:AV18),$AJ18))))</f>
        <v>4002</v>
      </c>
      <c r="AX18" s="77">
        <f>IFERROR(VLOOKUP(AX$3,Holiday!$A:$B,2,0),IF($AN18=0,0,IF(WEEKDAY(AX$3,2)=7,0,IF($AN18-SUM($AT18:AW18)&lt;$AJ18,$AN18-SUM($AT18:AW18),$AJ18))))</f>
        <v>4002</v>
      </c>
      <c r="AY18" s="77">
        <f>IFERROR(VLOOKUP(AY$3,Holiday!$A:$B,2,0),IF($AN18=0,0,IF(WEEKDAY(AY$3,2)=7,0,IF($AN18-SUM($AT18:AX18)&lt;$AJ18,$AN18-SUM($AT18:AX18),$AJ18))))</f>
        <v>4002</v>
      </c>
      <c r="AZ18" s="77">
        <f>IFERROR(VLOOKUP(AZ$3,Holiday!$A:$B,2,0),IF($AN18=0,0,IF(WEEKDAY(AZ$3,2)=7,0,IF($AN18-SUM($AT18:AY18)&lt;$AJ18,$AN18-SUM($AT18:AY18),$AJ18))))</f>
        <v>4002</v>
      </c>
      <c r="BA18" s="77">
        <f>IFERROR(VLOOKUP(BA$3,Holiday!$A:$B,2,0),IF($AN18=0,0,IF(WEEKDAY(BA$3,2)=7,0,IF($AN18-SUM($AT18:AZ18)&lt;$AJ18,$AN18-SUM($AT18:AZ18),$AJ18))))</f>
        <v>0</v>
      </c>
      <c r="BB18" s="77">
        <f>IFERROR(VLOOKUP(BB$3,Holiday!$A:$B,2,0),IF($AN18=0,0,IF(WEEKDAY(BB$3,2)=7,0,IF($AN18-SUM($AT18:BA18)&lt;$AJ18,$AN18-SUM($AT18:BA18),$AJ18))))</f>
        <v>4002</v>
      </c>
      <c r="BC18" s="77">
        <f>IFERROR(VLOOKUP(BC$3,Holiday!$A:$B,2,0),IF($AN18=0,0,IF(WEEKDAY(BC$3,2)=7,0,IF($AN18-SUM($AT18:BB18)&lt;$AJ18,$AN18-SUM($AT18:BB18),$AJ18))))</f>
        <v>1385.27</v>
      </c>
      <c r="BD18" s="77">
        <f>IFERROR(VLOOKUP(BD$3,Holiday!$A:$B,2,0),IF($AN18=0,0,IF(WEEKDAY(BD$3,2)=7,0,IF($AN18-SUM($AT18:BC18)&lt;$AJ18,$AN18-SUM($AT18:BC18),$AJ18))))</f>
        <v>0</v>
      </c>
      <c r="BE18" s="77">
        <f>IFERROR(VLOOKUP(BE$3,Holiday!$A:$B,2,0),IF($AN18=0,0,IF(WEEKDAY(BE$3,2)=7,0,IF($AN18-SUM($AT18:BD18)&lt;$AJ18,$AN18-SUM($AT18:BD18),$AJ18))))</f>
        <v>0</v>
      </c>
      <c r="BF18" s="77">
        <f>IFERROR(VLOOKUP(BF$3,Holiday!$A:$B,2,0),IF($AN18=0,0,IF(WEEKDAY(BF$3,2)=7,0,IF($AN18-SUM($AT18:BE18)&lt;$AJ18,$AN18-SUM($AT18:BE18),$AJ18))))</f>
        <v>0</v>
      </c>
      <c r="BG18" s="77">
        <f>IFERROR(VLOOKUP(BG$3,Holiday!$A:$B,2,0),IF($AN18=0,0,IF(WEEKDAY(BG$3,2)=7,0,IF($AN18-SUM($AT18:BF18)&lt;$AJ18,$AN18-SUM($AT18:BF18),$AJ18))))</f>
        <v>0</v>
      </c>
      <c r="BH18" s="77">
        <f>IFERROR(VLOOKUP(BH$3,Holiday!$A:$B,2,0),IF($AN18=0,0,IF(WEEKDAY(BH$3,2)=7,0,IF($AN18-SUM($AT18:BG18)&lt;$AJ18,$AN18-SUM($AT18:BG18),$AJ18))))</f>
        <v>0</v>
      </c>
      <c r="BI18" s="77">
        <f>IFERROR(VLOOKUP(BI$3,Holiday!$A:$B,2,0),IF($AN18=0,0,IF(WEEKDAY(BI$3,2)=7,0,IF($AN18-SUM($AT18:BH18)&lt;$AJ18,$AN18-SUM($AT18:BH18),$AJ18))))</f>
        <v>0</v>
      </c>
      <c r="BJ18" s="77">
        <f>IFERROR(VLOOKUP(BJ$3,Holiday!$A:$B,2,0),IF($AN18=0,0,IF(WEEKDAY(BJ$3,2)=7,0,IF($AN18-SUM($AT18:BI18)&lt;$AJ18,$AN18-SUM($AT18:BI18),$AJ18))))</f>
        <v>0</v>
      </c>
      <c r="BK18" s="77">
        <f>IFERROR(VLOOKUP(BK$3,Holiday!$A:$B,2,0),IF($AN18=0,0,IF(WEEKDAY(BK$3,2)=7,0,IF($AN18-SUM($AT18:BJ18)&lt;$AJ18,$AN18-SUM($AT18:BJ18),$AJ18))))</f>
        <v>0</v>
      </c>
      <c r="BL18" s="1"/>
      <c r="BM18" s="58">
        <f t="shared" si="9"/>
        <v>0</v>
      </c>
      <c r="BN18" s="78">
        <f>(BM18*480+BM19*480)*1.15*6</f>
        <v>24012</v>
      </c>
      <c r="BO18" s="60"/>
      <c r="BP18" s="78">
        <f>AP18</f>
        <v>-85427.27</v>
      </c>
      <c r="BQ18" s="60"/>
      <c r="BR18" s="60"/>
      <c r="BS18" s="79"/>
      <c r="BT18" s="60"/>
      <c r="BU18" s="78">
        <f>BN18+BP18-BS18</f>
        <v>-61415.27</v>
      </c>
      <c r="BV18" s="60"/>
      <c r="BW18" s="60"/>
      <c r="BX18" s="1"/>
      <c r="BY18" s="1"/>
      <c r="BZ18" s="1"/>
      <c r="CA18" s="1"/>
      <c r="CB18" s="1"/>
      <c r="CC18" s="1"/>
      <c r="CD18" s="1"/>
    </row>
    <row r="19" ht="21.0" customHeight="1">
      <c r="A19" s="23">
        <v>7.0</v>
      </c>
      <c r="B19" s="48"/>
      <c r="C19" s="95" t="s">
        <v>62</v>
      </c>
      <c r="D19" s="63" t="s">
        <v>48</v>
      </c>
      <c r="E19" s="23">
        <v>7.25</v>
      </c>
      <c r="F19" s="23">
        <v>7.25</v>
      </c>
      <c r="G19" s="23">
        <v>7.25</v>
      </c>
      <c r="H19" s="23">
        <v>7.25</v>
      </c>
      <c r="I19" s="23">
        <v>7.25</v>
      </c>
      <c r="J19" s="23">
        <v>7.25</v>
      </c>
      <c r="K19" s="64">
        <f t="shared" si="4"/>
        <v>29</v>
      </c>
      <c r="L19" s="23">
        <v>480.0</v>
      </c>
      <c r="M19" s="23">
        <v>480.0</v>
      </c>
      <c r="N19" s="23">
        <v>480.0</v>
      </c>
      <c r="O19" s="23">
        <v>480.0</v>
      </c>
      <c r="P19" s="23">
        <v>480.0</v>
      </c>
      <c r="Q19" s="23">
        <v>480.0</v>
      </c>
      <c r="R19" s="64">
        <f t="shared" si="5"/>
        <v>1920</v>
      </c>
      <c r="S19" s="65">
        <v>1.15</v>
      </c>
      <c r="T19" s="65">
        <v>1.15</v>
      </c>
      <c r="U19" s="65">
        <v>1.15</v>
      </c>
      <c r="V19" s="65">
        <v>1.15</v>
      </c>
      <c r="W19" s="65">
        <v>1.15</v>
      </c>
      <c r="X19" s="65">
        <v>1.15</v>
      </c>
      <c r="Y19" s="66">
        <f t="shared" si="6"/>
        <v>1.15</v>
      </c>
      <c r="Z19" s="23">
        <f t="shared" ref="Z19:AE19" si="30">E19*L19*S19</f>
        <v>4002</v>
      </c>
      <c r="AA19" s="23">
        <f t="shared" si="30"/>
        <v>4002</v>
      </c>
      <c r="AB19" s="23">
        <f t="shared" si="30"/>
        <v>4002</v>
      </c>
      <c r="AC19" s="23">
        <f t="shared" si="30"/>
        <v>4002</v>
      </c>
      <c r="AD19" s="23">
        <f t="shared" si="30"/>
        <v>4002</v>
      </c>
      <c r="AE19" s="23">
        <f t="shared" si="30"/>
        <v>4002</v>
      </c>
      <c r="AF19" s="64">
        <f t="shared" si="8"/>
        <v>16008</v>
      </c>
      <c r="AG19" s="107"/>
      <c r="AH19" s="108"/>
      <c r="AI19" s="69">
        <v>1.15</v>
      </c>
      <c r="AJ19" s="108"/>
      <c r="AK19" s="108"/>
      <c r="AL19" s="108"/>
      <c r="AM19" s="1"/>
      <c r="AN19" s="108"/>
      <c r="AO19" s="108"/>
      <c r="AQ19" s="108"/>
      <c r="AR19" s="108"/>
      <c r="AS19" s="108"/>
      <c r="AT19" s="76"/>
      <c r="AU19" s="108"/>
      <c r="AV19" s="108"/>
      <c r="AW19" s="108"/>
      <c r="AX19" s="108"/>
      <c r="AY19" s="108"/>
      <c r="AZ19" s="108"/>
      <c r="BA19" s="108"/>
      <c r="BB19" s="108"/>
      <c r="BC19" s="108"/>
      <c r="BD19" s="108"/>
      <c r="BE19" s="108"/>
      <c r="BF19" s="108"/>
      <c r="BG19" s="108"/>
      <c r="BH19" s="108"/>
      <c r="BI19" s="108"/>
      <c r="BJ19" s="108"/>
      <c r="BK19" s="108"/>
      <c r="BL19" s="1"/>
      <c r="BM19" s="109">
        <f t="shared" si="9"/>
        <v>7.25</v>
      </c>
      <c r="BN19" s="59"/>
      <c r="BO19" s="60"/>
      <c r="BP19" s="59"/>
      <c r="BQ19" s="60"/>
      <c r="BR19" s="60"/>
      <c r="BS19" s="110"/>
      <c r="BT19" s="60"/>
      <c r="BU19" s="60"/>
      <c r="BV19" s="60"/>
      <c r="BW19" s="60"/>
      <c r="BX19" s="1"/>
      <c r="BY19" s="1"/>
      <c r="BZ19" s="1"/>
      <c r="CA19" s="1"/>
      <c r="CB19" s="1"/>
      <c r="CC19" s="1"/>
      <c r="CD19" s="1"/>
    </row>
    <row r="20" ht="21.0" customHeight="1">
      <c r="A20" s="111">
        <v>9.0</v>
      </c>
      <c r="B20" s="48"/>
      <c r="C20" s="25" t="s">
        <v>64</v>
      </c>
      <c r="D20" s="26" t="s">
        <v>46</v>
      </c>
      <c r="E20" s="27">
        <v>13.2</v>
      </c>
      <c r="F20" s="27">
        <v>13.2</v>
      </c>
      <c r="G20" s="27">
        <v>13.2</v>
      </c>
      <c r="H20" s="27">
        <v>13.2</v>
      </c>
      <c r="I20" s="27">
        <v>13.2</v>
      </c>
      <c r="J20" s="27">
        <v>13.2</v>
      </c>
      <c r="K20" s="28">
        <f t="shared" si="4"/>
        <v>52.8</v>
      </c>
      <c r="L20" s="27">
        <v>480.0</v>
      </c>
      <c r="M20" s="27">
        <v>480.0</v>
      </c>
      <c r="N20" s="27">
        <v>480.0</v>
      </c>
      <c r="O20" s="27">
        <v>480.0</v>
      </c>
      <c r="P20" s="27">
        <v>480.0</v>
      </c>
      <c r="Q20" s="27">
        <v>480.0</v>
      </c>
      <c r="R20" s="28">
        <f t="shared" si="5"/>
        <v>1920</v>
      </c>
      <c r="S20" s="29">
        <v>1.15</v>
      </c>
      <c r="T20" s="29">
        <v>1.15</v>
      </c>
      <c r="U20" s="29">
        <v>1.15</v>
      </c>
      <c r="V20" s="29">
        <v>1.15</v>
      </c>
      <c r="W20" s="29">
        <v>1.15</v>
      </c>
      <c r="X20" s="29">
        <v>1.15</v>
      </c>
      <c r="Y20" s="30">
        <f t="shared" si="6"/>
        <v>1.15</v>
      </c>
      <c r="Z20" s="27">
        <f t="shared" ref="Z20:AE20" si="31">E20*L20*S20</f>
        <v>7286.4</v>
      </c>
      <c r="AA20" s="27">
        <f t="shared" si="31"/>
        <v>7286.4</v>
      </c>
      <c r="AB20" s="27">
        <f t="shared" si="31"/>
        <v>7286.4</v>
      </c>
      <c r="AC20" s="27">
        <f t="shared" si="31"/>
        <v>7286.4</v>
      </c>
      <c r="AD20" s="27">
        <f t="shared" si="31"/>
        <v>7286.4</v>
      </c>
      <c r="AE20" s="27">
        <f t="shared" si="31"/>
        <v>7286.4</v>
      </c>
      <c r="AF20" s="28">
        <f t="shared" si="8"/>
        <v>29145.6</v>
      </c>
      <c r="AG20" s="31" t="s">
        <v>65</v>
      </c>
      <c r="AH20" s="32">
        <v>2.0</v>
      </c>
      <c r="AI20" s="33">
        <v>1.08</v>
      </c>
      <c r="AJ20" s="34">
        <f>SUM(AF20:AF21)/(8-$C$1)</f>
        <v>14738.4</v>
      </c>
      <c r="AK20" s="34">
        <f>IF(AN20=0,"",AN20/AS20)</f>
        <v>-3238.760714</v>
      </c>
      <c r="AL20" s="34">
        <f>SUM(Z20:AE21)</f>
        <v>88430.4</v>
      </c>
      <c r="AM20" s="35"/>
      <c r="AN20" s="34">
        <f>SUMIFS('Pivot Openmin'!D:D,'Pivot Openmin'!B:B,Overall!AG20)</f>
        <v>45342.65</v>
      </c>
      <c r="AO20" s="36">
        <f>AJ20*AS20</f>
        <v>-206337.6</v>
      </c>
      <c r="AP20" s="37">
        <f>AO20-AN20</f>
        <v>-251680.25</v>
      </c>
      <c r="AQ20" s="38">
        <f t="shared" ref="AQ20:AR20" si="32">AQ18</f>
        <v>46076</v>
      </c>
      <c r="AR20" s="38">
        <f t="shared" si="32"/>
        <v>46060</v>
      </c>
      <c r="AS20" s="39">
        <f>_xlfn.NETWORKDAYS.INTL(AQ20,AR20,11,Holiday!$A$1:$A$23)</f>
        <v>-14</v>
      </c>
      <c r="AT20" s="40"/>
      <c r="AU20" s="41">
        <f>IFERROR(VLOOKUP(AU$3,Holiday!$A:$B,2,0),IF($AN20=0,0,IF(WEEKDAY(AU$3,2)=7,0,IF($AN20-SUM($AT20:AT20)&lt;$AJ20,$AN20-SUM($AT20:AT20),$AJ20))))</f>
        <v>14738.4</v>
      </c>
      <c r="AV20" s="41">
        <f>IFERROR(VLOOKUP(AV$3,Holiday!$A:$B,2,0),IF($AN20=0,0,IF(WEEKDAY(AV$3,2)=7,0,IF($AN20-SUM($AT20:AU20)&lt;$AJ20,$AN20-SUM($AT20:AU20),$AJ20))))</f>
        <v>14738.4</v>
      </c>
      <c r="AW20" s="41">
        <f>IFERROR(VLOOKUP(AW$3,Holiday!$A:$B,2,0),IF($AN20=0,0,IF(WEEKDAY(AW$3,2)=7,0,IF($AN20-SUM($AT20:AV20)&lt;$AJ20,$AN20-SUM($AT20:AV20),$AJ20))))</f>
        <v>14738.4</v>
      </c>
      <c r="AX20" s="41">
        <f>IFERROR(VLOOKUP(AX$3,Holiday!$A:$B,2,0),IF($AN20=0,0,IF(WEEKDAY(AX$3,2)=7,0,IF($AN20-SUM($AT20:AW20)&lt;$AJ20,$AN20-SUM($AT20:AW20),$AJ20))))</f>
        <v>1127.45</v>
      </c>
      <c r="AY20" s="41">
        <f>IFERROR(VLOOKUP(AY$3,Holiday!$A:$B,2,0),IF($AN20=0,0,IF(WEEKDAY(AY$3,2)=7,0,IF($AN20-SUM($AT20:AX20)&lt;$AJ20,$AN20-SUM($AT20:AX20),$AJ20))))</f>
        <v>0</v>
      </c>
      <c r="AZ20" s="41">
        <f>IFERROR(VLOOKUP(AZ$3,Holiday!$A:$B,2,0),IF($AN20=0,0,IF(WEEKDAY(AZ$3,2)=7,0,IF($AN20-SUM($AT20:AY20)&lt;$AJ20,$AN20-SUM($AT20:AY20),$AJ20))))</f>
        <v>0</v>
      </c>
      <c r="BA20" s="41">
        <f>IFERROR(VLOOKUP(BA$3,Holiday!$A:$B,2,0),IF($AN20=0,0,IF(WEEKDAY(BA$3,2)=7,0,IF($AN20-SUM($AT20:AZ20)&lt;$AJ20,$AN20-SUM($AT20:AZ20),$AJ20))))</f>
        <v>0</v>
      </c>
      <c r="BB20" s="41">
        <f>IFERROR(VLOOKUP(BB$3,Holiday!$A:$B,2,0),IF($AN20=0,0,IF(WEEKDAY(BB$3,2)=7,0,IF($AN20-SUM($AT20:BA20)&lt;$AJ20,$AN20-SUM($AT20:BA20),$AJ20))))</f>
        <v>0</v>
      </c>
      <c r="BC20" s="41">
        <f>IFERROR(VLOOKUP(BC$3,Holiday!$A:$B,2,0),IF($AN20=0,0,IF(WEEKDAY(BC$3,2)=7,0,IF($AN20-SUM($AT20:BB20)&lt;$AJ20,$AN20-SUM($AT20:BB20),$AJ20))))</f>
        <v>0</v>
      </c>
      <c r="BD20" s="41">
        <f>IFERROR(VLOOKUP(BD$3,Holiday!$A:$B,2,0),IF($AN20=0,0,IF(WEEKDAY(BD$3,2)=7,0,IF($AN20-SUM($AT20:BC20)&lt;$AJ20,$AN20-SUM($AT20:BC20),$AJ20))))</f>
        <v>0</v>
      </c>
      <c r="BE20" s="41">
        <f>IFERROR(VLOOKUP(BE$3,Holiday!$A:$B,2,0),IF($AN20=0,0,IF(WEEKDAY(BE$3,2)=7,0,IF($AN20-SUM($AT20:BD20)&lt;$AJ20,$AN20-SUM($AT20:BD20),$AJ20))))</f>
        <v>0</v>
      </c>
      <c r="BF20" s="41">
        <f>IFERROR(VLOOKUP(BF$3,Holiday!$A:$B,2,0),IF($AN20=0,0,IF(WEEKDAY(BF$3,2)=7,0,IF($AN20-SUM($AT20:BE20)&lt;$AJ20,$AN20-SUM($AT20:BE20),$AJ20))))</f>
        <v>0</v>
      </c>
      <c r="BG20" s="41">
        <f>IFERROR(VLOOKUP(BG$3,Holiday!$A:$B,2,0),IF($AN20=0,0,IF(WEEKDAY(BG$3,2)=7,0,IF($AN20-SUM($AT20:BF20)&lt;$AJ20,$AN20-SUM($AT20:BF20),$AJ20))))</f>
        <v>0</v>
      </c>
      <c r="BH20" s="41">
        <f>IFERROR(VLOOKUP(BH$3,Holiday!$A:$B,2,0),IF($AN20=0,0,IF(WEEKDAY(BH$3,2)=7,0,IF($AN20-SUM($AT20:BG20)&lt;$AJ20,$AN20-SUM($AT20:BG20),$AJ20))))</f>
        <v>0</v>
      </c>
      <c r="BI20" s="41">
        <f>IFERROR(VLOOKUP(BI$3,Holiday!$A:$B,2,0),IF($AN20=0,0,IF(WEEKDAY(BI$3,2)=7,0,IF($AN20-SUM($AT20:BH20)&lt;$AJ20,$AN20-SUM($AT20:BH20),$AJ20))))</f>
        <v>0</v>
      </c>
      <c r="BJ20" s="41">
        <f>IFERROR(VLOOKUP(BJ$3,Holiday!$A:$B,2,0),IF($AN20=0,0,IF(WEEKDAY(BJ$3,2)=7,0,IF($AN20-SUM($AT20:BI20)&lt;$AJ20,$AN20-SUM($AT20:BI20),$AJ20))))</f>
        <v>0</v>
      </c>
      <c r="BK20" s="41">
        <f>IFERROR(VLOOKUP(BK$3,Holiday!$A:$B,2,0),IF($AN20=0,0,IF(WEEKDAY(BK$3,2)=7,0,IF($AN20-SUM($AT20:BJ20)&lt;$AJ20,$AN20-SUM($AT20:BJ20),$AJ20))))</f>
        <v>0</v>
      </c>
      <c r="BL20" s="35"/>
      <c r="BM20" s="42">
        <f t="shared" si="9"/>
        <v>13.2</v>
      </c>
      <c r="BN20" s="43">
        <f>(BM20*480+BM21*480)*1.15*6</f>
        <v>88430.4</v>
      </c>
      <c r="BO20" s="43">
        <f>BN20+BN22</f>
        <v>156988.8</v>
      </c>
      <c r="BP20" s="43">
        <f>AP20</f>
        <v>-251680.25</v>
      </c>
      <c r="BQ20" s="43">
        <f>BP20+BP22</f>
        <v>-473873.89</v>
      </c>
      <c r="BR20" s="44">
        <f>-BQ20/BO20</f>
        <v>3.018520366</v>
      </c>
      <c r="BS20" s="45"/>
      <c r="BT20" s="43">
        <f>BS20+BS22</f>
        <v>0</v>
      </c>
      <c r="BU20" s="43">
        <f>BN20+BP20-BS20</f>
        <v>-163249.85</v>
      </c>
      <c r="BV20" s="43">
        <f>BU20+BU22</f>
        <v>-316885.09</v>
      </c>
      <c r="BW20" s="46">
        <f>-BV20/BO20</f>
        <v>2.018520366</v>
      </c>
      <c r="BX20" s="1"/>
      <c r="BY20" s="1"/>
      <c r="BZ20" s="1"/>
      <c r="CA20" s="1"/>
      <c r="CB20" s="1"/>
      <c r="CC20" s="1"/>
      <c r="CD20" s="1"/>
    </row>
    <row r="21" ht="21.0" customHeight="1">
      <c r="A21" s="23">
        <v>9.0</v>
      </c>
      <c r="B21" s="48"/>
      <c r="C21" s="62" t="s">
        <v>64</v>
      </c>
      <c r="D21" s="63" t="s">
        <v>48</v>
      </c>
      <c r="E21" s="23">
        <v>13.5</v>
      </c>
      <c r="F21" s="23">
        <v>13.5</v>
      </c>
      <c r="G21" s="23">
        <v>13.5</v>
      </c>
      <c r="H21" s="23">
        <v>13.5</v>
      </c>
      <c r="I21" s="23">
        <v>13.5</v>
      </c>
      <c r="J21" s="23">
        <v>13.5</v>
      </c>
      <c r="K21" s="64">
        <f t="shared" si="4"/>
        <v>54</v>
      </c>
      <c r="L21" s="23">
        <v>480.0</v>
      </c>
      <c r="M21" s="23">
        <v>480.0</v>
      </c>
      <c r="N21" s="23">
        <v>480.0</v>
      </c>
      <c r="O21" s="23">
        <v>480.0</v>
      </c>
      <c r="P21" s="23">
        <v>480.0</v>
      </c>
      <c r="Q21" s="23">
        <v>480.0</v>
      </c>
      <c r="R21" s="64">
        <f t="shared" si="5"/>
        <v>1920</v>
      </c>
      <c r="S21" s="65">
        <v>1.15</v>
      </c>
      <c r="T21" s="65">
        <v>1.15</v>
      </c>
      <c r="U21" s="65">
        <v>1.15</v>
      </c>
      <c r="V21" s="65">
        <v>1.15</v>
      </c>
      <c r="W21" s="65">
        <v>1.15</v>
      </c>
      <c r="X21" s="65">
        <v>1.15</v>
      </c>
      <c r="Y21" s="66">
        <f t="shared" si="6"/>
        <v>1.15</v>
      </c>
      <c r="Z21" s="23">
        <f t="shared" ref="Z21:AE21" si="33">E21*L21*S21</f>
        <v>7452</v>
      </c>
      <c r="AA21" s="23">
        <f t="shared" si="33"/>
        <v>7452</v>
      </c>
      <c r="AB21" s="23">
        <f t="shared" si="33"/>
        <v>7452</v>
      </c>
      <c r="AC21" s="23">
        <f t="shared" si="33"/>
        <v>7452</v>
      </c>
      <c r="AD21" s="23">
        <f t="shared" si="33"/>
        <v>7452</v>
      </c>
      <c r="AE21" s="23">
        <f t="shared" si="33"/>
        <v>7452</v>
      </c>
      <c r="AF21" s="64">
        <f t="shared" si="8"/>
        <v>29808</v>
      </c>
      <c r="AG21" s="54"/>
      <c r="AH21" s="55"/>
      <c r="AI21" s="69">
        <v>1.08</v>
      </c>
      <c r="AJ21" s="55"/>
      <c r="AK21" s="55"/>
      <c r="AL21" s="55"/>
      <c r="AM21" s="1"/>
      <c r="AN21" s="55"/>
      <c r="AO21" s="55"/>
      <c r="AP21" s="10"/>
      <c r="AQ21" s="55"/>
      <c r="AR21" s="55"/>
      <c r="AS21" s="55"/>
      <c r="AT21" s="76"/>
      <c r="AU21" s="55"/>
      <c r="AV21" s="55"/>
      <c r="AW21" s="55"/>
      <c r="AX21" s="55"/>
      <c r="AY21" s="55"/>
      <c r="AZ21" s="55"/>
      <c r="BA21" s="55"/>
      <c r="BB21" s="55"/>
      <c r="BC21" s="55"/>
      <c r="BD21" s="55"/>
      <c r="BE21" s="55"/>
      <c r="BF21" s="55"/>
      <c r="BG21" s="55"/>
      <c r="BH21" s="55"/>
      <c r="BI21" s="55"/>
      <c r="BJ21" s="55"/>
      <c r="BK21" s="55"/>
      <c r="BL21" s="1"/>
      <c r="BM21" s="58">
        <f t="shared" si="9"/>
        <v>13.5</v>
      </c>
      <c r="BN21" s="59"/>
      <c r="BO21" s="60"/>
      <c r="BP21" s="59"/>
      <c r="BQ21" s="60"/>
      <c r="BR21" s="60"/>
      <c r="BS21" s="59"/>
      <c r="BT21" s="60"/>
      <c r="BU21" s="59"/>
      <c r="BV21" s="60"/>
      <c r="BW21" s="61"/>
      <c r="BX21" s="1"/>
      <c r="BY21" s="1"/>
      <c r="BZ21" s="1"/>
      <c r="CA21" s="1"/>
      <c r="CB21" s="1"/>
      <c r="CC21" s="1"/>
      <c r="CD21" s="1"/>
    </row>
    <row r="22" ht="21.0" customHeight="1">
      <c r="A22" s="119">
        <v>10.0</v>
      </c>
      <c r="B22" s="48"/>
      <c r="C22" s="112" t="s">
        <v>66</v>
      </c>
      <c r="D22" s="120" t="s">
        <v>46</v>
      </c>
      <c r="E22" s="111">
        <v>13.7</v>
      </c>
      <c r="F22" s="111">
        <v>13.7</v>
      </c>
      <c r="G22" s="111">
        <v>13.7</v>
      </c>
      <c r="H22" s="111">
        <v>13.7</v>
      </c>
      <c r="I22" s="111">
        <v>13.7</v>
      </c>
      <c r="J22" s="111">
        <v>13.7</v>
      </c>
      <c r="K22" s="113">
        <f t="shared" si="4"/>
        <v>54.8</v>
      </c>
      <c r="L22" s="111">
        <v>480.0</v>
      </c>
      <c r="M22" s="111">
        <v>480.0</v>
      </c>
      <c r="N22" s="111">
        <v>480.0</v>
      </c>
      <c r="O22" s="111">
        <v>480.0</v>
      </c>
      <c r="P22" s="111">
        <v>480.0</v>
      </c>
      <c r="Q22" s="111">
        <v>480.0</v>
      </c>
      <c r="R22" s="113">
        <f t="shared" si="5"/>
        <v>1920</v>
      </c>
      <c r="S22" s="114">
        <v>1.15</v>
      </c>
      <c r="T22" s="114">
        <v>1.15</v>
      </c>
      <c r="U22" s="114">
        <v>1.15</v>
      </c>
      <c r="V22" s="114">
        <v>1.15</v>
      </c>
      <c r="W22" s="114">
        <v>1.15</v>
      </c>
      <c r="X22" s="114">
        <v>1.15</v>
      </c>
      <c r="Y22" s="115">
        <f t="shared" si="6"/>
        <v>1.15</v>
      </c>
      <c r="Z22" s="111">
        <f t="shared" ref="Z22:AE22" si="34">E22*L22*S22</f>
        <v>7562.4</v>
      </c>
      <c r="AA22" s="111">
        <f t="shared" si="34"/>
        <v>7562.4</v>
      </c>
      <c r="AB22" s="111">
        <f t="shared" si="34"/>
        <v>7562.4</v>
      </c>
      <c r="AC22" s="111">
        <f t="shared" si="34"/>
        <v>7562.4</v>
      </c>
      <c r="AD22" s="111">
        <f t="shared" si="34"/>
        <v>7562.4</v>
      </c>
      <c r="AE22" s="111">
        <f t="shared" si="34"/>
        <v>7562.4</v>
      </c>
      <c r="AF22" s="113">
        <f t="shared" si="8"/>
        <v>30249.6</v>
      </c>
      <c r="AG22" s="67" t="s">
        <v>67</v>
      </c>
      <c r="AH22" s="68">
        <v>2.0</v>
      </c>
      <c r="AI22" s="116">
        <v>1.15</v>
      </c>
      <c r="AJ22" s="70">
        <f>SUM(AF22:AF23)/(8-$C$1)</f>
        <v>11426.4</v>
      </c>
      <c r="AK22" s="70">
        <f>IF(AN22=0,"",AN22/AS22)</f>
        <v>-4444.574286</v>
      </c>
      <c r="AL22" s="70">
        <f>SUM(Z22:AE23)</f>
        <v>68558.4</v>
      </c>
      <c r="AM22" s="1"/>
      <c r="AN22" s="71">
        <f>SUMIFS('Pivot Openmin'!D:D,'Pivot Openmin'!B:B,Overall!AG22)</f>
        <v>62224.04</v>
      </c>
      <c r="AO22" s="98">
        <f>AJ22*AS22</f>
        <v>-159969.6</v>
      </c>
      <c r="AP22" s="99">
        <f>AO22-AN22</f>
        <v>-222193.64</v>
      </c>
      <c r="AQ22" s="100">
        <f t="shared" ref="AQ22:AR22" si="35">AQ20</f>
        <v>46076</v>
      </c>
      <c r="AR22" s="74">
        <f t="shared" si="35"/>
        <v>46060</v>
      </c>
      <c r="AS22" s="121">
        <f>_xlfn.NETWORKDAYS.INTL(AQ22,AR22,11,Holiday!$A$1:$A$23)</f>
        <v>-14</v>
      </c>
      <c r="AT22" s="117"/>
      <c r="AU22" s="77">
        <f>IFERROR(VLOOKUP(AU$3,Holiday!$A:$B,2,0),IF($AN22=0,0,IF(WEEKDAY(AU$3,2)=7,0,IF($AN22-SUM($AT22:AT22)&lt;$AJ22,$AN22-SUM($AT22:AT22),$AJ22))))</f>
        <v>11426.4</v>
      </c>
      <c r="AV22" s="77">
        <f>IFERROR(VLOOKUP(AV$3,Holiday!$A:$B,2,0),IF($AN22=0,0,IF(WEEKDAY(AV$3,2)=7,0,IF($AN22-SUM($AT22:AU22)&lt;$AJ22,$AN22-SUM($AT22:AU22),$AJ22))))</f>
        <v>11426.4</v>
      </c>
      <c r="AW22" s="77">
        <f>IFERROR(VLOOKUP(AW$3,Holiday!$A:$B,2,0),IF($AN22=0,0,IF(WEEKDAY(AW$3,2)=7,0,IF($AN22-SUM($AT22:AV22)&lt;$AJ22,$AN22-SUM($AT22:AV22),$AJ22))))</f>
        <v>11426.4</v>
      </c>
      <c r="AX22" s="77">
        <f>IFERROR(VLOOKUP(AX$3,Holiday!$A:$B,2,0),IF($AN22=0,0,IF(WEEKDAY(AX$3,2)=7,0,IF($AN22-SUM($AT22:AW22)&lt;$AJ22,$AN22-SUM($AT22:AW22),$AJ22))))</f>
        <v>11426.4</v>
      </c>
      <c r="AY22" s="77">
        <f>IFERROR(VLOOKUP(AY$3,Holiday!$A:$B,2,0),IF($AN22=0,0,IF(WEEKDAY(AY$3,2)=7,0,IF($AN22-SUM($AT22:AX22)&lt;$AJ22,$AN22-SUM($AT22:AX22),$AJ22))))</f>
        <v>11426.4</v>
      </c>
      <c r="AZ22" s="77">
        <f>IFERROR(VLOOKUP(AZ$3,Holiday!$A:$B,2,0),IF($AN22=0,0,IF(WEEKDAY(AZ$3,2)=7,0,IF($AN22-SUM($AT22:AY22)&lt;$AJ22,$AN22-SUM($AT22:AY22),$AJ22))))</f>
        <v>5092.04</v>
      </c>
      <c r="BA22" s="77">
        <f>IFERROR(VLOOKUP(BA$3,Holiday!$A:$B,2,0),IF($AN22=0,0,IF(WEEKDAY(BA$3,2)=7,0,IF($AN22-SUM($AT22:AZ22)&lt;$AJ22,$AN22-SUM($AT22:AZ22),$AJ22))))</f>
        <v>0</v>
      </c>
      <c r="BB22" s="77">
        <f>IFERROR(VLOOKUP(BB$3,Holiday!$A:$B,2,0),IF($AN22=0,0,IF(WEEKDAY(BB$3,2)=7,0,IF($AN22-SUM($AT22:BA22)&lt;$AJ22,$AN22-SUM($AT22:BA22),$AJ22))))</f>
        <v>0</v>
      </c>
      <c r="BC22" s="77">
        <f>IFERROR(VLOOKUP(BC$3,Holiday!$A:$B,2,0),IF($AN22=0,0,IF(WEEKDAY(BC$3,2)=7,0,IF($AN22-SUM($AT22:BB22)&lt;$AJ22,$AN22-SUM($AT22:BB22),$AJ22))))</f>
        <v>0</v>
      </c>
      <c r="BD22" s="77">
        <f>IFERROR(VLOOKUP(BD$3,Holiday!$A:$B,2,0),IF($AN22=0,0,IF(WEEKDAY(BD$3,2)=7,0,IF($AN22-SUM($AT22:BC22)&lt;$AJ22,$AN22-SUM($AT22:BC22),$AJ22))))</f>
        <v>0</v>
      </c>
      <c r="BE22" s="77">
        <f>IFERROR(VLOOKUP(BE$3,Holiday!$A:$B,2,0),IF($AN22=0,0,IF(WEEKDAY(BE$3,2)=7,0,IF($AN22-SUM($AT22:BD22)&lt;$AJ22,$AN22-SUM($AT22:BD22),$AJ22))))</f>
        <v>0</v>
      </c>
      <c r="BF22" s="77">
        <f>IFERROR(VLOOKUP(BF$3,Holiday!$A:$B,2,0),IF($AN22=0,0,IF(WEEKDAY(BF$3,2)=7,0,IF($AN22-SUM($AT22:BE22)&lt;$AJ22,$AN22-SUM($AT22:BE22),$AJ22))))</f>
        <v>0</v>
      </c>
      <c r="BG22" s="77">
        <f>IFERROR(VLOOKUP(BG$3,Holiday!$A:$B,2,0),IF($AN22=0,0,IF(WEEKDAY(BG$3,2)=7,0,IF($AN22-SUM($AT22:BF22)&lt;$AJ22,$AN22-SUM($AT22:BF22),$AJ22))))</f>
        <v>0</v>
      </c>
      <c r="BH22" s="77">
        <f>IFERROR(VLOOKUP(BH$3,Holiday!$A:$B,2,0),IF($AN22=0,0,IF(WEEKDAY(BH$3,2)=7,0,IF($AN22-SUM($AT22:BG22)&lt;$AJ22,$AN22-SUM($AT22:BG22),$AJ22))))</f>
        <v>0</v>
      </c>
      <c r="BI22" s="77">
        <f>IFERROR(VLOOKUP(BI$3,Holiday!$A:$B,2,0),IF($AN22=0,0,IF(WEEKDAY(BI$3,2)=7,0,IF($AN22-SUM($AT22:BH22)&lt;$AJ22,$AN22-SUM($AT22:BH22),$AJ22))))</f>
        <v>0</v>
      </c>
      <c r="BJ22" s="77">
        <f>IFERROR(VLOOKUP(BJ$3,Holiday!$A:$B,2,0),IF($AN22=0,0,IF(WEEKDAY(BJ$3,2)=7,0,IF($AN22-SUM($AT22:BI22)&lt;$AJ22,$AN22-SUM($AT22:BI22),$AJ22))))</f>
        <v>0</v>
      </c>
      <c r="BK22" s="77">
        <f>IFERROR(VLOOKUP(BK$3,Holiday!$A:$B,2,0),IF($AN22=0,0,IF(WEEKDAY(BK$3,2)=7,0,IF($AN22-SUM($AT22:BJ22)&lt;$AJ22,$AN22-SUM($AT22:BJ22),$AJ22))))</f>
        <v>0</v>
      </c>
      <c r="BL22" s="1"/>
      <c r="BM22" s="58">
        <f t="shared" si="9"/>
        <v>13.7</v>
      </c>
      <c r="BN22" s="78">
        <f>(BM22*480+BM23*480)*1.15*6</f>
        <v>68558.4</v>
      </c>
      <c r="BO22" s="60"/>
      <c r="BP22" s="78">
        <f>AP22</f>
        <v>-222193.64</v>
      </c>
      <c r="BQ22" s="60"/>
      <c r="BR22" s="60"/>
      <c r="BS22" s="79"/>
      <c r="BT22" s="60"/>
      <c r="BU22" s="78">
        <f>BN22+BP22-BS22</f>
        <v>-153635.24</v>
      </c>
      <c r="BV22" s="60"/>
      <c r="BW22" s="61"/>
      <c r="BX22" s="1"/>
      <c r="BY22" s="1"/>
      <c r="BZ22" s="1"/>
      <c r="CA22" s="1"/>
      <c r="CB22" s="1"/>
      <c r="CC22" s="1"/>
      <c r="CD22" s="1"/>
    </row>
    <row r="23" ht="21.0" customHeight="1">
      <c r="A23" s="122">
        <v>10.0</v>
      </c>
      <c r="B23" s="108"/>
      <c r="C23" s="80" t="s">
        <v>66</v>
      </c>
      <c r="D23" s="81" t="s">
        <v>48</v>
      </c>
      <c r="E23" s="82">
        <v>7.0</v>
      </c>
      <c r="F23" s="82">
        <v>7.0</v>
      </c>
      <c r="G23" s="82">
        <v>7.0</v>
      </c>
      <c r="H23" s="82">
        <v>7.0</v>
      </c>
      <c r="I23" s="82">
        <v>7.0</v>
      </c>
      <c r="J23" s="82">
        <v>7.0</v>
      </c>
      <c r="K23" s="83">
        <f t="shared" si="4"/>
        <v>28</v>
      </c>
      <c r="L23" s="82">
        <v>480.0</v>
      </c>
      <c r="M23" s="82">
        <v>480.0</v>
      </c>
      <c r="N23" s="82">
        <v>480.0</v>
      </c>
      <c r="O23" s="82">
        <v>480.0</v>
      </c>
      <c r="P23" s="82">
        <v>480.0</v>
      </c>
      <c r="Q23" s="82">
        <v>480.0</v>
      </c>
      <c r="R23" s="83">
        <f t="shared" si="5"/>
        <v>1920</v>
      </c>
      <c r="S23" s="84">
        <v>1.15</v>
      </c>
      <c r="T23" s="84">
        <v>1.15</v>
      </c>
      <c r="U23" s="84">
        <v>1.15</v>
      </c>
      <c r="V23" s="84">
        <v>1.15</v>
      </c>
      <c r="W23" s="84">
        <v>1.15</v>
      </c>
      <c r="X23" s="84">
        <v>1.15</v>
      </c>
      <c r="Y23" s="85">
        <f t="shared" si="6"/>
        <v>1.15</v>
      </c>
      <c r="Z23" s="82">
        <f t="shared" ref="Z23:AE23" si="36">E23*L23*S23</f>
        <v>3864</v>
      </c>
      <c r="AA23" s="82">
        <f t="shared" si="36"/>
        <v>3864</v>
      </c>
      <c r="AB23" s="82">
        <f t="shared" si="36"/>
        <v>3864</v>
      </c>
      <c r="AC23" s="82">
        <f t="shared" si="36"/>
        <v>3864</v>
      </c>
      <c r="AD23" s="82">
        <f t="shared" si="36"/>
        <v>3864</v>
      </c>
      <c r="AE23" s="82">
        <f t="shared" si="36"/>
        <v>3864</v>
      </c>
      <c r="AF23" s="83">
        <f t="shared" si="8"/>
        <v>15456</v>
      </c>
      <c r="AG23" s="86"/>
      <c r="AH23" s="87"/>
      <c r="AI23" s="88">
        <v>1.15</v>
      </c>
      <c r="AJ23" s="87"/>
      <c r="AK23" s="87"/>
      <c r="AL23" s="87"/>
      <c r="AM23" s="89"/>
      <c r="AN23" s="87"/>
      <c r="AO23" s="87"/>
      <c r="AP23" s="90"/>
      <c r="AQ23" s="87"/>
      <c r="AR23" s="87"/>
      <c r="AS23" s="87"/>
      <c r="AT23" s="91"/>
      <c r="AU23" s="87"/>
      <c r="AV23" s="87"/>
      <c r="AW23" s="87"/>
      <c r="AX23" s="87"/>
      <c r="AY23" s="87"/>
      <c r="AZ23" s="87"/>
      <c r="BA23" s="87"/>
      <c r="BB23" s="87"/>
      <c r="BC23" s="87"/>
      <c r="BD23" s="87"/>
      <c r="BE23" s="87"/>
      <c r="BF23" s="87"/>
      <c r="BG23" s="87"/>
      <c r="BH23" s="87"/>
      <c r="BI23" s="87"/>
      <c r="BJ23" s="87"/>
      <c r="BK23" s="87"/>
      <c r="BL23" s="89"/>
      <c r="BM23" s="92">
        <f t="shared" si="9"/>
        <v>7</v>
      </c>
      <c r="BN23" s="93"/>
      <c r="BO23" s="93"/>
      <c r="BP23" s="93"/>
      <c r="BQ23" s="93"/>
      <c r="BR23" s="93"/>
      <c r="BS23" s="93"/>
      <c r="BT23" s="93"/>
      <c r="BU23" s="93"/>
      <c r="BV23" s="93"/>
      <c r="BW23" s="94"/>
      <c r="BX23" s="1"/>
      <c r="BY23" s="1"/>
      <c r="BZ23" s="1"/>
      <c r="CA23" s="1"/>
      <c r="CB23" s="1"/>
      <c r="CC23" s="1"/>
      <c r="CD23" s="1"/>
    </row>
    <row r="24" ht="21.0" customHeight="1">
      <c r="A24" s="123"/>
      <c r="B24" s="123"/>
      <c r="C24" s="124" t="s">
        <v>68</v>
      </c>
      <c r="D24" s="125" t="s">
        <v>46</v>
      </c>
      <c r="E24" s="123">
        <f t="shared" ref="E24:X24" si="37">E4+E6+E8+E10+E12+E14+E16+E18+E20+E22</f>
        <v>67.9</v>
      </c>
      <c r="F24" s="123">
        <f t="shared" si="37"/>
        <v>67.9</v>
      </c>
      <c r="G24" s="123">
        <f t="shared" si="37"/>
        <v>67.9</v>
      </c>
      <c r="H24" s="123">
        <f t="shared" si="37"/>
        <v>67.9</v>
      </c>
      <c r="I24" s="123">
        <f t="shared" si="37"/>
        <v>67.9</v>
      </c>
      <c r="J24" s="123">
        <f t="shared" si="37"/>
        <v>67.9</v>
      </c>
      <c r="K24" s="123">
        <f t="shared" si="37"/>
        <v>271.6</v>
      </c>
      <c r="L24" s="123">
        <f t="shared" si="37"/>
        <v>4800</v>
      </c>
      <c r="M24" s="123">
        <f t="shared" si="37"/>
        <v>4800</v>
      </c>
      <c r="N24" s="123">
        <f t="shared" si="37"/>
        <v>5010</v>
      </c>
      <c r="O24" s="123">
        <f t="shared" si="37"/>
        <v>4800</v>
      </c>
      <c r="P24" s="123">
        <f t="shared" si="37"/>
        <v>5010</v>
      </c>
      <c r="Q24" s="123">
        <f t="shared" si="37"/>
        <v>4800</v>
      </c>
      <c r="R24" s="123">
        <f t="shared" si="37"/>
        <v>19620</v>
      </c>
      <c r="S24" s="123">
        <f t="shared" si="37"/>
        <v>11.5</v>
      </c>
      <c r="T24" s="123">
        <f t="shared" si="37"/>
        <v>11.5</v>
      </c>
      <c r="U24" s="123">
        <f t="shared" si="37"/>
        <v>11.5</v>
      </c>
      <c r="V24" s="123">
        <f t="shared" si="37"/>
        <v>11.5</v>
      </c>
      <c r="W24" s="123">
        <f t="shared" si="37"/>
        <v>11.5</v>
      </c>
      <c r="X24" s="123">
        <f t="shared" si="37"/>
        <v>11.5</v>
      </c>
      <c r="Y24" s="123"/>
      <c r="Z24" s="123">
        <f t="shared" ref="Z24:AF24" si="38">Z4+Z6+Z8+Z10+Z12+Z14+Z16+Z18+Z20+Z22</f>
        <v>37480.8</v>
      </c>
      <c r="AA24" s="123">
        <f t="shared" si="38"/>
        <v>37480.8</v>
      </c>
      <c r="AB24" s="123">
        <f t="shared" si="38"/>
        <v>40741.05</v>
      </c>
      <c r="AC24" s="123">
        <f t="shared" si="38"/>
        <v>37480.8</v>
      </c>
      <c r="AD24" s="123">
        <f t="shared" si="38"/>
        <v>40741.05</v>
      </c>
      <c r="AE24" s="123">
        <f t="shared" si="38"/>
        <v>37480.8</v>
      </c>
      <c r="AF24" s="123">
        <f t="shared" si="38"/>
        <v>156443.7</v>
      </c>
      <c r="AG24" s="123"/>
      <c r="AH24" s="126"/>
      <c r="AI24" s="35"/>
      <c r="AJ24" s="127">
        <f t="shared" ref="AJ24:AL24" si="39">SUM(AJ4:AJ23)</f>
        <v>81062.925</v>
      </c>
      <c r="AK24" s="128">
        <f t="shared" si="39"/>
        <v>-25264.53571</v>
      </c>
      <c r="AL24" s="128">
        <f t="shared" si="39"/>
        <v>483117.3</v>
      </c>
      <c r="AM24" s="1"/>
      <c r="AN24" s="128">
        <f t="shared" ref="AN24:AP24" si="40">SUM(AN4:AN23)</f>
        <v>353703.5</v>
      </c>
      <c r="AO24" s="128">
        <f t="shared" si="40"/>
        <v>-1134880.95</v>
      </c>
      <c r="AP24" s="128">
        <f t="shared" si="40"/>
        <v>-1488584.45</v>
      </c>
      <c r="AQ24" s="123"/>
      <c r="AR24" s="123"/>
      <c r="AS24" s="123"/>
      <c r="AT24" s="129"/>
      <c r="AU24" s="123"/>
      <c r="AV24" s="123"/>
      <c r="AW24" s="123"/>
      <c r="AX24" s="123"/>
      <c r="AY24" s="123"/>
      <c r="AZ24" s="123"/>
      <c r="BA24" s="123"/>
      <c r="BB24" s="123"/>
      <c r="BC24" s="123"/>
      <c r="BD24" s="123"/>
      <c r="BE24" s="123"/>
      <c r="BF24" s="123"/>
      <c r="BG24" s="123"/>
      <c r="BH24" s="123"/>
      <c r="BI24" s="123"/>
      <c r="BJ24" s="123"/>
      <c r="BK24" s="123"/>
      <c r="BL24" s="1"/>
      <c r="BM24" s="130">
        <f t="shared" ref="BM24:BQ24" si="41">SUM(BM4:BM23)</f>
        <v>143.9</v>
      </c>
      <c r="BN24" s="130">
        <f t="shared" si="41"/>
        <v>476596.8</v>
      </c>
      <c r="BO24" s="130">
        <f t="shared" si="41"/>
        <v>476596.8</v>
      </c>
      <c r="BP24" s="130">
        <f t="shared" si="41"/>
        <v>-1488584.45</v>
      </c>
      <c r="BQ24" s="130">
        <f t="shared" si="41"/>
        <v>-1488584.45</v>
      </c>
      <c r="BR24" s="104">
        <f>-BQ24/BO24</f>
        <v>3.123362242</v>
      </c>
      <c r="BS24" s="131">
        <f t="shared" ref="BS24:BV24" si="42">SUM(BS4:BS23)</f>
        <v>0</v>
      </c>
      <c r="BT24" s="130">
        <f t="shared" si="42"/>
        <v>0</v>
      </c>
      <c r="BU24" s="130">
        <f t="shared" si="42"/>
        <v>-1011987.65</v>
      </c>
      <c r="BV24" s="130">
        <f t="shared" si="42"/>
        <v>-1011987.65</v>
      </c>
      <c r="BW24" s="104">
        <f>-BV24/BO24</f>
        <v>2.123362242</v>
      </c>
      <c r="BX24" s="1"/>
      <c r="BY24" s="1"/>
      <c r="BZ24" s="1"/>
      <c r="CA24" s="1"/>
      <c r="CB24" s="1"/>
      <c r="CC24" s="1"/>
      <c r="CD24" s="1"/>
    </row>
    <row r="25" ht="21.0" customHeight="1">
      <c r="A25" s="132"/>
      <c r="B25" s="132"/>
      <c r="C25" s="55"/>
      <c r="D25" s="133" t="s">
        <v>48</v>
      </c>
      <c r="E25" s="132">
        <f t="shared" ref="E25:X25" si="43">E5+E7+E9+E11+E13+E15+E17+E19+E21+E23</f>
        <v>76</v>
      </c>
      <c r="F25" s="132">
        <f t="shared" si="43"/>
        <v>76</v>
      </c>
      <c r="G25" s="132">
        <f t="shared" si="43"/>
        <v>76</v>
      </c>
      <c r="H25" s="132">
        <f t="shared" si="43"/>
        <v>76</v>
      </c>
      <c r="I25" s="132">
        <f t="shared" si="43"/>
        <v>76</v>
      </c>
      <c r="J25" s="132">
        <f t="shared" si="43"/>
        <v>76</v>
      </c>
      <c r="K25" s="132">
        <f t="shared" si="43"/>
        <v>304</v>
      </c>
      <c r="L25" s="132">
        <f t="shared" si="43"/>
        <v>4800</v>
      </c>
      <c r="M25" s="132">
        <f t="shared" si="43"/>
        <v>4800</v>
      </c>
      <c r="N25" s="132">
        <f t="shared" si="43"/>
        <v>4800</v>
      </c>
      <c r="O25" s="132">
        <f t="shared" si="43"/>
        <v>4800</v>
      </c>
      <c r="P25" s="132">
        <f t="shared" si="43"/>
        <v>4800</v>
      </c>
      <c r="Q25" s="132">
        <f t="shared" si="43"/>
        <v>4800</v>
      </c>
      <c r="R25" s="132">
        <f t="shared" si="43"/>
        <v>19200</v>
      </c>
      <c r="S25" s="132">
        <f t="shared" si="43"/>
        <v>11.5</v>
      </c>
      <c r="T25" s="132">
        <f t="shared" si="43"/>
        <v>11.5</v>
      </c>
      <c r="U25" s="132">
        <f t="shared" si="43"/>
        <v>11.5</v>
      </c>
      <c r="V25" s="132">
        <f t="shared" si="43"/>
        <v>11.5</v>
      </c>
      <c r="W25" s="132">
        <f t="shared" si="43"/>
        <v>11.5</v>
      </c>
      <c r="X25" s="132">
        <f t="shared" si="43"/>
        <v>11.5</v>
      </c>
      <c r="Y25" s="132"/>
      <c r="Z25" s="132">
        <f t="shared" ref="Z25:AF25" si="44">Z5+Z7+Z9+Z11+Z13+Z15+Z17+Z19+Z21+Z23</f>
        <v>41952</v>
      </c>
      <c r="AA25" s="132">
        <f t="shared" si="44"/>
        <v>41952</v>
      </c>
      <c r="AB25" s="132">
        <f t="shared" si="44"/>
        <v>41952</v>
      </c>
      <c r="AC25" s="132">
        <f t="shared" si="44"/>
        <v>41952</v>
      </c>
      <c r="AD25" s="132">
        <f t="shared" si="44"/>
        <v>41952</v>
      </c>
      <c r="AE25" s="132">
        <f t="shared" si="44"/>
        <v>41952</v>
      </c>
      <c r="AF25" s="132">
        <f t="shared" si="44"/>
        <v>167808</v>
      </c>
      <c r="AG25" s="132"/>
      <c r="AH25" s="132"/>
      <c r="AI25" s="134"/>
      <c r="AJ25" s="55"/>
      <c r="AK25" s="55"/>
      <c r="AL25" s="55"/>
      <c r="AM25" s="134"/>
      <c r="AN25" s="55"/>
      <c r="AO25" s="55"/>
      <c r="AP25" s="55"/>
      <c r="AQ25" s="132"/>
      <c r="AR25" s="132"/>
      <c r="AS25" s="132"/>
      <c r="AT25" s="135"/>
      <c r="AU25" s="132"/>
      <c r="AV25" s="132"/>
      <c r="AW25" s="132"/>
      <c r="AX25" s="132"/>
      <c r="AY25" s="132"/>
      <c r="AZ25" s="132"/>
      <c r="BA25" s="132"/>
      <c r="BB25" s="132"/>
      <c r="BC25" s="132"/>
      <c r="BD25" s="132"/>
      <c r="BE25" s="132"/>
      <c r="BF25" s="132"/>
      <c r="BG25" s="132"/>
      <c r="BH25" s="132"/>
      <c r="BI25" s="132"/>
      <c r="BJ25" s="132"/>
      <c r="BK25" s="132"/>
      <c r="BL25" s="134"/>
      <c r="BM25" s="59"/>
      <c r="BN25" s="59"/>
      <c r="BO25" s="59"/>
      <c r="BP25" s="59"/>
      <c r="BQ25" s="59"/>
      <c r="BR25" s="59"/>
      <c r="BS25" s="59"/>
      <c r="BT25" s="59"/>
      <c r="BU25" s="59"/>
      <c r="BV25" s="59"/>
      <c r="BW25" s="59"/>
      <c r="BX25" s="1"/>
      <c r="BY25" s="1"/>
      <c r="BZ25" s="1"/>
      <c r="CA25" s="1"/>
      <c r="CB25" s="1"/>
      <c r="CC25" s="1"/>
      <c r="CD25" s="1"/>
    </row>
    <row r="26" ht="21.0" customHeight="1">
      <c r="A26" s="136">
        <v>11.0</v>
      </c>
      <c r="B26" s="137" t="s">
        <v>69</v>
      </c>
      <c r="C26" s="138" t="s">
        <v>70</v>
      </c>
      <c r="D26" s="139"/>
      <c r="E26" s="140">
        <v>9.727272727272727</v>
      </c>
      <c r="F26" s="140">
        <v>9.727272727272727</v>
      </c>
      <c r="G26" s="140">
        <v>9.727272727272727</v>
      </c>
      <c r="H26" s="140">
        <v>9.727272727272727</v>
      </c>
      <c r="I26" s="140">
        <v>9.727272727272727</v>
      </c>
      <c r="J26" s="140">
        <v>9.727272727272727</v>
      </c>
      <c r="K26" s="141">
        <f t="shared" ref="K26:K36" si="46">SUM(INDEX(E26:J26,$K$2):J26)</f>
        <v>38.90909091</v>
      </c>
      <c r="L26" s="138">
        <v>480.0</v>
      </c>
      <c r="M26" s="138">
        <v>480.0</v>
      </c>
      <c r="N26" s="138">
        <v>480.0</v>
      </c>
      <c r="O26" s="138">
        <v>480.0</v>
      </c>
      <c r="P26" s="138">
        <v>480.0</v>
      </c>
      <c r="Q26" s="138">
        <v>480.0</v>
      </c>
      <c r="R26" s="142">
        <f t="shared" ref="R26:R36" si="47">SUM(INDEX(L26:Q26,$K$2):Q26)</f>
        <v>1920</v>
      </c>
      <c r="S26" s="143">
        <v>1.15</v>
      </c>
      <c r="T26" s="143">
        <v>1.15</v>
      </c>
      <c r="U26" s="143">
        <v>1.15</v>
      </c>
      <c r="V26" s="143">
        <v>1.15</v>
      </c>
      <c r="W26" s="143">
        <v>1.15</v>
      </c>
      <c r="X26" s="143">
        <v>1.15</v>
      </c>
      <c r="Y26" s="138"/>
      <c r="Z26" s="144">
        <f t="shared" ref="Z26:AE26" si="45">E26*L26*S26</f>
        <v>5369.454545</v>
      </c>
      <c r="AA26" s="144">
        <f t="shared" si="45"/>
        <v>5369.454545</v>
      </c>
      <c r="AB26" s="144">
        <f t="shared" si="45"/>
        <v>5369.454545</v>
      </c>
      <c r="AC26" s="144">
        <f t="shared" si="45"/>
        <v>5369.454545</v>
      </c>
      <c r="AD26" s="144">
        <f t="shared" si="45"/>
        <v>5369.454545</v>
      </c>
      <c r="AE26" s="144">
        <f t="shared" si="45"/>
        <v>5369.454545</v>
      </c>
      <c r="AF26" s="145">
        <f t="shared" ref="AF26:AF36" si="49">SUM(INDEX(Z26:AE26,$K$2):AE26)</f>
        <v>21477.81818</v>
      </c>
      <c r="AG26" s="138" t="s">
        <v>71</v>
      </c>
      <c r="AH26" s="146">
        <v>7.0</v>
      </c>
      <c r="AI26" s="147">
        <v>1.1</v>
      </c>
      <c r="AJ26" s="148">
        <f t="shared" ref="AJ26:AJ36" si="50">AF26/(8-$C$1)</f>
        <v>5369.454545</v>
      </c>
      <c r="AK26" s="148">
        <f t="shared" ref="AK26:AK36" si="51">IF(AN26=0,"",AN26/AS26)</f>
        <v>-2025</v>
      </c>
      <c r="AL26" s="148">
        <f t="shared" ref="AL26:AL36" si="52">SUM(Z26:AE26)</f>
        <v>32216.72727</v>
      </c>
      <c r="AM26" s="4"/>
      <c r="AN26" s="148">
        <f>SUMIFS('Pivot Openmin'!D:D,'Pivot Openmin'!B:B,Overall!AG26)</f>
        <v>28350</v>
      </c>
      <c r="AO26" s="149">
        <f t="shared" ref="AO26:AO36" si="53">AJ26*AS26</f>
        <v>-75172.36364</v>
      </c>
      <c r="AP26" s="150">
        <f t="shared" ref="AP26:AP36" si="54">AO26-AN26</f>
        <v>-103522.3636</v>
      </c>
      <c r="AQ26" s="151">
        <f t="shared" ref="AQ26:AQ36" si="55">$AQ$4</f>
        <v>46076</v>
      </c>
      <c r="AR26" s="151">
        <f t="shared" ref="AR26:AR36" si="56">$AR$4</f>
        <v>46060</v>
      </c>
      <c r="AS26" s="152">
        <f>_xlfn.NETWORKDAYS.INTL(AQ26,AR26,11,Holiday!$A$1:$A$23)</f>
        <v>-14</v>
      </c>
      <c r="AT26" s="76"/>
      <c r="AU26" s="153">
        <f>IFERROR(VLOOKUP(AU$3,Holiday!$A:$B,2,0),IF($AN26=0,0,IF(WEEKDAY(AU$3,2)=7,0,IF($AN26-SUM($AT26:AT26)&lt;$AJ26,$AN26-SUM($AT26:AT26),$AJ26))))</f>
        <v>5369.454545</v>
      </c>
      <c r="AV26" s="153">
        <f>IFERROR(VLOOKUP(AV$3,Holiday!$A:$B,2,0),IF($AN26=0,0,IF(WEEKDAY(AV$3,2)=7,0,IF($AN26-SUM($AT26:AU26)&lt;$AJ26,$AN26-SUM($AT26:AU26),$AJ26))))</f>
        <v>5369.454545</v>
      </c>
      <c r="AW26" s="153">
        <f>IFERROR(VLOOKUP(AW$3,Holiday!$A:$B,2,0),IF($AN26=0,0,IF(WEEKDAY(AW$3,2)=7,0,IF($AN26-SUM($AT26:AV26)&lt;$AJ26,$AN26-SUM($AT26:AV26),$AJ26))))</f>
        <v>5369.454545</v>
      </c>
      <c r="AX26" s="153">
        <f>IFERROR(VLOOKUP(AX$3,Holiday!$A:$B,2,0),IF($AN26=0,0,IF(WEEKDAY(AX$3,2)=7,0,IF($AN26-SUM($AT26:AW26)&lt;$AJ26,$AN26-SUM($AT26:AW26),$AJ26))))</f>
        <v>5369.454545</v>
      </c>
      <c r="AY26" s="153">
        <f>IFERROR(VLOOKUP(AY$3,Holiday!$A:$B,2,0),IF($AN26=0,0,IF(WEEKDAY(AY$3,2)=7,0,IF($AN26-SUM($AT26:AX26)&lt;$AJ26,$AN26-SUM($AT26:AX26),$AJ26))))</f>
        <v>5369.454545</v>
      </c>
      <c r="AZ26" s="153">
        <f>IFERROR(VLOOKUP(AZ$3,Holiday!$A:$B,2,0),IF($AN26=0,0,IF(WEEKDAY(AZ$3,2)=7,0,IF($AN26-SUM($AT26:AY26)&lt;$AJ26,$AN26-SUM($AT26:AY26),$AJ26))))</f>
        <v>1502.727273</v>
      </c>
      <c r="BA26" s="153">
        <f>IFERROR(VLOOKUP(BA$3,Holiday!$A:$B,2,0),IF($AN26=0,0,IF(WEEKDAY(BA$3,2)=7,0,IF($AN26-SUM($AT26:AZ26)&lt;$AJ26,$AN26-SUM($AT26:AZ26),$AJ26))))</f>
        <v>0</v>
      </c>
      <c r="BB26" s="153">
        <f>IFERROR(VLOOKUP(BB$3,Holiday!$A:$B,2,0),IF($AN26=0,0,IF(WEEKDAY(BB$3,2)=7,0,IF($AN26-SUM($AT26:BA26)&lt;$AJ26,$AN26-SUM($AT26:BA26),$AJ26))))</f>
        <v>0</v>
      </c>
      <c r="BC26" s="153">
        <f>IFERROR(VLOOKUP(BC$3,Holiday!$A:$B,2,0),IF($AN26=0,0,IF(WEEKDAY(BC$3,2)=7,0,IF($AN26-SUM($AT26:BB26)&lt;$AJ26,$AN26-SUM($AT26:BB26),$AJ26))))</f>
        <v>0</v>
      </c>
      <c r="BD26" s="153">
        <f>IFERROR(VLOOKUP(BD$3,Holiday!$A:$B,2,0),IF($AN26=0,0,IF(WEEKDAY(BD$3,2)=7,0,IF($AN26-SUM($AT26:BC26)&lt;$AJ26,$AN26-SUM($AT26:BC26),$AJ26))))</f>
        <v>0</v>
      </c>
      <c r="BE26" s="153">
        <f>IFERROR(VLOOKUP(BE$3,Holiday!$A:$B,2,0),IF($AN26=0,0,IF(WEEKDAY(BE$3,2)=7,0,IF($AN26-SUM($AT26:BD26)&lt;$AJ26,$AN26-SUM($AT26:BD26),$AJ26))))</f>
        <v>0</v>
      </c>
      <c r="BF26" s="153">
        <f>IFERROR(VLOOKUP(BF$3,Holiday!$A:$B,2,0),IF($AN26=0,0,IF(WEEKDAY(BF$3,2)=7,0,IF($AN26-SUM($AT26:BE26)&lt;$AJ26,$AN26-SUM($AT26:BE26),$AJ26))))</f>
        <v>0</v>
      </c>
      <c r="BG26" s="153">
        <f>IFERROR(VLOOKUP(BG$3,Holiday!$A:$B,2,0),IF($AN26=0,0,IF(WEEKDAY(BG$3,2)=7,0,IF($AN26-SUM($AT26:BF26)&lt;$AJ26,$AN26-SUM($AT26:BF26),$AJ26))))</f>
        <v>0</v>
      </c>
      <c r="BH26" s="153">
        <f>IFERROR(VLOOKUP(BH$3,Holiday!$A:$B,2,0),IF($AN26=0,0,IF(WEEKDAY(BH$3,2)=7,0,IF($AN26-SUM($AT26:BG26)&lt;$AJ26,$AN26-SUM($AT26:BG26),$AJ26))))</f>
        <v>0</v>
      </c>
      <c r="BI26" s="153">
        <f>IFERROR(VLOOKUP(BI$3,Holiday!$A:$B,2,0),IF($AN26=0,0,IF(WEEKDAY(BI$3,2)=7,0,IF($AN26-SUM($AT26:BH26)&lt;$AJ26,$AN26-SUM($AT26:BH26),$AJ26))))</f>
        <v>0</v>
      </c>
      <c r="BJ26" s="153">
        <f>IFERROR(VLOOKUP(BJ$3,Holiday!$A:$B,2,0),IF($AN26=0,0,IF(WEEKDAY(BJ$3,2)=7,0,IF($AN26-SUM($AT26:BI26)&lt;$AJ26,$AN26-SUM($AT26:BI26),$AJ26))))</f>
        <v>0</v>
      </c>
      <c r="BK26" s="153">
        <f>IFERROR(VLOOKUP(BK$3,Holiday!$A:$B,2,0),IF($AN26=0,0,IF(WEEKDAY(BK$3,2)=7,0,IF($AN26-SUM($AT26:BJ26)&lt;$AJ26,$AN26-SUM($AT26:BJ26),$AJ26))))</f>
        <v>0</v>
      </c>
      <c r="BL26" s="1"/>
      <c r="BM26" s="154"/>
      <c r="BN26" s="154"/>
      <c r="BO26" s="154"/>
      <c r="BP26" s="154"/>
      <c r="BQ26" s="154"/>
      <c r="BR26" s="154"/>
      <c r="BS26" s="155"/>
      <c r="BT26" s="154"/>
      <c r="BU26" s="154"/>
      <c r="BV26" s="154"/>
      <c r="BW26" s="154"/>
      <c r="BX26" s="1"/>
      <c r="BY26" s="1"/>
      <c r="BZ26" s="1"/>
      <c r="CA26" s="1"/>
      <c r="CB26" s="1"/>
      <c r="CC26" s="1"/>
      <c r="CD26" s="1"/>
    </row>
    <row r="27" ht="21.0" customHeight="1">
      <c r="A27" s="136">
        <v>12.0</v>
      </c>
      <c r="B27" s="48"/>
      <c r="C27" s="138" t="s">
        <v>70</v>
      </c>
      <c r="D27" s="139"/>
      <c r="E27" s="140">
        <v>7.7272727272727275</v>
      </c>
      <c r="F27" s="140">
        <v>7.7272727272727275</v>
      </c>
      <c r="G27" s="140">
        <v>7.7272727272727275</v>
      </c>
      <c r="H27" s="140">
        <v>7.7272727272727275</v>
      </c>
      <c r="I27" s="140">
        <v>7.7272727272727275</v>
      </c>
      <c r="J27" s="140">
        <v>7.7272727272727275</v>
      </c>
      <c r="K27" s="141">
        <f t="shared" si="46"/>
        <v>30.90909091</v>
      </c>
      <c r="L27" s="138">
        <v>480.0</v>
      </c>
      <c r="M27" s="138">
        <v>480.0</v>
      </c>
      <c r="N27" s="138">
        <v>480.0</v>
      </c>
      <c r="O27" s="138">
        <v>480.0</v>
      </c>
      <c r="P27" s="138">
        <v>480.0</v>
      </c>
      <c r="Q27" s="138">
        <v>480.0</v>
      </c>
      <c r="R27" s="142">
        <f t="shared" si="47"/>
        <v>1920</v>
      </c>
      <c r="S27" s="143">
        <v>1.15</v>
      </c>
      <c r="T27" s="143">
        <v>1.15</v>
      </c>
      <c r="U27" s="143">
        <v>1.15</v>
      </c>
      <c r="V27" s="143">
        <v>1.15</v>
      </c>
      <c r="W27" s="143">
        <v>1.15</v>
      </c>
      <c r="X27" s="143">
        <v>1.15</v>
      </c>
      <c r="Y27" s="138"/>
      <c r="Z27" s="144">
        <f t="shared" ref="Z27:AE27" si="48">E27*L27*S27</f>
        <v>4265.454545</v>
      </c>
      <c r="AA27" s="144">
        <f t="shared" si="48"/>
        <v>4265.454545</v>
      </c>
      <c r="AB27" s="144">
        <f t="shared" si="48"/>
        <v>4265.454545</v>
      </c>
      <c r="AC27" s="144">
        <f t="shared" si="48"/>
        <v>4265.454545</v>
      </c>
      <c r="AD27" s="144">
        <f t="shared" si="48"/>
        <v>4265.454545</v>
      </c>
      <c r="AE27" s="144">
        <f t="shared" si="48"/>
        <v>4265.454545</v>
      </c>
      <c r="AF27" s="145">
        <f t="shared" si="49"/>
        <v>17061.81818</v>
      </c>
      <c r="AG27" s="138" t="s">
        <v>72</v>
      </c>
      <c r="AH27" s="146">
        <v>6.0</v>
      </c>
      <c r="AI27" s="147">
        <v>1.1</v>
      </c>
      <c r="AJ27" s="148">
        <f t="shared" si="50"/>
        <v>4265.454545</v>
      </c>
      <c r="AK27" s="148">
        <f t="shared" si="51"/>
        <v>-1777.810714</v>
      </c>
      <c r="AL27" s="148">
        <f t="shared" si="52"/>
        <v>25592.72727</v>
      </c>
      <c r="AM27" s="4"/>
      <c r="AN27" s="148">
        <f>SUMIFS('Pivot Openmin'!D:D,'Pivot Openmin'!B:B,Overall!AG27)</f>
        <v>24889.35</v>
      </c>
      <c r="AO27" s="149">
        <f t="shared" si="53"/>
        <v>-59716.36364</v>
      </c>
      <c r="AP27" s="150">
        <f t="shared" si="54"/>
        <v>-84605.71364</v>
      </c>
      <c r="AQ27" s="151">
        <f t="shared" si="55"/>
        <v>46076</v>
      </c>
      <c r="AR27" s="151">
        <f t="shared" si="56"/>
        <v>46060</v>
      </c>
      <c r="AS27" s="152">
        <f>_xlfn.NETWORKDAYS.INTL(AQ27,AR27,11,Holiday!$A$1:$A$23)</f>
        <v>-14</v>
      </c>
      <c r="AT27" s="76"/>
      <c r="AU27" s="153">
        <f>IFERROR(VLOOKUP(AU$3,Holiday!$A:$B,2,0),IF($AN27=0,0,IF(WEEKDAY(AU$3,2)=7,0,IF($AN27-SUM($AT27:AT27)&lt;$AJ27,$AN27-SUM($AT27:AT27),$AJ27))))</f>
        <v>4265.454545</v>
      </c>
      <c r="AV27" s="153">
        <f>IFERROR(VLOOKUP(AV$3,Holiday!$A:$B,2,0),IF($AN27=0,0,IF(WEEKDAY(AV$3,2)=7,0,IF($AN27-SUM($AT27:AU27)&lt;$AJ27,$AN27-SUM($AT27:AU27),$AJ27))))</f>
        <v>4265.454545</v>
      </c>
      <c r="AW27" s="153">
        <f>IFERROR(VLOOKUP(AW$3,Holiday!$A:$B,2,0),IF($AN27=0,0,IF(WEEKDAY(AW$3,2)=7,0,IF($AN27-SUM($AT27:AV27)&lt;$AJ27,$AN27-SUM($AT27:AV27),$AJ27))))</f>
        <v>4265.454545</v>
      </c>
      <c r="AX27" s="153">
        <f>IFERROR(VLOOKUP(AX$3,Holiday!$A:$B,2,0),IF($AN27=0,0,IF(WEEKDAY(AX$3,2)=7,0,IF($AN27-SUM($AT27:AW27)&lt;$AJ27,$AN27-SUM($AT27:AW27),$AJ27))))</f>
        <v>4265.454545</v>
      </c>
      <c r="AY27" s="153">
        <f>IFERROR(VLOOKUP(AY$3,Holiday!$A:$B,2,0),IF($AN27=0,0,IF(WEEKDAY(AY$3,2)=7,0,IF($AN27-SUM($AT27:AX27)&lt;$AJ27,$AN27-SUM($AT27:AX27),$AJ27))))</f>
        <v>4265.454545</v>
      </c>
      <c r="AZ27" s="153">
        <f>IFERROR(VLOOKUP(AZ$3,Holiday!$A:$B,2,0),IF($AN27=0,0,IF(WEEKDAY(AZ$3,2)=7,0,IF($AN27-SUM($AT27:AY27)&lt;$AJ27,$AN27-SUM($AT27:AY27),$AJ27))))</f>
        <v>3562.077273</v>
      </c>
      <c r="BA27" s="153">
        <f>IFERROR(VLOOKUP(BA$3,Holiday!$A:$B,2,0),IF($AN27=0,0,IF(WEEKDAY(BA$3,2)=7,0,IF($AN27-SUM($AT27:AZ27)&lt;$AJ27,$AN27-SUM($AT27:AZ27),$AJ27))))</f>
        <v>0</v>
      </c>
      <c r="BB27" s="153">
        <f>IFERROR(VLOOKUP(BB$3,Holiday!$A:$B,2,0),IF($AN27=0,0,IF(WEEKDAY(BB$3,2)=7,0,IF($AN27-SUM($AT27:BA27)&lt;$AJ27,$AN27-SUM($AT27:BA27),$AJ27))))</f>
        <v>0</v>
      </c>
      <c r="BC27" s="153">
        <f>IFERROR(VLOOKUP(BC$3,Holiday!$A:$B,2,0),IF($AN27=0,0,IF(WEEKDAY(BC$3,2)=7,0,IF($AN27-SUM($AT27:BB27)&lt;$AJ27,$AN27-SUM($AT27:BB27),$AJ27))))</f>
        <v>0</v>
      </c>
      <c r="BD27" s="153">
        <f>IFERROR(VLOOKUP(BD$3,Holiday!$A:$B,2,0),IF($AN27=0,0,IF(WEEKDAY(BD$3,2)=7,0,IF($AN27-SUM($AT27:BC27)&lt;$AJ27,$AN27-SUM($AT27:BC27),$AJ27))))</f>
        <v>0</v>
      </c>
      <c r="BE27" s="153">
        <f>IFERROR(VLOOKUP(BE$3,Holiday!$A:$B,2,0),IF($AN27=0,0,IF(WEEKDAY(BE$3,2)=7,0,IF($AN27-SUM($AT27:BD27)&lt;$AJ27,$AN27-SUM($AT27:BD27),$AJ27))))</f>
        <v>0</v>
      </c>
      <c r="BF27" s="153">
        <f>IFERROR(VLOOKUP(BF$3,Holiday!$A:$B,2,0),IF($AN27=0,0,IF(WEEKDAY(BF$3,2)=7,0,IF($AN27-SUM($AT27:BE27)&lt;$AJ27,$AN27-SUM($AT27:BE27),$AJ27))))</f>
        <v>0</v>
      </c>
      <c r="BG27" s="153">
        <f>IFERROR(VLOOKUP(BG$3,Holiday!$A:$B,2,0),IF($AN27=0,0,IF(WEEKDAY(BG$3,2)=7,0,IF($AN27-SUM($AT27:BF27)&lt;$AJ27,$AN27-SUM($AT27:BF27),$AJ27))))</f>
        <v>0</v>
      </c>
      <c r="BH27" s="153">
        <f>IFERROR(VLOOKUP(BH$3,Holiday!$A:$B,2,0),IF($AN27=0,0,IF(WEEKDAY(BH$3,2)=7,0,IF($AN27-SUM($AT27:BG27)&lt;$AJ27,$AN27-SUM($AT27:BG27),$AJ27))))</f>
        <v>0</v>
      </c>
      <c r="BI27" s="153">
        <f>IFERROR(VLOOKUP(BI$3,Holiday!$A:$B,2,0),IF($AN27=0,0,IF(WEEKDAY(BI$3,2)=7,0,IF($AN27-SUM($AT27:BH27)&lt;$AJ27,$AN27-SUM($AT27:BH27),$AJ27))))</f>
        <v>0</v>
      </c>
      <c r="BJ27" s="153">
        <f>IFERROR(VLOOKUP(BJ$3,Holiday!$A:$B,2,0),IF($AN27=0,0,IF(WEEKDAY(BJ$3,2)=7,0,IF($AN27-SUM($AT27:BI27)&lt;$AJ27,$AN27-SUM($AT27:BI27),$AJ27))))</f>
        <v>0</v>
      </c>
      <c r="BK27" s="153">
        <f>IFERROR(VLOOKUP(BK$3,Holiday!$A:$B,2,0),IF($AN27=0,0,IF(WEEKDAY(BK$3,2)=7,0,IF($AN27-SUM($AT27:BJ27)&lt;$AJ27,$AN27-SUM($AT27:BJ27),$AJ27))))</f>
        <v>0</v>
      </c>
      <c r="BL27" s="1"/>
      <c r="BM27" s="154"/>
      <c r="BN27" s="154"/>
      <c r="BO27" s="154"/>
      <c r="BP27" s="154"/>
      <c r="BQ27" s="154"/>
      <c r="BR27" s="154"/>
      <c r="BS27" s="155"/>
      <c r="BT27" s="154"/>
      <c r="BU27" s="154"/>
      <c r="BV27" s="154"/>
      <c r="BW27" s="154"/>
      <c r="BX27" s="1"/>
      <c r="BY27" s="1"/>
      <c r="BZ27" s="1"/>
      <c r="CA27" s="1"/>
      <c r="CB27" s="1"/>
      <c r="CC27" s="1"/>
      <c r="CD27" s="1"/>
    </row>
    <row r="28" ht="21.0" customHeight="1">
      <c r="A28" s="136">
        <v>13.0</v>
      </c>
      <c r="B28" s="48"/>
      <c r="C28" s="138" t="s">
        <v>70</v>
      </c>
      <c r="D28" s="139"/>
      <c r="E28" s="140">
        <v>17.727272727272727</v>
      </c>
      <c r="F28" s="140">
        <v>17.727272727272727</v>
      </c>
      <c r="G28" s="140">
        <v>17.727272727272727</v>
      </c>
      <c r="H28" s="140">
        <v>17.727272727272727</v>
      </c>
      <c r="I28" s="140">
        <v>17.727272727272727</v>
      </c>
      <c r="J28" s="140">
        <v>17.727272727272727</v>
      </c>
      <c r="K28" s="141">
        <f t="shared" si="46"/>
        <v>70.90909091</v>
      </c>
      <c r="L28" s="138">
        <v>480.0</v>
      </c>
      <c r="M28" s="138">
        <v>480.0</v>
      </c>
      <c r="N28" s="138">
        <v>480.0</v>
      </c>
      <c r="O28" s="138">
        <v>480.0</v>
      </c>
      <c r="P28" s="138">
        <v>480.0</v>
      </c>
      <c r="Q28" s="138">
        <v>480.0</v>
      </c>
      <c r="R28" s="142">
        <f t="shared" si="47"/>
        <v>1920</v>
      </c>
      <c r="S28" s="143">
        <v>1.15</v>
      </c>
      <c r="T28" s="143">
        <v>1.15</v>
      </c>
      <c r="U28" s="143">
        <v>1.15</v>
      </c>
      <c r="V28" s="143">
        <v>1.15</v>
      </c>
      <c r="W28" s="143">
        <v>1.15</v>
      </c>
      <c r="X28" s="143">
        <v>1.15</v>
      </c>
      <c r="Y28" s="138"/>
      <c r="Z28" s="144">
        <f t="shared" ref="Z28:AE28" si="57">E28*L28*S28</f>
        <v>9785.454545</v>
      </c>
      <c r="AA28" s="144">
        <f t="shared" si="57"/>
        <v>9785.454545</v>
      </c>
      <c r="AB28" s="144">
        <f t="shared" si="57"/>
        <v>9785.454545</v>
      </c>
      <c r="AC28" s="144">
        <f t="shared" si="57"/>
        <v>9785.454545</v>
      </c>
      <c r="AD28" s="144">
        <f t="shared" si="57"/>
        <v>9785.454545</v>
      </c>
      <c r="AE28" s="144">
        <f t="shared" si="57"/>
        <v>9785.454545</v>
      </c>
      <c r="AF28" s="145">
        <f t="shared" si="49"/>
        <v>39141.81818</v>
      </c>
      <c r="AG28" s="138" t="s">
        <v>73</v>
      </c>
      <c r="AH28" s="146">
        <v>12.0</v>
      </c>
      <c r="AI28" s="147">
        <v>1.1</v>
      </c>
      <c r="AJ28" s="148">
        <f t="shared" si="50"/>
        <v>9785.454545</v>
      </c>
      <c r="AK28" s="148">
        <f t="shared" si="51"/>
        <v>-3240.403571</v>
      </c>
      <c r="AL28" s="148">
        <f t="shared" si="52"/>
        <v>58712.72727</v>
      </c>
      <c r="AM28" s="4"/>
      <c r="AN28" s="148">
        <f>SUMIFS('Pivot Openmin'!D:D,'Pivot Openmin'!B:B,Overall!AG28)</f>
        <v>45365.65</v>
      </c>
      <c r="AO28" s="149">
        <f t="shared" si="53"/>
        <v>-136996.3636</v>
      </c>
      <c r="AP28" s="150">
        <f t="shared" si="54"/>
        <v>-182362.0136</v>
      </c>
      <c r="AQ28" s="151">
        <f t="shared" si="55"/>
        <v>46076</v>
      </c>
      <c r="AR28" s="151">
        <f t="shared" si="56"/>
        <v>46060</v>
      </c>
      <c r="AS28" s="152">
        <f>_xlfn.NETWORKDAYS.INTL(AQ28,AR28,11,Holiday!$A$1:$A$23)</f>
        <v>-14</v>
      </c>
      <c r="AT28" s="76"/>
      <c r="AU28" s="153">
        <f>IFERROR(VLOOKUP(AU$3,Holiday!$A:$B,2,0),IF($AN28=0,0,IF(WEEKDAY(AU$3,2)=7,0,IF($AN28-SUM($AT28:AT28)&lt;$AJ28,$AN28-SUM($AT28:AT28),$AJ28))))</f>
        <v>9785.454545</v>
      </c>
      <c r="AV28" s="153">
        <f>IFERROR(VLOOKUP(AV$3,Holiday!$A:$B,2,0),IF($AN28=0,0,IF(WEEKDAY(AV$3,2)=7,0,IF($AN28-SUM($AT28:AU28)&lt;$AJ28,$AN28-SUM($AT28:AU28),$AJ28))))</f>
        <v>9785.454545</v>
      </c>
      <c r="AW28" s="153">
        <f>IFERROR(VLOOKUP(AW$3,Holiday!$A:$B,2,0),IF($AN28=0,0,IF(WEEKDAY(AW$3,2)=7,0,IF($AN28-SUM($AT28:AV28)&lt;$AJ28,$AN28-SUM($AT28:AV28),$AJ28))))</f>
        <v>9785.454545</v>
      </c>
      <c r="AX28" s="153">
        <f>IFERROR(VLOOKUP(AX$3,Holiday!$A:$B,2,0),IF($AN28=0,0,IF(WEEKDAY(AX$3,2)=7,0,IF($AN28-SUM($AT28:AW28)&lt;$AJ28,$AN28-SUM($AT28:AW28),$AJ28))))</f>
        <v>9785.454545</v>
      </c>
      <c r="AY28" s="153">
        <f>IFERROR(VLOOKUP(AY$3,Holiday!$A:$B,2,0),IF($AN28=0,0,IF(WEEKDAY(AY$3,2)=7,0,IF($AN28-SUM($AT28:AX28)&lt;$AJ28,$AN28-SUM($AT28:AX28),$AJ28))))</f>
        <v>6223.831818</v>
      </c>
      <c r="AZ28" s="153">
        <f>IFERROR(VLOOKUP(AZ$3,Holiday!$A:$B,2,0),IF($AN28=0,0,IF(WEEKDAY(AZ$3,2)=7,0,IF($AN28-SUM($AT28:AY28)&lt;$AJ28,$AN28-SUM($AT28:AY28),$AJ28))))</f>
        <v>0</v>
      </c>
      <c r="BA28" s="153">
        <f>IFERROR(VLOOKUP(BA$3,Holiday!$A:$B,2,0),IF($AN28=0,0,IF(WEEKDAY(BA$3,2)=7,0,IF($AN28-SUM($AT28:AZ28)&lt;$AJ28,$AN28-SUM($AT28:AZ28),$AJ28))))</f>
        <v>0</v>
      </c>
      <c r="BB28" s="153">
        <f>IFERROR(VLOOKUP(BB$3,Holiday!$A:$B,2,0),IF($AN28=0,0,IF(WEEKDAY(BB$3,2)=7,0,IF($AN28-SUM($AT28:BA28)&lt;$AJ28,$AN28-SUM($AT28:BA28),$AJ28))))</f>
        <v>0</v>
      </c>
      <c r="BC28" s="153">
        <f>IFERROR(VLOOKUP(BC$3,Holiday!$A:$B,2,0),IF($AN28=0,0,IF(WEEKDAY(BC$3,2)=7,0,IF($AN28-SUM($AT28:BB28)&lt;$AJ28,$AN28-SUM($AT28:BB28),$AJ28))))</f>
        <v>0</v>
      </c>
      <c r="BD28" s="153">
        <f>IFERROR(VLOOKUP(BD$3,Holiday!$A:$B,2,0),IF($AN28=0,0,IF(WEEKDAY(BD$3,2)=7,0,IF($AN28-SUM($AT28:BC28)&lt;$AJ28,$AN28-SUM($AT28:BC28),$AJ28))))</f>
        <v>0</v>
      </c>
      <c r="BE28" s="153">
        <f>IFERROR(VLOOKUP(BE$3,Holiday!$A:$B,2,0),IF($AN28=0,0,IF(WEEKDAY(BE$3,2)=7,0,IF($AN28-SUM($AT28:BD28)&lt;$AJ28,$AN28-SUM($AT28:BD28),$AJ28))))</f>
        <v>0</v>
      </c>
      <c r="BF28" s="153">
        <f>IFERROR(VLOOKUP(BF$3,Holiday!$A:$B,2,0),IF($AN28=0,0,IF(WEEKDAY(BF$3,2)=7,0,IF($AN28-SUM($AT28:BE28)&lt;$AJ28,$AN28-SUM($AT28:BE28),$AJ28))))</f>
        <v>0</v>
      </c>
      <c r="BG28" s="153">
        <f>IFERROR(VLOOKUP(BG$3,Holiday!$A:$B,2,0),IF($AN28=0,0,IF(WEEKDAY(BG$3,2)=7,0,IF($AN28-SUM($AT28:BF28)&lt;$AJ28,$AN28-SUM($AT28:BF28),$AJ28))))</f>
        <v>0</v>
      </c>
      <c r="BH28" s="153">
        <f>IFERROR(VLOOKUP(BH$3,Holiday!$A:$B,2,0),IF($AN28=0,0,IF(WEEKDAY(BH$3,2)=7,0,IF($AN28-SUM($AT28:BG28)&lt;$AJ28,$AN28-SUM($AT28:BG28),$AJ28))))</f>
        <v>0</v>
      </c>
      <c r="BI28" s="153">
        <f>IFERROR(VLOOKUP(BI$3,Holiday!$A:$B,2,0),IF($AN28=0,0,IF(WEEKDAY(BI$3,2)=7,0,IF($AN28-SUM($AT28:BH28)&lt;$AJ28,$AN28-SUM($AT28:BH28),$AJ28))))</f>
        <v>0</v>
      </c>
      <c r="BJ28" s="153">
        <f>IFERROR(VLOOKUP(BJ$3,Holiday!$A:$B,2,0),IF($AN28=0,0,IF(WEEKDAY(BJ$3,2)=7,0,IF($AN28-SUM($AT28:BI28)&lt;$AJ28,$AN28-SUM($AT28:BI28),$AJ28))))</f>
        <v>0</v>
      </c>
      <c r="BK28" s="153">
        <f>IFERROR(VLOOKUP(BK$3,Holiday!$A:$B,2,0),IF($AN28=0,0,IF(WEEKDAY(BK$3,2)=7,0,IF($AN28-SUM($AT28:BJ28)&lt;$AJ28,$AN28-SUM($AT28:BJ28),$AJ28))))</f>
        <v>0</v>
      </c>
      <c r="BL28" s="1"/>
      <c r="BM28" s="154"/>
      <c r="BN28" s="154"/>
      <c r="BO28" s="154"/>
      <c r="BP28" s="154"/>
      <c r="BQ28" s="154"/>
      <c r="BR28" s="154"/>
      <c r="BS28" s="155"/>
      <c r="BT28" s="154"/>
      <c r="BU28" s="154"/>
      <c r="BV28" s="154"/>
      <c r="BW28" s="154"/>
      <c r="BX28" s="1"/>
      <c r="BY28" s="1"/>
      <c r="BZ28" s="1"/>
      <c r="CA28" s="1"/>
      <c r="CB28" s="1"/>
      <c r="CC28" s="1"/>
      <c r="CD28" s="1"/>
    </row>
    <row r="29" ht="21.0" customHeight="1">
      <c r="A29" s="136">
        <v>14.0</v>
      </c>
      <c r="B29" s="48"/>
      <c r="C29" s="138" t="s">
        <v>70</v>
      </c>
      <c r="D29" s="139"/>
      <c r="E29" s="140">
        <v>2.3636363636363638</v>
      </c>
      <c r="F29" s="140">
        <v>2.3636363636363638</v>
      </c>
      <c r="G29" s="140">
        <v>2.3636363636363638</v>
      </c>
      <c r="H29" s="140">
        <v>2.3636363636363638</v>
      </c>
      <c r="I29" s="140">
        <v>2.3636363636363638</v>
      </c>
      <c r="J29" s="140">
        <v>2.3636363636363638</v>
      </c>
      <c r="K29" s="141">
        <f t="shared" si="46"/>
        <v>9.454545455</v>
      </c>
      <c r="L29" s="138">
        <v>480.0</v>
      </c>
      <c r="M29" s="138">
        <v>480.0</v>
      </c>
      <c r="N29" s="138">
        <v>480.0</v>
      </c>
      <c r="O29" s="138">
        <v>480.0</v>
      </c>
      <c r="P29" s="138">
        <v>480.0</v>
      </c>
      <c r="Q29" s="138">
        <v>480.0</v>
      </c>
      <c r="R29" s="142">
        <f t="shared" si="47"/>
        <v>1920</v>
      </c>
      <c r="S29" s="143">
        <v>1.15</v>
      </c>
      <c r="T29" s="143">
        <v>1.15</v>
      </c>
      <c r="U29" s="143">
        <v>1.15</v>
      </c>
      <c r="V29" s="143">
        <v>1.15</v>
      </c>
      <c r="W29" s="143">
        <v>1.15</v>
      </c>
      <c r="X29" s="143">
        <v>1.15</v>
      </c>
      <c r="Y29" s="138"/>
      <c r="Z29" s="144">
        <f t="shared" ref="Z29:AE29" si="58">E29*L29*S29</f>
        <v>1304.727273</v>
      </c>
      <c r="AA29" s="144">
        <f t="shared" si="58"/>
        <v>1304.727273</v>
      </c>
      <c r="AB29" s="144">
        <f t="shared" si="58"/>
        <v>1304.727273</v>
      </c>
      <c r="AC29" s="144">
        <f t="shared" si="58"/>
        <v>1304.727273</v>
      </c>
      <c r="AD29" s="144">
        <f t="shared" si="58"/>
        <v>1304.727273</v>
      </c>
      <c r="AE29" s="144">
        <f t="shared" si="58"/>
        <v>1304.727273</v>
      </c>
      <c r="AF29" s="145">
        <f t="shared" si="49"/>
        <v>5218.909091</v>
      </c>
      <c r="AG29" s="138" t="s">
        <v>74</v>
      </c>
      <c r="AH29" s="146">
        <v>2.0</v>
      </c>
      <c r="AI29" s="147">
        <v>1.1</v>
      </c>
      <c r="AJ29" s="148">
        <f t="shared" si="50"/>
        <v>1304.727273</v>
      </c>
      <c r="AK29" s="148">
        <f t="shared" si="51"/>
        <v>-310.6114286</v>
      </c>
      <c r="AL29" s="148">
        <f t="shared" si="52"/>
        <v>7828.363636</v>
      </c>
      <c r="AM29" s="4"/>
      <c r="AN29" s="148">
        <f>SUMIFS('Pivot Openmin'!D:D,'Pivot Openmin'!B:B,Overall!AG29)</f>
        <v>4348.56</v>
      </c>
      <c r="AO29" s="149">
        <f t="shared" si="53"/>
        <v>-18266.18182</v>
      </c>
      <c r="AP29" s="150">
        <f t="shared" si="54"/>
        <v>-22614.74182</v>
      </c>
      <c r="AQ29" s="151">
        <f t="shared" si="55"/>
        <v>46076</v>
      </c>
      <c r="AR29" s="151">
        <f t="shared" si="56"/>
        <v>46060</v>
      </c>
      <c r="AS29" s="152">
        <f>_xlfn.NETWORKDAYS.INTL(AQ29,AR29,11,Holiday!$A$1:$A$23)</f>
        <v>-14</v>
      </c>
      <c r="AT29" s="76"/>
      <c r="AU29" s="153">
        <f>IFERROR(VLOOKUP(AU$3,Holiday!$A:$B,2,0),IF($AN29=0,0,IF(WEEKDAY(AU$3,2)=7,0,IF($AN29-SUM($AT29:AT29)&lt;$AJ29,$AN29-SUM($AT29:AT29),$AJ29))))</f>
        <v>1304.727273</v>
      </c>
      <c r="AV29" s="153">
        <f>IFERROR(VLOOKUP(AV$3,Holiday!$A:$B,2,0),IF($AN29=0,0,IF(WEEKDAY(AV$3,2)=7,0,IF($AN29-SUM($AT29:AU29)&lt;$AJ29,$AN29-SUM($AT29:AU29),$AJ29))))</f>
        <v>1304.727273</v>
      </c>
      <c r="AW29" s="153">
        <f>IFERROR(VLOOKUP(AW$3,Holiday!$A:$B,2,0),IF($AN29=0,0,IF(WEEKDAY(AW$3,2)=7,0,IF($AN29-SUM($AT29:AV29)&lt;$AJ29,$AN29-SUM($AT29:AV29),$AJ29))))</f>
        <v>1304.727273</v>
      </c>
      <c r="AX29" s="153">
        <f>IFERROR(VLOOKUP(AX$3,Holiday!$A:$B,2,0),IF($AN29=0,0,IF(WEEKDAY(AX$3,2)=7,0,IF($AN29-SUM($AT29:AW29)&lt;$AJ29,$AN29-SUM($AT29:AW29),$AJ29))))</f>
        <v>434.3781818</v>
      </c>
      <c r="AY29" s="153">
        <f>IFERROR(VLOOKUP(AY$3,Holiday!$A:$B,2,0),IF($AN29=0,0,IF(WEEKDAY(AY$3,2)=7,0,IF($AN29-SUM($AT29:AX29)&lt;$AJ29,$AN29-SUM($AT29:AX29),$AJ29))))</f>
        <v>0</v>
      </c>
      <c r="AZ29" s="153">
        <f>IFERROR(VLOOKUP(AZ$3,Holiday!$A:$B,2,0),IF($AN29=0,0,IF(WEEKDAY(AZ$3,2)=7,0,IF($AN29-SUM($AT29:AY29)&lt;$AJ29,$AN29-SUM($AT29:AY29),$AJ29))))</f>
        <v>0</v>
      </c>
      <c r="BA29" s="153">
        <f>IFERROR(VLOOKUP(BA$3,Holiday!$A:$B,2,0),IF($AN29=0,0,IF(WEEKDAY(BA$3,2)=7,0,IF($AN29-SUM($AT29:AZ29)&lt;$AJ29,$AN29-SUM($AT29:AZ29),$AJ29))))</f>
        <v>0</v>
      </c>
      <c r="BB29" s="153">
        <f>IFERROR(VLOOKUP(BB$3,Holiday!$A:$B,2,0),IF($AN29=0,0,IF(WEEKDAY(BB$3,2)=7,0,IF($AN29-SUM($AT29:BA29)&lt;$AJ29,$AN29-SUM($AT29:BA29),$AJ29))))</f>
        <v>0</v>
      </c>
      <c r="BC29" s="153">
        <f>IFERROR(VLOOKUP(BC$3,Holiday!$A:$B,2,0),IF($AN29=0,0,IF(WEEKDAY(BC$3,2)=7,0,IF($AN29-SUM($AT29:BB29)&lt;$AJ29,$AN29-SUM($AT29:BB29),$AJ29))))</f>
        <v>0</v>
      </c>
      <c r="BD29" s="153">
        <f>IFERROR(VLOOKUP(BD$3,Holiday!$A:$B,2,0),IF($AN29=0,0,IF(WEEKDAY(BD$3,2)=7,0,IF($AN29-SUM($AT29:BC29)&lt;$AJ29,$AN29-SUM($AT29:BC29),$AJ29))))</f>
        <v>0</v>
      </c>
      <c r="BE29" s="153">
        <f>IFERROR(VLOOKUP(BE$3,Holiday!$A:$B,2,0),IF($AN29=0,0,IF(WEEKDAY(BE$3,2)=7,0,IF($AN29-SUM($AT29:BD29)&lt;$AJ29,$AN29-SUM($AT29:BD29),$AJ29))))</f>
        <v>0</v>
      </c>
      <c r="BF29" s="153">
        <f>IFERROR(VLOOKUP(BF$3,Holiday!$A:$B,2,0),IF($AN29=0,0,IF(WEEKDAY(BF$3,2)=7,0,IF($AN29-SUM($AT29:BE29)&lt;$AJ29,$AN29-SUM($AT29:BE29),$AJ29))))</f>
        <v>0</v>
      </c>
      <c r="BG29" s="153">
        <f>IFERROR(VLOOKUP(BG$3,Holiday!$A:$B,2,0),IF($AN29=0,0,IF(WEEKDAY(BG$3,2)=7,0,IF($AN29-SUM($AT29:BF29)&lt;$AJ29,$AN29-SUM($AT29:BF29),$AJ29))))</f>
        <v>0</v>
      </c>
      <c r="BH29" s="153">
        <f>IFERROR(VLOOKUP(BH$3,Holiday!$A:$B,2,0),IF($AN29=0,0,IF(WEEKDAY(BH$3,2)=7,0,IF($AN29-SUM($AT29:BG29)&lt;$AJ29,$AN29-SUM($AT29:BG29),$AJ29))))</f>
        <v>0</v>
      </c>
      <c r="BI29" s="153">
        <f>IFERROR(VLOOKUP(BI$3,Holiday!$A:$B,2,0),IF($AN29=0,0,IF(WEEKDAY(BI$3,2)=7,0,IF($AN29-SUM($AT29:BH29)&lt;$AJ29,$AN29-SUM($AT29:BH29),$AJ29))))</f>
        <v>0</v>
      </c>
      <c r="BJ29" s="153">
        <f>IFERROR(VLOOKUP(BJ$3,Holiday!$A:$B,2,0),IF($AN29=0,0,IF(WEEKDAY(BJ$3,2)=7,0,IF($AN29-SUM($AT29:BI29)&lt;$AJ29,$AN29-SUM($AT29:BI29),$AJ29))))</f>
        <v>0</v>
      </c>
      <c r="BK29" s="153">
        <f>IFERROR(VLOOKUP(BK$3,Holiday!$A:$B,2,0),IF($AN29=0,0,IF(WEEKDAY(BK$3,2)=7,0,IF($AN29-SUM($AT29:BJ29)&lt;$AJ29,$AN29-SUM($AT29:BJ29),$AJ29))))</f>
        <v>0</v>
      </c>
      <c r="BL29" s="1"/>
      <c r="BM29" s="154"/>
      <c r="BN29" s="154"/>
      <c r="BO29" s="154"/>
      <c r="BP29" s="154"/>
      <c r="BQ29" s="154"/>
      <c r="BR29" s="154"/>
      <c r="BS29" s="155"/>
      <c r="BT29" s="154"/>
      <c r="BU29" s="154"/>
      <c r="BV29" s="154"/>
      <c r="BW29" s="154"/>
      <c r="BX29" s="1"/>
      <c r="BY29" s="1"/>
      <c r="BZ29" s="1"/>
      <c r="CA29" s="1"/>
      <c r="CB29" s="1"/>
      <c r="CC29" s="1"/>
      <c r="CD29" s="1"/>
    </row>
    <row r="30" ht="21.0" customHeight="1">
      <c r="A30" s="136">
        <v>15.0</v>
      </c>
      <c r="B30" s="48"/>
      <c r="C30" s="138" t="s">
        <v>70</v>
      </c>
      <c r="D30" s="139"/>
      <c r="E30" s="140">
        <v>1.3636363636363638</v>
      </c>
      <c r="F30" s="140">
        <v>1.3636363636363638</v>
      </c>
      <c r="G30" s="140">
        <v>1.3636363636363638</v>
      </c>
      <c r="H30" s="140">
        <v>1.3636363636363638</v>
      </c>
      <c r="I30" s="140">
        <v>1.3636363636363638</v>
      </c>
      <c r="J30" s="140">
        <v>1.3636363636363638</v>
      </c>
      <c r="K30" s="141">
        <f t="shared" si="46"/>
        <v>5.454545455</v>
      </c>
      <c r="L30" s="138">
        <v>480.0</v>
      </c>
      <c r="M30" s="138">
        <v>480.0</v>
      </c>
      <c r="N30" s="138">
        <v>480.0</v>
      </c>
      <c r="O30" s="138">
        <v>480.0</v>
      </c>
      <c r="P30" s="138">
        <v>480.0</v>
      </c>
      <c r="Q30" s="138">
        <v>480.0</v>
      </c>
      <c r="R30" s="142">
        <f t="shared" si="47"/>
        <v>1920</v>
      </c>
      <c r="S30" s="143">
        <v>1.15</v>
      </c>
      <c r="T30" s="143">
        <v>1.15</v>
      </c>
      <c r="U30" s="143">
        <v>1.15</v>
      </c>
      <c r="V30" s="143">
        <v>1.15</v>
      </c>
      <c r="W30" s="143">
        <v>1.15</v>
      </c>
      <c r="X30" s="143">
        <v>1.15</v>
      </c>
      <c r="Y30" s="138"/>
      <c r="Z30" s="144">
        <f t="shared" ref="Z30:AE30" si="59">E30*L30*S30</f>
        <v>752.7272727</v>
      </c>
      <c r="AA30" s="144">
        <f t="shared" si="59"/>
        <v>752.7272727</v>
      </c>
      <c r="AB30" s="144">
        <f t="shared" si="59"/>
        <v>752.7272727</v>
      </c>
      <c r="AC30" s="144">
        <f t="shared" si="59"/>
        <v>752.7272727</v>
      </c>
      <c r="AD30" s="144">
        <f t="shared" si="59"/>
        <v>752.7272727</v>
      </c>
      <c r="AE30" s="144">
        <f t="shared" si="59"/>
        <v>752.7272727</v>
      </c>
      <c r="AF30" s="145">
        <f t="shared" si="49"/>
        <v>3010.909091</v>
      </c>
      <c r="AG30" s="138" t="s">
        <v>75</v>
      </c>
      <c r="AH30" s="146">
        <v>1.0</v>
      </c>
      <c r="AI30" s="147">
        <v>1.1</v>
      </c>
      <c r="AJ30" s="148">
        <f t="shared" si="50"/>
        <v>752.7272727</v>
      </c>
      <c r="AK30" s="148">
        <f t="shared" si="51"/>
        <v>-295.8857143</v>
      </c>
      <c r="AL30" s="148">
        <f t="shared" si="52"/>
        <v>4516.363636</v>
      </c>
      <c r="AM30" s="4"/>
      <c r="AN30" s="148">
        <f>SUMIFS('Pivot Openmin'!D:D,'Pivot Openmin'!B:B,Overall!AG30)</f>
        <v>4142.4</v>
      </c>
      <c r="AO30" s="149">
        <f t="shared" si="53"/>
        <v>-10538.18182</v>
      </c>
      <c r="AP30" s="150">
        <f t="shared" si="54"/>
        <v>-14680.58182</v>
      </c>
      <c r="AQ30" s="151">
        <f t="shared" si="55"/>
        <v>46076</v>
      </c>
      <c r="AR30" s="151">
        <f t="shared" si="56"/>
        <v>46060</v>
      </c>
      <c r="AS30" s="152">
        <f>_xlfn.NETWORKDAYS.INTL(AQ30,AR30,11,Holiday!$A$1:$A$23)</f>
        <v>-14</v>
      </c>
      <c r="AT30" s="76"/>
      <c r="AU30" s="153">
        <f>IFERROR(VLOOKUP(AU$3,Holiday!$A:$B,2,0),IF($AN30=0,0,IF(WEEKDAY(AU$3,2)=7,0,IF($AN30-SUM($AT30:AT30)&lt;$AJ30,$AN30-SUM($AT30:AT30),$AJ30))))</f>
        <v>752.7272727</v>
      </c>
      <c r="AV30" s="153">
        <f>IFERROR(VLOOKUP(AV$3,Holiday!$A:$B,2,0),IF($AN30=0,0,IF(WEEKDAY(AV$3,2)=7,0,IF($AN30-SUM($AT30:AU30)&lt;$AJ30,$AN30-SUM($AT30:AU30),$AJ30))))</f>
        <v>752.7272727</v>
      </c>
      <c r="AW30" s="153">
        <f>IFERROR(VLOOKUP(AW$3,Holiday!$A:$B,2,0),IF($AN30=0,0,IF(WEEKDAY(AW$3,2)=7,0,IF($AN30-SUM($AT30:AV30)&lt;$AJ30,$AN30-SUM($AT30:AV30),$AJ30))))</f>
        <v>752.7272727</v>
      </c>
      <c r="AX30" s="153">
        <f>IFERROR(VLOOKUP(AX$3,Holiday!$A:$B,2,0),IF($AN30=0,0,IF(WEEKDAY(AX$3,2)=7,0,IF($AN30-SUM($AT30:AW30)&lt;$AJ30,$AN30-SUM($AT30:AW30),$AJ30))))</f>
        <v>752.7272727</v>
      </c>
      <c r="AY30" s="153">
        <f>IFERROR(VLOOKUP(AY$3,Holiday!$A:$B,2,0),IF($AN30=0,0,IF(WEEKDAY(AY$3,2)=7,0,IF($AN30-SUM($AT30:AX30)&lt;$AJ30,$AN30-SUM($AT30:AX30),$AJ30))))</f>
        <v>752.7272727</v>
      </c>
      <c r="AZ30" s="153">
        <f>IFERROR(VLOOKUP(AZ$3,Holiday!$A:$B,2,0),IF($AN30=0,0,IF(WEEKDAY(AZ$3,2)=7,0,IF($AN30-SUM($AT30:AY30)&lt;$AJ30,$AN30-SUM($AT30:AY30),$AJ30))))</f>
        <v>378.7636364</v>
      </c>
      <c r="BA30" s="153">
        <f>IFERROR(VLOOKUP(BA$3,Holiday!$A:$B,2,0),IF($AN30=0,0,IF(WEEKDAY(BA$3,2)=7,0,IF($AN30-SUM($AT30:AZ30)&lt;$AJ30,$AN30-SUM($AT30:AZ30),$AJ30))))</f>
        <v>0</v>
      </c>
      <c r="BB30" s="153">
        <f>IFERROR(VLOOKUP(BB$3,Holiday!$A:$B,2,0),IF($AN30=0,0,IF(WEEKDAY(BB$3,2)=7,0,IF($AN30-SUM($AT30:BA30)&lt;$AJ30,$AN30-SUM($AT30:BA30),$AJ30))))</f>
        <v>0</v>
      </c>
      <c r="BC30" s="153">
        <f>IFERROR(VLOOKUP(BC$3,Holiday!$A:$B,2,0),IF($AN30=0,0,IF(WEEKDAY(BC$3,2)=7,0,IF($AN30-SUM($AT30:BB30)&lt;$AJ30,$AN30-SUM($AT30:BB30),$AJ30))))</f>
        <v>0</v>
      </c>
      <c r="BD30" s="153">
        <f>IFERROR(VLOOKUP(BD$3,Holiday!$A:$B,2,0),IF($AN30=0,0,IF(WEEKDAY(BD$3,2)=7,0,IF($AN30-SUM($AT30:BC30)&lt;$AJ30,$AN30-SUM($AT30:BC30),$AJ30))))</f>
        <v>0</v>
      </c>
      <c r="BE30" s="153">
        <f>IFERROR(VLOOKUP(BE$3,Holiday!$A:$B,2,0),IF($AN30=0,0,IF(WEEKDAY(BE$3,2)=7,0,IF($AN30-SUM($AT30:BD30)&lt;$AJ30,$AN30-SUM($AT30:BD30),$AJ30))))</f>
        <v>0</v>
      </c>
      <c r="BF30" s="153">
        <f>IFERROR(VLOOKUP(BF$3,Holiday!$A:$B,2,0),IF($AN30=0,0,IF(WEEKDAY(BF$3,2)=7,0,IF($AN30-SUM($AT30:BE30)&lt;$AJ30,$AN30-SUM($AT30:BE30),$AJ30))))</f>
        <v>0</v>
      </c>
      <c r="BG30" s="153">
        <f>IFERROR(VLOOKUP(BG$3,Holiday!$A:$B,2,0),IF($AN30=0,0,IF(WEEKDAY(BG$3,2)=7,0,IF($AN30-SUM($AT30:BF30)&lt;$AJ30,$AN30-SUM($AT30:BF30),$AJ30))))</f>
        <v>0</v>
      </c>
      <c r="BH30" s="153">
        <f>IFERROR(VLOOKUP(BH$3,Holiday!$A:$B,2,0),IF($AN30=0,0,IF(WEEKDAY(BH$3,2)=7,0,IF($AN30-SUM($AT30:BG30)&lt;$AJ30,$AN30-SUM($AT30:BG30),$AJ30))))</f>
        <v>0</v>
      </c>
      <c r="BI30" s="153">
        <f>IFERROR(VLOOKUP(BI$3,Holiday!$A:$B,2,0),IF($AN30=0,0,IF(WEEKDAY(BI$3,2)=7,0,IF($AN30-SUM($AT30:BH30)&lt;$AJ30,$AN30-SUM($AT30:BH30),$AJ30))))</f>
        <v>0</v>
      </c>
      <c r="BJ30" s="153">
        <f>IFERROR(VLOOKUP(BJ$3,Holiday!$A:$B,2,0),IF($AN30=0,0,IF(WEEKDAY(BJ$3,2)=7,0,IF($AN30-SUM($AT30:BI30)&lt;$AJ30,$AN30-SUM($AT30:BI30),$AJ30))))</f>
        <v>0</v>
      </c>
      <c r="BK30" s="153">
        <f>IFERROR(VLOOKUP(BK$3,Holiday!$A:$B,2,0),IF($AN30=0,0,IF(WEEKDAY(BK$3,2)=7,0,IF($AN30-SUM($AT30:BJ30)&lt;$AJ30,$AN30-SUM($AT30:BJ30),$AJ30))))</f>
        <v>0</v>
      </c>
      <c r="BL30" s="1"/>
      <c r="BM30" s="154"/>
      <c r="BN30" s="154"/>
      <c r="BO30" s="154"/>
      <c r="BP30" s="154"/>
      <c r="BQ30" s="154"/>
      <c r="BR30" s="154"/>
      <c r="BS30" s="155"/>
      <c r="BT30" s="154"/>
      <c r="BU30" s="154"/>
      <c r="BV30" s="154"/>
      <c r="BW30" s="154"/>
      <c r="BX30" s="1"/>
      <c r="BY30" s="1"/>
      <c r="BZ30" s="1"/>
      <c r="CA30" s="1"/>
      <c r="CB30" s="1"/>
      <c r="CC30" s="1"/>
      <c r="CD30" s="1"/>
    </row>
    <row r="31" ht="21.0" customHeight="1">
      <c r="A31" s="136">
        <v>16.0</v>
      </c>
      <c r="B31" s="48"/>
      <c r="C31" s="138" t="s">
        <v>70</v>
      </c>
      <c r="D31" s="139"/>
      <c r="E31" s="140">
        <v>2.7272727272727275</v>
      </c>
      <c r="F31" s="140">
        <v>2.7272727272727275</v>
      </c>
      <c r="G31" s="140">
        <v>2.7272727272727275</v>
      </c>
      <c r="H31" s="140">
        <v>2.7272727272727275</v>
      </c>
      <c r="I31" s="140">
        <v>2.7272727272727275</v>
      </c>
      <c r="J31" s="140">
        <v>2.7272727272727275</v>
      </c>
      <c r="K31" s="141">
        <f t="shared" si="46"/>
        <v>10.90909091</v>
      </c>
      <c r="L31" s="138">
        <v>480.0</v>
      </c>
      <c r="M31" s="138">
        <v>480.0</v>
      </c>
      <c r="N31" s="138">
        <v>480.0</v>
      </c>
      <c r="O31" s="138">
        <v>480.0</v>
      </c>
      <c r="P31" s="138">
        <v>480.0</v>
      </c>
      <c r="Q31" s="138">
        <v>480.0</v>
      </c>
      <c r="R31" s="142">
        <f t="shared" si="47"/>
        <v>1920</v>
      </c>
      <c r="S31" s="143">
        <v>1.15</v>
      </c>
      <c r="T31" s="143">
        <v>1.15</v>
      </c>
      <c r="U31" s="143">
        <v>1.15</v>
      </c>
      <c r="V31" s="143">
        <v>1.15</v>
      </c>
      <c r="W31" s="143">
        <v>1.15</v>
      </c>
      <c r="X31" s="143">
        <v>1.15</v>
      </c>
      <c r="Y31" s="138"/>
      <c r="Z31" s="144">
        <f t="shared" ref="Z31:AE31" si="60">E31*L31*S31</f>
        <v>1505.454545</v>
      </c>
      <c r="AA31" s="144">
        <f t="shared" si="60"/>
        <v>1505.454545</v>
      </c>
      <c r="AB31" s="144">
        <f t="shared" si="60"/>
        <v>1505.454545</v>
      </c>
      <c r="AC31" s="144">
        <f t="shared" si="60"/>
        <v>1505.454545</v>
      </c>
      <c r="AD31" s="144">
        <f t="shared" si="60"/>
        <v>1505.454545</v>
      </c>
      <c r="AE31" s="144">
        <f t="shared" si="60"/>
        <v>1505.454545</v>
      </c>
      <c r="AF31" s="145">
        <f t="shared" si="49"/>
        <v>6021.818182</v>
      </c>
      <c r="AG31" s="138" t="s">
        <v>76</v>
      </c>
      <c r="AH31" s="146">
        <v>2.0</v>
      </c>
      <c r="AI31" s="147">
        <v>1.1</v>
      </c>
      <c r="AJ31" s="148">
        <f t="shared" si="50"/>
        <v>1505.454545</v>
      </c>
      <c r="AK31" s="148">
        <f t="shared" si="51"/>
        <v>-444.8442857</v>
      </c>
      <c r="AL31" s="148">
        <f t="shared" si="52"/>
        <v>9032.727273</v>
      </c>
      <c r="AM31" s="4"/>
      <c r="AN31" s="148">
        <f>SUMIFS('Pivot Openmin'!D:D,'Pivot Openmin'!B:B,Overall!AG31)</f>
        <v>6227.82</v>
      </c>
      <c r="AO31" s="149">
        <f t="shared" si="53"/>
        <v>-21076.36364</v>
      </c>
      <c r="AP31" s="150">
        <f t="shared" si="54"/>
        <v>-27304.18364</v>
      </c>
      <c r="AQ31" s="151">
        <f t="shared" si="55"/>
        <v>46076</v>
      </c>
      <c r="AR31" s="151">
        <f t="shared" si="56"/>
        <v>46060</v>
      </c>
      <c r="AS31" s="152">
        <f>_xlfn.NETWORKDAYS.INTL(AQ31,AR31,11,Holiday!$A$1:$A$23)</f>
        <v>-14</v>
      </c>
      <c r="AT31" s="76"/>
      <c r="AU31" s="153">
        <f>IFERROR(VLOOKUP(AU$3,Holiday!$A:$B,2,0),IF($AN31=0,0,IF(WEEKDAY(AU$3,2)=7,0,IF($AN31-SUM($AT31:AT31)&lt;$AJ31,$AN31-SUM($AT31:AT31),$AJ31))))</f>
        <v>1505.454545</v>
      </c>
      <c r="AV31" s="153">
        <f>IFERROR(VLOOKUP(AV$3,Holiday!$A:$B,2,0),IF($AN31=0,0,IF(WEEKDAY(AV$3,2)=7,0,IF($AN31-SUM($AT31:AU31)&lt;$AJ31,$AN31-SUM($AT31:AU31),$AJ31))))</f>
        <v>1505.454545</v>
      </c>
      <c r="AW31" s="153">
        <f>IFERROR(VLOOKUP(AW$3,Holiday!$A:$B,2,0),IF($AN31=0,0,IF(WEEKDAY(AW$3,2)=7,0,IF($AN31-SUM($AT31:AV31)&lt;$AJ31,$AN31-SUM($AT31:AV31),$AJ31))))</f>
        <v>1505.454545</v>
      </c>
      <c r="AX31" s="153">
        <f>IFERROR(VLOOKUP(AX$3,Holiday!$A:$B,2,0),IF($AN31=0,0,IF(WEEKDAY(AX$3,2)=7,0,IF($AN31-SUM($AT31:AW31)&lt;$AJ31,$AN31-SUM($AT31:AW31),$AJ31))))</f>
        <v>1505.454545</v>
      </c>
      <c r="AY31" s="153">
        <f>IFERROR(VLOOKUP(AY$3,Holiday!$A:$B,2,0),IF($AN31=0,0,IF(WEEKDAY(AY$3,2)=7,0,IF($AN31-SUM($AT31:AX31)&lt;$AJ31,$AN31-SUM($AT31:AX31),$AJ31))))</f>
        <v>206.0018182</v>
      </c>
      <c r="AZ31" s="153">
        <f>IFERROR(VLOOKUP(AZ$3,Holiday!$A:$B,2,0),IF($AN31=0,0,IF(WEEKDAY(AZ$3,2)=7,0,IF($AN31-SUM($AT31:AY31)&lt;$AJ31,$AN31-SUM($AT31:AY31),$AJ31))))</f>
        <v>0</v>
      </c>
      <c r="BA31" s="153">
        <f>IFERROR(VLOOKUP(BA$3,Holiday!$A:$B,2,0),IF($AN31=0,0,IF(WEEKDAY(BA$3,2)=7,0,IF($AN31-SUM($AT31:AZ31)&lt;$AJ31,$AN31-SUM($AT31:AZ31),$AJ31))))</f>
        <v>0</v>
      </c>
      <c r="BB31" s="153">
        <f>IFERROR(VLOOKUP(BB$3,Holiday!$A:$B,2,0),IF($AN31=0,0,IF(WEEKDAY(BB$3,2)=7,0,IF($AN31-SUM($AT31:BA31)&lt;$AJ31,$AN31-SUM($AT31:BA31),$AJ31))))</f>
        <v>0</v>
      </c>
      <c r="BC31" s="153">
        <f>IFERROR(VLOOKUP(BC$3,Holiday!$A:$B,2,0),IF($AN31=0,0,IF(WEEKDAY(BC$3,2)=7,0,IF($AN31-SUM($AT31:BB31)&lt;$AJ31,$AN31-SUM($AT31:BB31),$AJ31))))</f>
        <v>0</v>
      </c>
      <c r="BD31" s="153">
        <f>IFERROR(VLOOKUP(BD$3,Holiday!$A:$B,2,0),IF($AN31=0,0,IF(WEEKDAY(BD$3,2)=7,0,IF($AN31-SUM($AT31:BC31)&lt;$AJ31,$AN31-SUM($AT31:BC31),$AJ31))))</f>
        <v>0</v>
      </c>
      <c r="BE31" s="153">
        <f>IFERROR(VLOOKUP(BE$3,Holiday!$A:$B,2,0),IF($AN31=0,0,IF(WEEKDAY(BE$3,2)=7,0,IF($AN31-SUM($AT31:BD31)&lt;$AJ31,$AN31-SUM($AT31:BD31),$AJ31))))</f>
        <v>0</v>
      </c>
      <c r="BF31" s="153">
        <f>IFERROR(VLOOKUP(BF$3,Holiday!$A:$B,2,0),IF($AN31=0,0,IF(WEEKDAY(BF$3,2)=7,0,IF($AN31-SUM($AT31:BE31)&lt;$AJ31,$AN31-SUM($AT31:BE31),$AJ31))))</f>
        <v>0</v>
      </c>
      <c r="BG31" s="153">
        <f>IFERROR(VLOOKUP(BG$3,Holiday!$A:$B,2,0),IF($AN31=0,0,IF(WEEKDAY(BG$3,2)=7,0,IF($AN31-SUM($AT31:BF31)&lt;$AJ31,$AN31-SUM($AT31:BF31),$AJ31))))</f>
        <v>0</v>
      </c>
      <c r="BH31" s="153">
        <f>IFERROR(VLOOKUP(BH$3,Holiday!$A:$B,2,0),IF($AN31=0,0,IF(WEEKDAY(BH$3,2)=7,0,IF($AN31-SUM($AT31:BG31)&lt;$AJ31,$AN31-SUM($AT31:BG31),$AJ31))))</f>
        <v>0</v>
      </c>
      <c r="BI31" s="153">
        <f>IFERROR(VLOOKUP(BI$3,Holiday!$A:$B,2,0),IF($AN31=0,0,IF(WEEKDAY(BI$3,2)=7,0,IF($AN31-SUM($AT31:BH31)&lt;$AJ31,$AN31-SUM($AT31:BH31),$AJ31))))</f>
        <v>0</v>
      </c>
      <c r="BJ31" s="153">
        <f>IFERROR(VLOOKUP(BJ$3,Holiday!$A:$B,2,0),IF($AN31=0,0,IF(WEEKDAY(BJ$3,2)=7,0,IF($AN31-SUM($AT31:BI31)&lt;$AJ31,$AN31-SUM($AT31:BI31),$AJ31))))</f>
        <v>0</v>
      </c>
      <c r="BK31" s="153">
        <f>IFERROR(VLOOKUP(BK$3,Holiday!$A:$B,2,0),IF($AN31=0,0,IF(WEEKDAY(BK$3,2)=7,0,IF($AN31-SUM($AT31:BJ31)&lt;$AJ31,$AN31-SUM($AT31:BJ31),$AJ31))))</f>
        <v>0</v>
      </c>
      <c r="BL31" s="1"/>
      <c r="BM31" s="154"/>
      <c r="BN31" s="154"/>
      <c r="BO31" s="154"/>
      <c r="BP31" s="154"/>
      <c r="BQ31" s="154"/>
      <c r="BR31" s="154"/>
      <c r="BS31" s="155"/>
      <c r="BT31" s="154"/>
      <c r="BU31" s="154"/>
      <c r="BV31" s="154"/>
      <c r="BW31" s="154"/>
      <c r="BX31" s="1"/>
      <c r="BY31" s="1"/>
      <c r="BZ31" s="1"/>
      <c r="CA31" s="1"/>
      <c r="CB31" s="1"/>
      <c r="CC31" s="1"/>
      <c r="CD31" s="1"/>
    </row>
    <row r="32" ht="21.0" customHeight="1">
      <c r="A32" s="136">
        <v>17.0</v>
      </c>
      <c r="B32" s="48"/>
      <c r="C32" s="138" t="s">
        <v>77</v>
      </c>
      <c r="D32" s="139"/>
      <c r="E32" s="140">
        <v>4.7272727272727275</v>
      </c>
      <c r="F32" s="140">
        <v>4.7272727272727275</v>
      </c>
      <c r="G32" s="140">
        <v>4.7272727272727275</v>
      </c>
      <c r="H32" s="140">
        <v>4.7272727272727275</v>
      </c>
      <c r="I32" s="140">
        <v>4.7272727272727275</v>
      </c>
      <c r="J32" s="140">
        <v>4.7272727272727275</v>
      </c>
      <c r="K32" s="141">
        <f t="shared" si="46"/>
        <v>18.90909091</v>
      </c>
      <c r="L32" s="138">
        <v>480.0</v>
      </c>
      <c r="M32" s="138">
        <v>480.0</v>
      </c>
      <c r="N32" s="138">
        <v>480.0</v>
      </c>
      <c r="O32" s="138">
        <v>480.0</v>
      </c>
      <c r="P32" s="138">
        <v>480.0</v>
      </c>
      <c r="Q32" s="138">
        <v>480.0</v>
      </c>
      <c r="R32" s="142">
        <f t="shared" si="47"/>
        <v>1920</v>
      </c>
      <c r="S32" s="143">
        <v>1.15</v>
      </c>
      <c r="T32" s="143">
        <v>1.15</v>
      </c>
      <c r="U32" s="143">
        <v>1.15</v>
      </c>
      <c r="V32" s="143">
        <v>1.15</v>
      </c>
      <c r="W32" s="143">
        <v>1.15</v>
      </c>
      <c r="X32" s="143">
        <v>1.15</v>
      </c>
      <c r="Y32" s="138"/>
      <c r="Z32" s="144">
        <f t="shared" ref="Z32:AE32" si="61">E32*L32*S32</f>
        <v>2609.454545</v>
      </c>
      <c r="AA32" s="144">
        <f t="shared" si="61"/>
        <v>2609.454545</v>
      </c>
      <c r="AB32" s="144">
        <f t="shared" si="61"/>
        <v>2609.454545</v>
      </c>
      <c r="AC32" s="144">
        <f t="shared" si="61"/>
        <v>2609.454545</v>
      </c>
      <c r="AD32" s="144">
        <f t="shared" si="61"/>
        <v>2609.454545</v>
      </c>
      <c r="AE32" s="144">
        <f t="shared" si="61"/>
        <v>2609.454545</v>
      </c>
      <c r="AF32" s="145">
        <f t="shared" si="49"/>
        <v>10437.81818</v>
      </c>
      <c r="AG32" s="138" t="s">
        <v>78</v>
      </c>
      <c r="AH32" s="146">
        <v>3.0</v>
      </c>
      <c r="AI32" s="147">
        <v>1.1</v>
      </c>
      <c r="AJ32" s="148">
        <f t="shared" si="50"/>
        <v>2609.454545</v>
      </c>
      <c r="AK32" s="148">
        <f t="shared" si="51"/>
        <v>-639.5728571</v>
      </c>
      <c r="AL32" s="148">
        <f t="shared" si="52"/>
        <v>15656.72727</v>
      </c>
      <c r="AM32" s="4"/>
      <c r="AN32" s="148">
        <f>SUMIFS('Pivot Openmin'!D:D,'Pivot Openmin'!B:B,Overall!AG32)</f>
        <v>8954.02</v>
      </c>
      <c r="AO32" s="149">
        <f t="shared" si="53"/>
        <v>-36532.36364</v>
      </c>
      <c r="AP32" s="150">
        <f t="shared" si="54"/>
        <v>-45486.38364</v>
      </c>
      <c r="AQ32" s="151">
        <f t="shared" si="55"/>
        <v>46076</v>
      </c>
      <c r="AR32" s="151">
        <f t="shared" si="56"/>
        <v>46060</v>
      </c>
      <c r="AS32" s="152">
        <f>_xlfn.NETWORKDAYS.INTL(AQ32,AR32,11,Holiday!$A$1:$A$23)</f>
        <v>-14</v>
      </c>
      <c r="AT32" s="76"/>
      <c r="AU32" s="153">
        <f>IFERROR(VLOOKUP(AU$3,Holiday!$A:$B,2,0),IF($AN32=0,0,IF(WEEKDAY(AU$3,2)=7,0,IF($AN32-SUM($AT32:AT32)&lt;$AJ32,$AN32-SUM($AT32:AT32),$AJ32))))</f>
        <v>2609.454545</v>
      </c>
      <c r="AV32" s="153">
        <f>IFERROR(VLOOKUP(AV$3,Holiday!$A:$B,2,0),IF($AN32=0,0,IF(WEEKDAY(AV$3,2)=7,0,IF($AN32-SUM($AT32:AU32)&lt;$AJ32,$AN32-SUM($AT32:AU32),$AJ32))))</f>
        <v>2609.454545</v>
      </c>
      <c r="AW32" s="153">
        <f>IFERROR(VLOOKUP(AW$3,Holiday!$A:$B,2,0),IF($AN32=0,0,IF(WEEKDAY(AW$3,2)=7,0,IF($AN32-SUM($AT32:AV32)&lt;$AJ32,$AN32-SUM($AT32:AV32),$AJ32))))</f>
        <v>2609.454545</v>
      </c>
      <c r="AX32" s="153">
        <f>IFERROR(VLOOKUP(AX$3,Holiday!$A:$B,2,0),IF($AN32=0,0,IF(WEEKDAY(AX$3,2)=7,0,IF($AN32-SUM($AT32:AW32)&lt;$AJ32,$AN32-SUM($AT32:AW32),$AJ32))))</f>
        <v>1125.656364</v>
      </c>
      <c r="AY32" s="153">
        <f>IFERROR(VLOOKUP(AY$3,Holiday!$A:$B,2,0),IF($AN32=0,0,IF(WEEKDAY(AY$3,2)=7,0,IF($AN32-SUM($AT32:AX32)&lt;$AJ32,$AN32-SUM($AT32:AX32),$AJ32))))</f>
        <v>0</v>
      </c>
      <c r="AZ32" s="153">
        <f>IFERROR(VLOOKUP(AZ$3,Holiday!$A:$B,2,0),IF($AN32=0,0,IF(WEEKDAY(AZ$3,2)=7,0,IF($AN32-SUM($AT32:AY32)&lt;$AJ32,$AN32-SUM($AT32:AY32),$AJ32))))</f>
        <v>0</v>
      </c>
      <c r="BA32" s="153">
        <f>IFERROR(VLOOKUP(BA$3,Holiday!$A:$B,2,0),IF($AN32=0,0,IF(WEEKDAY(BA$3,2)=7,0,IF($AN32-SUM($AT32:AZ32)&lt;$AJ32,$AN32-SUM($AT32:AZ32),$AJ32))))</f>
        <v>0</v>
      </c>
      <c r="BB32" s="153">
        <f>IFERROR(VLOOKUP(BB$3,Holiday!$A:$B,2,0),IF($AN32=0,0,IF(WEEKDAY(BB$3,2)=7,0,IF($AN32-SUM($AT32:BA32)&lt;$AJ32,$AN32-SUM($AT32:BA32),$AJ32))))</f>
        <v>0</v>
      </c>
      <c r="BC32" s="153">
        <f>IFERROR(VLOOKUP(BC$3,Holiday!$A:$B,2,0),IF($AN32=0,0,IF(WEEKDAY(BC$3,2)=7,0,IF($AN32-SUM($AT32:BB32)&lt;$AJ32,$AN32-SUM($AT32:BB32),$AJ32))))</f>
        <v>0</v>
      </c>
      <c r="BD32" s="153">
        <f>IFERROR(VLOOKUP(BD$3,Holiday!$A:$B,2,0),IF($AN32=0,0,IF(WEEKDAY(BD$3,2)=7,0,IF($AN32-SUM($AT32:BC32)&lt;$AJ32,$AN32-SUM($AT32:BC32),$AJ32))))</f>
        <v>0</v>
      </c>
      <c r="BE32" s="153">
        <f>IFERROR(VLOOKUP(BE$3,Holiday!$A:$B,2,0),IF($AN32=0,0,IF(WEEKDAY(BE$3,2)=7,0,IF($AN32-SUM($AT32:BD32)&lt;$AJ32,$AN32-SUM($AT32:BD32),$AJ32))))</f>
        <v>0</v>
      </c>
      <c r="BF32" s="153">
        <f>IFERROR(VLOOKUP(BF$3,Holiday!$A:$B,2,0),IF($AN32=0,0,IF(WEEKDAY(BF$3,2)=7,0,IF($AN32-SUM($AT32:BE32)&lt;$AJ32,$AN32-SUM($AT32:BE32),$AJ32))))</f>
        <v>0</v>
      </c>
      <c r="BG32" s="153">
        <f>IFERROR(VLOOKUP(BG$3,Holiday!$A:$B,2,0),IF($AN32=0,0,IF(WEEKDAY(BG$3,2)=7,0,IF($AN32-SUM($AT32:BF32)&lt;$AJ32,$AN32-SUM($AT32:BF32),$AJ32))))</f>
        <v>0</v>
      </c>
      <c r="BH32" s="153">
        <f>IFERROR(VLOOKUP(BH$3,Holiday!$A:$B,2,0),IF($AN32=0,0,IF(WEEKDAY(BH$3,2)=7,0,IF($AN32-SUM($AT32:BG32)&lt;$AJ32,$AN32-SUM($AT32:BG32),$AJ32))))</f>
        <v>0</v>
      </c>
      <c r="BI32" s="153">
        <f>IFERROR(VLOOKUP(BI$3,Holiday!$A:$B,2,0),IF($AN32=0,0,IF(WEEKDAY(BI$3,2)=7,0,IF($AN32-SUM($AT32:BH32)&lt;$AJ32,$AN32-SUM($AT32:BH32),$AJ32))))</f>
        <v>0</v>
      </c>
      <c r="BJ32" s="153">
        <f>IFERROR(VLOOKUP(BJ$3,Holiday!$A:$B,2,0),IF($AN32=0,0,IF(WEEKDAY(BJ$3,2)=7,0,IF($AN32-SUM($AT32:BI32)&lt;$AJ32,$AN32-SUM($AT32:BI32),$AJ32))))</f>
        <v>0</v>
      </c>
      <c r="BK32" s="153">
        <f>IFERROR(VLOOKUP(BK$3,Holiday!$A:$B,2,0),IF($AN32=0,0,IF(WEEKDAY(BK$3,2)=7,0,IF($AN32-SUM($AT32:BJ32)&lt;$AJ32,$AN32-SUM($AT32:BJ32),$AJ32))))</f>
        <v>0</v>
      </c>
      <c r="BL32" s="1"/>
      <c r="BM32" s="154"/>
      <c r="BN32" s="154"/>
      <c r="BO32" s="154"/>
      <c r="BP32" s="154"/>
      <c r="BQ32" s="154"/>
      <c r="BR32" s="154"/>
      <c r="BS32" s="155"/>
      <c r="BT32" s="154"/>
      <c r="BU32" s="154"/>
      <c r="BV32" s="154"/>
      <c r="BW32" s="154"/>
      <c r="BX32" s="1"/>
      <c r="BY32" s="1"/>
      <c r="BZ32" s="1"/>
      <c r="CA32" s="1"/>
      <c r="CB32" s="1"/>
      <c r="CC32" s="1"/>
      <c r="CD32" s="1"/>
    </row>
    <row r="33" ht="21.0" customHeight="1">
      <c r="A33" s="136">
        <v>18.0</v>
      </c>
      <c r="B33" s="48"/>
      <c r="C33" s="138" t="s">
        <v>77</v>
      </c>
      <c r="D33" s="139"/>
      <c r="E33" s="140">
        <v>5.7272727272727275</v>
      </c>
      <c r="F33" s="140">
        <v>5.7272727272727275</v>
      </c>
      <c r="G33" s="140">
        <v>5.7272727272727275</v>
      </c>
      <c r="H33" s="140">
        <v>5.7272727272727275</v>
      </c>
      <c r="I33" s="140">
        <v>5.7272727272727275</v>
      </c>
      <c r="J33" s="140">
        <v>5.7272727272727275</v>
      </c>
      <c r="K33" s="141">
        <f t="shared" si="46"/>
        <v>22.90909091</v>
      </c>
      <c r="L33" s="138">
        <v>480.0</v>
      </c>
      <c r="M33" s="138">
        <v>480.0</v>
      </c>
      <c r="N33" s="138">
        <v>480.0</v>
      </c>
      <c r="O33" s="138">
        <v>480.0</v>
      </c>
      <c r="P33" s="138">
        <v>480.0</v>
      </c>
      <c r="Q33" s="138">
        <v>480.0</v>
      </c>
      <c r="R33" s="142">
        <f t="shared" si="47"/>
        <v>1920</v>
      </c>
      <c r="S33" s="143">
        <v>1.15</v>
      </c>
      <c r="T33" s="143">
        <v>1.15</v>
      </c>
      <c r="U33" s="143">
        <v>1.15</v>
      </c>
      <c r="V33" s="143">
        <v>1.15</v>
      </c>
      <c r="W33" s="143">
        <v>1.15</v>
      </c>
      <c r="X33" s="143">
        <v>1.15</v>
      </c>
      <c r="Y33" s="138"/>
      <c r="Z33" s="144">
        <f t="shared" ref="Z33:AE33" si="62">E33*L33*S33</f>
        <v>3161.454545</v>
      </c>
      <c r="AA33" s="144">
        <f t="shared" si="62"/>
        <v>3161.454545</v>
      </c>
      <c r="AB33" s="144">
        <f t="shared" si="62"/>
        <v>3161.454545</v>
      </c>
      <c r="AC33" s="144">
        <f t="shared" si="62"/>
        <v>3161.454545</v>
      </c>
      <c r="AD33" s="144">
        <f t="shared" si="62"/>
        <v>3161.454545</v>
      </c>
      <c r="AE33" s="144">
        <f t="shared" si="62"/>
        <v>3161.454545</v>
      </c>
      <c r="AF33" s="145">
        <f t="shared" si="49"/>
        <v>12645.81818</v>
      </c>
      <c r="AG33" s="138" t="s">
        <v>79</v>
      </c>
      <c r="AH33" s="146">
        <v>4.0</v>
      </c>
      <c r="AI33" s="147">
        <v>1.1</v>
      </c>
      <c r="AJ33" s="148">
        <f t="shared" si="50"/>
        <v>3161.454545</v>
      </c>
      <c r="AK33" s="148">
        <f t="shared" si="51"/>
        <v>-983.3371429</v>
      </c>
      <c r="AL33" s="148">
        <f t="shared" si="52"/>
        <v>18968.72727</v>
      </c>
      <c r="AM33" s="4"/>
      <c r="AN33" s="148">
        <f>SUMIFS('Pivot Openmin'!D:D,'Pivot Openmin'!B:B,Overall!AG33)</f>
        <v>13766.72</v>
      </c>
      <c r="AO33" s="149">
        <f t="shared" si="53"/>
        <v>-44260.36364</v>
      </c>
      <c r="AP33" s="150">
        <f t="shared" si="54"/>
        <v>-58027.08364</v>
      </c>
      <c r="AQ33" s="151">
        <f t="shared" si="55"/>
        <v>46076</v>
      </c>
      <c r="AR33" s="151">
        <f t="shared" si="56"/>
        <v>46060</v>
      </c>
      <c r="AS33" s="152">
        <f>_xlfn.NETWORKDAYS.INTL(AQ33,AR33,11,Holiday!$A$1:$A$23)</f>
        <v>-14</v>
      </c>
      <c r="AT33" s="76"/>
      <c r="AU33" s="153">
        <f>IFERROR(VLOOKUP(AU$3,Holiday!$A:$B,2,0),IF($AN33=0,0,IF(WEEKDAY(AU$3,2)=7,0,IF($AN33-SUM($AT33:AT33)&lt;$AJ33,$AN33-SUM($AT33:AT33),$AJ33))))</f>
        <v>3161.454545</v>
      </c>
      <c r="AV33" s="153">
        <f>IFERROR(VLOOKUP(AV$3,Holiday!$A:$B,2,0),IF($AN33=0,0,IF(WEEKDAY(AV$3,2)=7,0,IF($AN33-SUM($AT33:AU33)&lt;$AJ33,$AN33-SUM($AT33:AU33),$AJ33))))</f>
        <v>3161.454545</v>
      </c>
      <c r="AW33" s="153">
        <f>IFERROR(VLOOKUP(AW$3,Holiday!$A:$B,2,0),IF($AN33=0,0,IF(WEEKDAY(AW$3,2)=7,0,IF($AN33-SUM($AT33:AV33)&lt;$AJ33,$AN33-SUM($AT33:AV33),$AJ33))))</f>
        <v>3161.454545</v>
      </c>
      <c r="AX33" s="153">
        <f>IFERROR(VLOOKUP(AX$3,Holiday!$A:$B,2,0),IF($AN33=0,0,IF(WEEKDAY(AX$3,2)=7,0,IF($AN33-SUM($AT33:AW33)&lt;$AJ33,$AN33-SUM($AT33:AW33),$AJ33))))</f>
        <v>3161.454545</v>
      </c>
      <c r="AY33" s="153">
        <f>IFERROR(VLOOKUP(AY$3,Holiday!$A:$B,2,0),IF($AN33=0,0,IF(WEEKDAY(AY$3,2)=7,0,IF($AN33-SUM($AT33:AX33)&lt;$AJ33,$AN33-SUM($AT33:AX33),$AJ33))))</f>
        <v>1120.901818</v>
      </c>
      <c r="AZ33" s="153">
        <f>IFERROR(VLOOKUP(AZ$3,Holiday!$A:$B,2,0),IF($AN33=0,0,IF(WEEKDAY(AZ$3,2)=7,0,IF($AN33-SUM($AT33:AY33)&lt;$AJ33,$AN33-SUM($AT33:AY33),$AJ33))))</f>
        <v>0</v>
      </c>
      <c r="BA33" s="153">
        <f>IFERROR(VLOOKUP(BA$3,Holiday!$A:$B,2,0),IF($AN33=0,0,IF(WEEKDAY(BA$3,2)=7,0,IF($AN33-SUM($AT33:AZ33)&lt;$AJ33,$AN33-SUM($AT33:AZ33),$AJ33))))</f>
        <v>0</v>
      </c>
      <c r="BB33" s="153">
        <f>IFERROR(VLOOKUP(BB$3,Holiday!$A:$B,2,0),IF($AN33=0,0,IF(WEEKDAY(BB$3,2)=7,0,IF($AN33-SUM($AT33:BA33)&lt;$AJ33,$AN33-SUM($AT33:BA33),$AJ33))))</f>
        <v>0</v>
      </c>
      <c r="BC33" s="153">
        <f>IFERROR(VLOOKUP(BC$3,Holiday!$A:$B,2,0),IF($AN33=0,0,IF(WEEKDAY(BC$3,2)=7,0,IF($AN33-SUM($AT33:BB33)&lt;$AJ33,$AN33-SUM($AT33:BB33),$AJ33))))</f>
        <v>0</v>
      </c>
      <c r="BD33" s="153">
        <f>IFERROR(VLOOKUP(BD$3,Holiday!$A:$B,2,0),IF($AN33=0,0,IF(WEEKDAY(BD$3,2)=7,0,IF($AN33-SUM($AT33:BC33)&lt;$AJ33,$AN33-SUM($AT33:BC33),$AJ33))))</f>
        <v>0</v>
      </c>
      <c r="BE33" s="153">
        <f>IFERROR(VLOOKUP(BE$3,Holiday!$A:$B,2,0),IF($AN33=0,0,IF(WEEKDAY(BE$3,2)=7,0,IF($AN33-SUM($AT33:BD33)&lt;$AJ33,$AN33-SUM($AT33:BD33),$AJ33))))</f>
        <v>0</v>
      </c>
      <c r="BF33" s="153">
        <f>IFERROR(VLOOKUP(BF$3,Holiday!$A:$B,2,0),IF($AN33=0,0,IF(WEEKDAY(BF$3,2)=7,0,IF($AN33-SUM($AT33:BE33)&lt;$AJ33,$AN33-SUM($AT33:BE33),$AJ33))))</f>
        <v>0</v>
      </c>
      <c r="BG33" s="153">
        <f>IFERROR(VLOOKUP(BG$3,Holiday!$A:$B,2,0),IF($AN33=0,0,IF(WEEKDAY(BG$3,2)=7,0,IF($AN33-SUM($AT33:BF33)&lt;$AJ33,$AN33-SUM($AT33:BF33),$AJ33))))</f>
        <v>0</v>
      </c>
      <c r="BH33" s="153">
        <f>IFERROR(VLOOKUP(BH$3,Holiday!$A:$B,2,0),IF($AN33=0,0,IF(WEEKDAY(BH$3,2)=7,0,IF($AN33-SUM($AT33:BG33)&lt;$AJ33,$AN33-SUM($AT33:BG33),$AJ33))))</f>
        <v>0</v>
      </c>
      <c r="BI33" s="153">
        <f>IFERROR(VLOOKUP(BI$3,Holiday!$A:$B,2,0),IF($AN33=0,0,IF(WEEKDAY(BI$3,2)=7,0,IF($AN33-SUM($AT33:BH33)&lt;$AJ33,$AN33-SUM($AT33:BH33),$AJ33))))</f>
        <v>0</v>
      </c>
      <c r="BJ33" s="153">
        <f>IFERROR(VLOOKUP(BJ$3,Holiday!$A:$B,2,0),IF($AN33=0,0,IF(WEEKDAY(BJ$3,2)=7,0,IF($AN33-SUM($AT33:BI33)&lt;$AJ33,$AN33-SUM($AT33:BI33),$AJ33))))</f>
        <v>0</v>
      </c>
      <c r="BK33" s="153">
        <f>IFERROR(VLOOKUP(BK$3,Holiday!$A:$B,2,0),IF($AN33=0,0,IF(WEEKDAY(BK$3,2)=7,0,IF($AN33-SUM($AT33:BJ33)&lt;$AJ33,$AN33-SUM($AT33:BJ33),$AJ33))))</f>
        <v>0</v>
      </c>
      <c r="BL33" s="1"/>
      <c r="BM33" s="154"/>
      <c r="BN33" s="154"/>
      <c r="BO33" s="154"/>
      <c r="BP33" s="154"/>
      <c r="BQ33" s="154"/>
      <c r="BR33" s="154"/>
      <c r="BS33" s="155"/>
      <c r="BT33" s="154"/>
      <c r="BU33" s="154"/>
      <c r="BV33" s="154"/>
      <c r="BW33" s="154"/>
      <c r="BX33" s="1"/>
      <c r="BY33" s="1"/>
      <c r="BZ33" s="1"/>
      <c r="CA33" s="1"/>
      <c r="CB33" s="1"/>
      <c r="CC33" s="1"/>
      <c r="CD33" s="1"/>
    </row>
    <row r="34" ht="21.0" customHeight="1">
      <c r="A34" s="136">
        <v>19.0</v>
      </c>
      <c r="B34" s="48"/>
      <c r="C34" s="138" t="s">
        <v>77</v>
      </c>
      <c r="D34" s="139"/>
      <c r="E34" s="140">
        <v>3.7272727272727275</v>
      </c>
      <c r="F34" s="140">
        <v>3.7272727272727275</v>
      </c>
      <c r="G34" s="140">
        <v>3.7272727272727275</v>
      </c>
      <c r="H34" s="140">
        <v>3.7272727272727275</v>
      </c>
      <c r="I34" s="140">
        <v>3.7272727272727275</v>
      </c>
      <c r="J34" s="140">
        <v>3.7272727272727275</v>
      </c>
      <c r="K34" s="141">
        <f t="shared" si="46"/>
        <v>14.90909091</v>
      </c>
      <c r="L34" s="138">
        <v>480.0</v>
      </c>
      <c r="M34" s="138">
        <v>480.0</v>
      </c>
      <c r="N34" s="138">
        <v>480.0</v>
      </c>
      <c r="O34" s="138">
        <v>480.0</v>
      </c>
      <c r="P34" s="138">
        <v>480.0</v>
      </c>
      <c r="Q34" s="138">
        <v>480.0</v>
      </c>
      <c r="R34" s="142">
        <f t="shared" si="47"/>
        <v>1920</v>
      </c>
      <c r="S34" s="143">
        <v>1.15</v>
      </c>
      <c r="T34" s="143">
        <v>1.15</v>
      </c>
      <c r="U34" s="143">
        <v>1.15</v>
      </c>
      <c r="V34" s="143">
        <v>1.15</v>
      </c>
      <c r="W34" s="143">
        <v>1.15</v>
      </c>
      <c r="X34" s="143">
        <v>1.15</v>
      </c>
      <c r="Y34" s="138"/>
      <c r="Z34" s="144">
        <f t="shared" ref="Z34:AE34" si="63">E34*L34*S34</f>
        <v>2057.454545</v>
      </c>
      <c r="AA34" s="144">
        <f t="shared" si="63"/>
        <v>2057.454545</v>
      </c>
      <c r="AB34" s="144">
        <f t="shared" si="63"/>
        <v>2057.454545</v>
      </c>
      <c r="AC34" s="144">
        <f t="shared" si="63"/>
        <v>2057.454545</v>
      </c>
      <c r="AD34" s="144">
        <f t="shared" si="63"/>
        <v>2057.454545</v>
      </c>
      <c r="AE34" s="144">
        <f t="shared" si="63"/>
        <v>2057.454545</v>
      </c>
      <c r="AF34" s="145">
        <f t="shared" si="49"/>
        <v>8229.818182</v>
      </c>
      <c r="AG34" s="138" t="s">
        <v>80</v>
      </c>
      <c r="AH34" s="146">
        <v>2.0</v>
      </c>
      <c r="AI34" s="147">
        <v>1.1</v>
      </c>
      <c r="AJ34" s="148">
        <f t="shared" si="50"/>
        <v>2057.454545</v>
      </c>
      <c r="AK34" s="148">
        <f t="shared" si="51"/>
        <v>-295.3142857</v>
      </c>
      <c r="AL34" s="148">
        <f t="shared" si="52"/>
        <v>12344.72727</v>
      </c>
      <c r="AM34" s="4"/>
      <c r="AN34" s="148">
        <f>SUMIFS('Pivot Openmin'!D:D,'Pivot Openmin'!B:B,Overall!AG34)</f>
        <v>4134.4</v>
      </c>
      <c r="AO34" s="149">
        <f t="shared" si="53"/>
        <v>-28804.36364</v>
      </c>
      <c r="AP34" s="150">
        <f t="shared" si="54"/>
        <v>-32938.76364</v>
      </c>
      <c r="AQ34" s="151">
        <f t="shared" si="55"/>
        <v>46076</v>
      </c>
      <c r="AR34" s="151">
        <f t="shared" si="56"/>
        <v>46060</v>
      </c>
      <c r="AS34" s="152">
        <f>_xlfn.NETWORKDAYS.INTL(AQ34,AR34,11,Holiday!$A$1:$A$23)</f>
        <v>-14</v>
      </c>
      <c r="AT34" s="76"/>
      <c r="AU34" s="153">
        <f>IFERROR(VLOOKUP(AU$3,Holiday!$A:$B,2,0),IF($AN34=0,0,IF(WEEKDAY(AU$3,2)=7,0,IF($AN34-SUM($AT34:AT34)&lt;$AJ34,$AN34-SUM($AT34:AT34),$AJ34))))</f>
        <v>2057.454545</v>
      </c>
      <c r="AV34" s="153">
        <f>IFERROR(VLOOKUP(AV$3,Holiday!$A:$B,2,0),IF($AN34=0,0,IF(WEEKDAY(AV$3,2)=7,0,IF($AN34-SUM($AT34:AU34)&lt;$AJ34,$AN34-SUM($AT34:AU34),$AJ34))))</f>
        <v>2057.454545</v>
      </c>
      <c r="AW34" s="153">
        <f>IFERROR(VLOOKUP(AW$3,Holiday!$A:$B,2,0),IF($AN34=0,0,IF(WEEKDAY(AW$3,2)=7,0,IF($AN34-SUM($AT34:AV34)&lt;$AJ34,$AN34-SUM($AT34:AV34),$AJ34))))</f>
        <v>19.49090909</v>
      </c>
      <c r="AX34" s="153">
        <f>IFERROR(VLOOKUP(AX$3,Holiday!$A:$B,2,0),IF($AN34=0,0,IF(WEEKDAY(AX$3,2)=7,0,IF($AN34-SUM($AT34:AW34)&lt;$AJ34,$AN34-SUM($AT34:AW34),$AJ34))))</f>
        <v>0</v>
      </c>
      <c r="AY34" s="153">
        <f>IFERROR(VLOOKUP(AY$3,Holiday!$A:$B,2,0),IF($AN34=0,0,IF(WEEKDAY(AY$3,2)=7,0,IF($AN34-SUM($AT34:AX34)&lt;$AJ34,$AN34-SUM($AT34:AX34),$AJ34))))</f>
        <v>0</v>
      </c>
      <c r="AZ34" s="153">
        <f>IFERROR(VLOOKUP(AZ$3,Holiday!$A:$B,2,0),IF($AN34=0,0,IF(WEEKDAY(AZ$3,2)=7,0,IF($AN34-SUM($AT34:AY34)&lt;$AJ34,$AN34-SUM($AT34:AY34),$AJ34))))</f>
        <v>0</v>
      </c>
      <c r="BA34" s="153">
        <f>IFERROR(VLOOKUP(BA$3,Holiday!$A:$B,2,0),IF($AN34=0,0,IF(WEEKDAY(BA$3,2)=7,0,IF($AN34-SUM($AT34:AZ34)&lt;$AJ34,$AN34-SUM($AT34:AZ34),$AJ34))))</f>
        <v>0</v>
      </c>
      <c r="BB34" s="153">
        <f>IFERROR(VLOOKUP(BB$3,Holiday!$A:$B,2,0),IF($AN34=0,0,IF(WEEKDAY(BB$3,2)=7,0,IF($AN34-SUM($AT34:BA34)&lt;$AJ34,$AN34-SUM($AT34:BA34),$AJ34))))</f>
        <v>0</v>
      </c>
      <c r="BC34" s="153">
        <f>IFERROR(VLOOKUP(BC$3,Holiday!$A:$B,2,0),IF($AN34=0,0,IF(WEEKDAY(BC$3,2)=7,0,IF($AN34-SUM($AT34:BB34)&lt;$AJ34,$AN34-SUM($AT34:BB34),$AJ34))))</f>
        <v>0</v>
      </c>
      <c r="BD34" s="153">
        <f>IFERROR(VLOOKUP(BD$3,Holiday!$A:$B,2,0),IF($AN34=0,0,IF(WEEKDAY(BD$3,2)=7,0,IF($AN34-SUM($AT34:BC34)&lt;$AJ34,$AN34-SUM($AT34:BC34),$AJ34))))</f>
        <v>0</v>
      </c>
      <c r="BE34" s="153">
        <f>IFERROR(VLOOKUP(BE$3,Holiday!$A:$B,2,0),IF($AN34=0,0,IF(WEEKDAY(BE$3,2)=7,0,IF($AN34-SUM($AT34:BD34)&lt;$AJ34,$AN34-SUM($AT34:BD34),$AJ34))))</f>
        <v>0</v>
      </c>
      <c r="BF34" s="153">
        <f>IFERROR(VLOOKUP(BF$3,Holiday!$A:$B,2,0),IF($AN34=0,0,IF(WEEKDAY(BF$3,2)=7,0,IF($AN34-SUM($AT34:BE34)&lt;$AJ34,$AN34-SUM($AT34:BE34),$AJ34))))</f>
        <v>0</v>
      </c>
      <c r="BG34" s="153">
        <f>IFERROR(VLOOKUP(BG$3,Holiday!$A:$B,2,0),IF($AN34=0,0,IF(WEEKDAY(BG$3,2)=7,0,IF($AN34-SUM($AT34:BF34)&lt;$AJ34,$AN34-SUM($AT34:BF34),$AJ34))))</f>
        <v>0</v>
      </c>
      <c r="BH34" s="153">
        <f>IFERROR(VLOOKUP(BH$3,Holiday!$A:$B,2,0),IF($AN34=0,0,IF(WEEKDAY(BH$3,2)=7,0,IF($AN34-SUM($AT34:BG34)&lt;$AJ34,$AN34-SUM($AT34:BG34),$AJ34))))</f>
        <v>0</v>
      </c>
      <c r="BI34" s="153">
        <f>IFERROR(VLOOKUP(BI$3,Holiday!$A:$B,2,0),IF($AN34=0,0,IF(WEEKDAY(BI$3,2)=7,0,IF($AN34-SUM($AT34:BH34)&lt;$AJ34,$AN34-SUM($AT34:BH34),$AJ34))))</f>
        <v>0</v>
      </c>
      <c r="BJ34" s="153">
        <f>IFERROR(VLOOKUP(BJ$3,Holiday!$A:$B,2,0),IF($AN34=0,0,IF(WEEKDAY(BJ$3,2)=7,0,IF($AN34-SUM($AT34:BI34)&lt;$AJ34,$AN34-SUM($AT34:BI34),$AJ34))))</f>
        <v>0</v>
      </c>
      <c r="BK34" s="153">
        <f>IFERROR(VLOOKUP(BK$3,Holiday!$A:$B,2,0),IF($AN34=0,0,IF(WEEKDAY(BK$3,2)=7,0,IF($AN34-SUM($AT34:BJ34)&lt;$AJ34,$AN34-SUM($AT34:BJ34),$AJ34))))</f>
        <v>0</v>
      </c>
      <c r="BL34" s="1"/>
      <c r="BM34" s="154"/>
      <c r="BN34" s="154"/>
      <c r="BO34" s="154"/>
      <c r="BP34" s="154"/>
      <c r="BQ34" s="154"/>
      <c r="BR34" s="154"/>
      <c r="BS34" s="155"/>
      <c r="BT34" s="154"/>
      <c r="BU34" s="154"/>
      <c r="BV34" s="154"/>
      <c r="BW34" s="154"/>
      <c r="BX34" s="1"/>
      <c r="BY34" s="1"/>
      <c r="BZ34" s="1"/>
      <c r="CA34" s="1"/>
      <c r="CB34" s="1"/>
      <c r="CC34" s="1"/>
      <c r="CD34" s="1"/>
    </row>
    <row r="35" ht="21.0" customHeight="1">
      <c r="A35" s="136">
        <v>20.0</v>
      </c>
      <c r="B35" s="48"/>
      <c r="C35" s="138" t="s">
        <v>81</v>
      </c>
      <c r="D35" s="139"/>
      <c r="E35" s="140">
        <v>6.7272727272727275</v>
      </c>
      <c r="F35" s="140">
        <v>6.7272727272727275</v>
      </c>
      <c r="G35" s="140">
        <v>6.7272727272727275</v>
      </c>
      <c r="H35" s="140">
        <v>6.7272727272727275</v>
      </c>
      <c r="I35" s="140">
        <v>6.7272727272727275</v>
      </c>
      <c r="J35" s="140">
        <v>6.7272727272727275</v>
      </c>
      <c r="K35" s="141">
        <f t="shared" si="46"/>
        <v>26.90909091</v>
      </c>
      <c r="L35" s="138">
        <v>480.0</v>
      </c>
      <c r="M35" s="138">
        <v>480.0</v>
      </c>
      <c r="N35" s="138">
        <v>480.0</v>
      </c>
      <c r="O35" s="138">
        <v>480.0</v>
      </c>
      <c r="P35" s="138">
        <v>480.0</v>
      </c>
      <c r="Q35" s="138">
        <v>480.0</v>
      </c>
      <c r="R35" s="142">
        <f t="shared" si="47"/>
        <v>1920</v>
      </c>
      <c r="S35" s="143">
        <v>1.15</v>
      </c>
      <c r="T35" s="143">
        <v>1.15</v>
      </c>
      <c r="U35" s="143">
        <v>1.15</v>
      </c>
      <c r="V35" s="143">
        <v>1.15</v>
      </c>
      <c r="W35" s="143">
        <v>1.15</v>
      </c>
      <c r="X35" s="143">
        <v>1.15</v>
      </c>
      <c r="Y35" s="138"/>
      <c r="Z35" s="144">
        <f t="shared" ref="Z35:AE35" si="64">E35*L35*S35</f>
        <v>3713.454545</v>
      </c>
      <c r="AA35" s="144">
        <f t="shared" si="64"/>
        <v>3713.454545</v>
      </c>
      <c r="AB35" s="144">
        <f t="shared" si="64"/>
        <v>3713.454545</v>
      </c>
      <c r="AC35" s="144">
        <f t="shared" si="64"/>
        <v>3713.454545</v>
      </c>
      <c r="AD35" s="144">
        <f t="shared" si="64"/>
        <v>3713.454545</v>
      </c>
      <c r="AE35" s="144">
        <f t="shared" si="64"/>
        <v>3713.454545</v>
      </c>
      <c r="AF35" s="145">
        <f t="shared" si="49"/>
        <v>14853.81818</v>
      </c>
      <c r="AG35" s="138" t="s">
        <v>82</v>
      </c>
      <c r="AH35" s="146">
        <v>6.0</v>
      </c>
      <c r="AI35" s="147">
        <v>1.1</v>
      </c>
      <c r="AJ35" s="148">
        <f t="shared" si="50"/>
        <v>3713.454545</v>
      </c>
      <c r="AK35" s="148">
        <f t="shared" si="51"/>
        <v>-1281.57</v>
      </c>
      <c r="AL35" s="148">
        <f t="shared" si="52"/>
        <v>22280.72727</v>
      </c>
      <c r="AM35" s="4"/>
      <c r="AN35" s="148">
        <f>SUMIFS('Pivot Openmin'!D:D,'Pivot Openmin'!B:B,Overall!AG35)</f>
        <v>17941.98</v>
      </c>
      <c r="AO35" s="149">
        <f t="shared" si="53"/>
        <v>-51988.36364</v>
      </c>
      <c r="AP35" s="150">
        <f t="shared" si="54"/>
        <v>-69930.34364</v>
      </c>
      <c r="AQ35" s="151">
        <f t="shared" si="55"/>
        <v>46076</v>
      </c>
      <c r="AR35" s="151">
        <f t="shared" si="56"/>
        <v>46060</v>
      </c>
      <c r="AS35" s="152">
        <f>_xlfn.NETWORKDAYS.INTL(AQ35,AR35,11,Holiday!$A$1:$A$23)</f>
        <v>-14</v>
      </c>
      <c r="AT35" s="76"/>
      <c r="AU35" s="153">
        <f>IFERROR(VLOOKUP(AU$3,Holiday!$A:$B,2,0),IF($AN35=0,0,IF(WEEKDAY(AU$3,2)=7,0,IF($AN35-SUM($AT35:AT35)&lt;$AJ35,$AN35-SUM($AT35:AT35),$AJ35))))</f>
        <v>3713.454545</v>
      </c>
      <c r="AV35" s="153">
        <f>IFERROR(VLOOKUP(AV$3,Holiday!$A:$B,2,0),IF($AN35=0,0,IF(WEEKDAY(AV$3,2)=7,0,IF($AN35-SUM($AT35:AU35)&lt;$AJ35,$AN35-SUM($AT35:AU35),$AJ35))))</f>
        <v>3713.454545</v>
      </c>
      <c r="AW35" s="153">
        <f>IFERROR(VLOOKUP(AW$3,Holiday!$A:$B,2,0),IF($AN35=0,0,IF(WEEKDAY(AW$3,2)=7,0,IF($AN35-SUM($AT35:AV35)&lt;$AJ35,$AN35-SUM($AT35:AV35),$AJ35))))</f>
        <v>3713.454545</v>
      </c>
      <c r="AX35" s="153">
        <f>IFERROR(VLOOKUP(AX$3,Holiday!$A:$B,2,0),IF($AN35=0,0,IF(WEEKDAY(AX$3,2)=7,0,IF($AN35-SUM($AT35:AW35)&lt;$AJ35,$AN35-SUM($AT35:AW35),$AJ35))))</f>
        <v>3713.454545</v>
      </c>
      <c r="AY35" s="153">
        <f>IFERROR(VLOOKUP(AY$3,Holiday!$A:$B,2,0),IF($AN35=0,0,IF(WEEKDAY(AY$3,2)=7,0,IF($AN35-SUM($AT35:AX35)&lt;$AJ35,$AN35-SUM($AT35:AX35),$AJ35))))</f>
        <v>3088.161818</v>
      </c>
      <c r="AZ35" s="153">
        <f>IFERROR(VLOOKUP(AZ$3,Holiday!$A:$B,2,0),IF($AN35=0,0,IF(WEEKDAY(AZ$3,2)=7,0,IF($AN35-SUM($AT35:AY35)&lt;$AJ35,$AN35-SUM($AT35:AY35),$AJ35))))</f>
        <v>0</v>
      </c>
      <c r="BA35" s="153">
        <f>IFERROR(VLOOKUP(BA$3,Holiday!$A:$B,2,0),IF($AN35=0,0,IF(WEEKDAY(BA$3,2)=7,0,IF($AN35-SUM($AT35:AZ35)&lt;$AJ35,$AN35-SUM($AT35:AZ35),$AJ35))))</f>
        <v>0</v>
      </c>
      <c r="BB35" s="153">
        <f>IFERROR(VLOOKUP(BB$3,Holiday!$A:$B,2,0),IF($AN35=0,0,IF(WEEKDAY(BB$3,2)=7,0,IF($AN35-SUM($AT35:BA35)&lt;$AJ35,$AN35-SUM($AT35:BA35),$AJ35))))</f>
        <v>0</v>
      </c>
      <c r="BC35" s="153">
        <f>IFERROR(VLOOKUP(BC$3,Holiday!$A:$B,2,0),IF($AN35=0,0,IF(WEEKDAY(BC$3,2)=7,0,IF($AN35-SUM($AT35:BB35)&lt;$AJ35,$AN35-SUM($AT35:BB35),$AJ35))))</f>
        <v>0</v>
      </c>
      <c r="BD35" s="153">
        <f>IFERROR(VLOOKUP(BD$3,Holiday!$A:$B,2,0),IF($AN35=0,0,IF(WEEKDAY(BD$3,2)=7,0,IF($AN35-SUM($AT35:BC35)&lt;$AJ35,$AN35-SUM($AT35:BC35),$AJ35))))</f>
        <v>0</v>
      </c>
      <c r="BE35" s="153">
        <f>IFERROR(VLOOKUP(BE$3,Holiday!$A:$B,2,0),IF($AN35=0,0,IF(WEEKDAY(BE$3,2)=7,0,IF($AN35-SUM($AT35:BD35)&lt;$AJ35,$AN35-SUM($AT35:BD35),$AJ35))))</f>
        <v>0</v>
      </c>
      <c r="BF35" s="153">
        <f>IFERROR(VLOOKUP(BF$3,Holiday!$A:$B,2,0),IF($AN35=0,0,IF(WEEKDAY(BF$3,2)=7,0,IF($AN35-SUM($AT35:BE35)&lt;$AJ35,$AN35-SUM($AT35:BE35),$AJ35))))</f>
        <v>0</v>
      </c>
      <c r="BG35" s="153">
        <f>IFERROR(VLOOKUP(BG$3,Holiday!$A:$B,2,0),IF($AN35=0,0,IF(WEEKDAY(BG$3,2)=7,0,IF($AN35-SUM($AT35:BF35)&lt;$AJ35,$AN35-SUM($AT35:BF35),$AJ35))))</f>
        <v>0</v>
      </c>
      <c r="BH35" s="153">
        <f>IFERROR(VLOOKUP(BH$3,Holiday!$A:$B,2,0),IF($AN35=0,0,IF(WEEKDAY(BH$3,2)=7,0,IF($AN35-SUM($AT35:BG35)&lt;$AJ35,$AN35-SUM($AT35:BG35),$AJ35))))</f>
        <v>0</v>
      </c>
      <c r="BI35" s="153">
        <f>IFERROR(VLOOKUP(BI$3,Holiday!$A:$B,2,0),IF($AN35=0,0,IF(WEEKDAY(BI$3,2)=7,0,IF($AN35-SUM($AT35:BH35)&lt;$AJ35,$AN35-SUM($AT35:BH35),$AJ35))))</f>
        <v>0</v>
      </c>
      <c r="BJ35" s="153">
        <f>IFERROR(VLOOKUP(BJ$3,Holiday!$A:$B,2,0),IF($AN35=0,0,IF(WEEKDAY(BJ$3,2)=7,0,IF($AN35-SUM($AT35:BI35)&lt;$AJ35,$AN35-SUM($AT35:BI35),$AJ35))))</f>
        <v>0</v>
      </c>
      <c r="BK35" s="153">
        <f>IFERROR(VLOOKUP(BK$3,Holiday!$A:$B,2,0),IF($AN35=0,0,IF(WEEKDAY(BK$3,2)=7,0,IF($AN35-SUM($AT35:BJ35)&lt;$AJ35,$AN35-SUM($AT35:BJ35),$AJ35))))</f>
        <v>0</v>
      </c>
      <c r="BL35" s="1"/>
      <c r="BM35" s="154"/>
      <c r="BN35" s="154"/>
      <c r="BO35" s="154"/>
      <c r="BP35" s="154"/>
      <c r="BQ35" s="154"/>
      <c r="BR35" s="154"/>
      <c r="BS35" s="155"/>
      <c r="BT35" s="154"/>
      <c r="BU35" s="154"/>
      <c r="BV35" s="154"/>
      <c r="BW35" s="154"/>
      <c r="BX35" s="1"/>
      <c r="BY35" s="1"/>
      <c r="BZ35" s="1"/>
      <c r="CA35" s="1"/>
      <c r="CB35" s="1"/>
      <c r="CC35" s="1"/>
      <c r="CD35" s="1"/>
    </row>
    <row r="36" ht="21.0" customHeight="1">
      <c r="A36" s="136">
        <v>21.0</v>
      </c>
      <c r="B36" s="108"/>
      <c r="C36" s="138" t="s">
        <v>83</v>
      </c>
      <c r="D36" s="139"/>
      <c r="E36" s="140">
        <v>2.7272727272727275</v>
      </c>
      <c r="F36" s="140">
        <v>2.7272727272727275</v>
      </c>
      <c r="G36" s="140">
        <v>2.7272727272727275</v>
      </c>
      <c r="H36" s="140">
        <v>2.7272727272727275</v>
      </c>
      <c r="I36" s="140">
        <v>2.7272727272727275</v>
      </c>
      <c r="J36" s="140">
        <v>2.7272727272727275</v>
      </c>
      <c r="K36" s="141">
        <f t="shared" si="46"/>
        <v>10.90909091</v>
      </c>
      <c r="L36" s="138">
        <v>480.0</v>
      </c>
      <c r="M36" s="138">
        <v>480.0</v>
      </c>
      <c r="N36" s="138">
        <v>480.0</v>
      </c>
      <c r="O36" s="138">
        <v>480.0</v>
      </c>
      <c r="P36" s="138">
        <v>480.0</v>
      </c>
      <c r="Q36" s="138">
        <v>480.0</v>
      </c>
      <c r="R36" s="142">
        <f t="shared" si="47"/>
        <v>1920</v>
      </c>
      <c r="S36" s="143">
        <v>1.15</v>
      </c>
      <c r="T36" s="143">
        <v>1.15</v>
      </c>
      <c r="U36" s="143">
        <v>1.15</v>
      </c>
      <c r="V36" s="143">
        <v>1.15</v>
      </c>
      <c r="W36" s="143">
        <v>1.15</v>
      </c>
      <c r="X36" s="143">
        <v>1.15</v>
      </c>
      <c r="Y36" s="138"/>
      <c r="Z36" s="144">
        <f t="shared" ref="Z36:AE36" si="65">E36*L36*S36</f>
        <v>1505.454545</v>
      </c>
      <c r="AA36" s="144">
        <f t="shared" si="65"/>
        <v>1505.454545</v>
      </c>
      <c r="AB36" s="144">
        <f t="shared" si="65"/>
        <v>1505.454545</v>
      </c>
      <c r="AC36" s="144">
        <f t="shared" si="65"/>
        <v>1505.454545</v>
      </c>
      <c r="AD36" s="144">
        <f t="shared" si="65"/>
        <v>1505.454545</v>
      </c>
      <c r="AE36" s="144">
        <f t="shared" si="65"/>
        <v>1505.454545</v>
      </c>
      <c r="AF36" s="145">
        <f t="shared" si="49"/>
        <v>6021.818182</v>
      </c>
      <c r="AG36" s="138" t="s">
        <v>84</v>
      </c>
      <c r="AH36" s="146">
        <v>2.0</v>
      </c>
      <c r="AI36" s="147">
        <v>1.1</v>
      </c>
      <c r="AJ36" s="148">
        <f t="shared" si="50"/>
        <v>1505.454545</v>
      </c>
      <c r="AK36" s="148">
        <f t="shared" si="51"/>
        <v>-289.4028571</v>
      </c>
      <c r="AL36" s="148">
        <f t="shared" si="52"/>
        <v>9032.727273</v>
      </c>
      <c r="AM36" s="4"/>
      <c r="AN36" s="148">
        <f>SUMIFS('Pivot Openmin'!D:D,'Pivot Openmin'!B:B,Overall!AG36)</f>
        <v>4051.64</v>
      </c>
      <c r="AO36" s="149">
        <f t="shared" si="53"/>
        <v>-21076.36364</v>
      </c>
      <c r="AP36" s="150">
        <f t="shared" si="54"/>
        <v>-25128.00364</v>
      </c>
      <c r="AQ36" s="151">
        <f t="shared" si="55"/>
        <v>46076</v>
      </c>
      <c r="AR36" s="151">
        <f t="shared" si="56"/>
        <v>46060</v>
      </c>
      <c r="AS36" s="152">
        <f>_xlfn.NETWORKDAYS.INTL(AQ36,AR36,11,Holiday!$A$1:$A$23)</f>
        <v>-14</v>
      </c>
      <c r="AT36" s="76"/>
      <c r="AU36" s="153">
        <f>IFERROR(VLOOKUP(AU$3,Holiday!$A:$B,2,0),IF($AN36=0,0,IF(WEEKDAY(AU$3,2)=7,0,IF($AN36-SUM($AT36:AT36)&lt;$AJ36,$AN36-SUM($AT36:AT36),$AJ36))))</f>
        <v>1505.454545</v>
      </c>
      <c r="AV36" s="153">
        <f>IFERROR(VLOOKUP(AV$3,Holiday!$A:$B,2,0),IF($AN36=0,0,IF(WEEKDAY(AV$3,2)=7,0,IF($AN36-SUM($AT36:AU36)&lt;$AJ36,$AN36-SUM($AT36:AU36),$AJ36))))</f>
        <v>1505.454545</v>
      </c>
      <c r="AW36" s="153">
        <f>IFERROR(VLOOKUP(AW$3,Holiday!$A:$B,2,0),IF($AN36=0,0,IF(WEEKDAY(AW$3,2)=7,0,IF($AN36-SUM($AT36:AV36)&lt;$AJ36,$AN36-SUM($AT36:AV36),$AJ36))))</f>
        <v>1040.730909</v>
      </c>
      <c r="AX36" s="153">
        <f>IFERROR(VLOOKUP(AX$3,Holiday!$A:$B,2,0),IF($AN36=0,0,IF(WEEKDAY(AX$3,2)=7,0,IF($AN36-SUM($AT36:AW36)&lt;$AJ36,$AN36-SUM($AT36:AW36),$AJ36))))</f>
        <v>0</v>
      </c>
      <c r="AY36" s="153">
        <f>IFERROR(VLOOKUP(AY$3,Holiday!$A:$B,2,0),IF($AN36=0,0,IF(WEEKDAY(AY$3,2)=7,0,IF($AN36-SUM($AT36:AX36)&lt;$AJ36,$AN36-SUM($AT36:AX36),$AJ36))))</f>
        <v>0</v>
      </c>
      <c r="AZ36" s="153">
        <f>IFERROR(VLOOKUP(AZ$3,Holiday!$A:$B,2,0),IF($AN36=0,0,IF(WEEKDAY(AZ$3,2)=7,0,IF($AN36-SUM($AT36:AY36)&lt;$AJ36,$AN36-SUM($AT36:AY36),$AJ36))))</f>
        <v>0</v>
      </c>
      <c r="BA36" s="153">
        <f>IFERROR(VLOOKUP(BA$3,Holiday!$A:$B,2,0),IF($AN36=0,0,IF(WEEKDAY(BA$3,2)=7,0,IF($AN36-SUM($AT36:AZ36)&lt;$AJ36,$AN36-SUM($AT36:AZ36),$AJ36))))</f>
        <v>0</v>
      </c>
      <c r="BB36" s="153">
        <f>IFERROR(VLOOKUP(BB$3,Holiday!$A:$B,2,0),IF($AN36=0,0,IF(WEEKDAY(BB$3,2)=7,0,IF($AN36-SUM($AT36:BA36)&lt;$AJ36,$AN36-SUM($AT36:BA36),$AJ36))))</f>
        <v>0</v>
      </c>
      <c r="BC36" s="153">
        <f>IFERROR(VLOOKUP(BC$3,Holiday!$A:$B,2,0),IF($AN36=0,0,IF(WEEKDAY(BC$3,2)=7,0,IF($AN36-SUM($AT36:BB36)&lt;$AJ36,$AN36-SUM($AT36:BB36),$AJ36))))</f>
        <v>0</v>
      </c>
      <c r="BD36" s="153">
        <f>IFERROR(VLOOKUP(BD$3,Holiday!$A:$B,2,0),IF($AN36=0,0,IF(WEEKDAY(BD$3,2)=7,0,IF($AN36-SUM($AT36:BC36)&lt;$AJ36,$AN36-SUM($AT36:BC36),$AJ36))))</f>
        <v>0</v>
      </c>
      <c r="BE36" s="153">
        <f>IFERROR(VLOOKUP(BE$3,Holiday!$A:$B,2,0),IF($AN36=0,0,IF(WEEKDAY(BE$3,2)=7,0,IF($AN36-SUM($AT36:BD36)&lt;$AJ36,$AN36-SUM($AT36:BD36),$AJ36))))</f>
        <v>0</v>
      </c>
      <c r="BF36" s="153">
        <f>IFERROR(VLOOKUP(BF$3,Holiday!$A:$B,2,0),IF($AN36=0,0,IF(WEEKDAY(BF$3,2)=7,0,IF($AN36-SUM($AT36:BE36)&lt;$AJ36,$AN36-SUM($AT36:BE36),$AJ36))))</f>
        <v>0</v>
      </c>
      <c r="BG36" s="153">
        <f>IFERROR(VLOOKUP(BG$3,Holiday!$A:$B,2,0),IF($AN36=0,0,IF(WEEKDAY(BG$3,2)=7,0,IF($AN36-SUM($AT36:BF36)&lt;$AJ36,$AN36-SUM($AT36:BF36),$AJ36))))</f>
        <v>0</v>
      </c>
      <c r="BH36" s="153">
        <f>IFERROR(VLOOKUP(BH$3,Holiday!$A:$B,2,0),IF($AN36=0,0,IF(WEEKDAY(BH$3,2)=7,0,IF($AN36-SUM($AT36:BG36)&lt;$AJ36,$AN36-SUM($AT36:BG36),$AJ36))))</f>
        <v>0</v>
      </c>
      <c r="BI36" s="153">
        <f>IFERROR(VLOOKUP(BI$3,Holiday!$A:$B,2,0),IF($AN36=0,0,IF(WEEKDAY(BI$3,2)=7,0,IF($AN36-SUM($AT36:BH36)&lt;$AJ36,$AN36-SUM($AT36:BH36),$AJ36))))</f>
        <v>0</v>
      </c>
      <c r="BJ36" s="153">
        <f>IFERROR(VLOOKUP(BJ$3,Holiday!$A:$B,2,0),IF($AN36=0,0,IF(WEEKDAY(BJ$3,2)=7,0,IF($AN36-SUM($AT36:BI36)&lt;$AJ36,$AN36-SUM($AT36:BI36),$AJ36))))</f>
        <v>0</v>
      </c>
      <c r="BK36" s="153">
        <f>IFERROR(VLOOKUP(BK$3,Holiday!$A:$B,2,0),IF($AN36=0,0,IF(WEEKDAY(BK$3,2)=7,0,IF($AN36-SUM($AT36:BJ36)&lt;$AJ36,$AN36-SUM($AT36:BJ36),$AJ36))))</f>
        <v>0</v>
      </c>
      <c r="BL36" s="1"/>
      <c r="BM36" s="154"/>
      <c r="BN36" s="154"/>
      <c r="BO36" s="154"/>
      <c r="BP36" s="154"/>
      <c r="BQ36" s="154"/>
      <c r="BR36" s="154"/>
      <c r="BS36" s="155"/>
      <c r="BT36" s="154"/>
      <c r="BU36" s="154"/>
      <c r="BV36" s="154"/>
      <c r="BW36" s="154"/>
      <c r="BX36" s="1"/>
      <c r="BY36" s="1"/>
      <c r="BZ36" s="1"/>
      <c r="CA36" s="1"/>
      <c r="CB36" s="1"/>
      <c r="CC36" s="1"/>
      <c r="CD36" s="1"/>
    </row>
    <row r="37" ht="21.0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56"/>
      <c r="BN37" s="156"/>
      <c r="BO37" s="156"/>
      <c r="BP37" s="156"/>
      <c r="BQ37" s="156"/>
      <c r="BR37" s="156"/>
      <c r="BS37" s="157"/>
      <c r="BT37" s="156"/>
      <c r="BU37" s="156"/>
      <c r="BV37" s="156"/>
      <c r="BW37" s="156"/>
      <c r="BX37" s="1"/>
      <c r="BY37" s="1"/>
      <c r="BZ37" s="1"/>
      <c r="CA37" s="1"/>
      <c r="CB37" s="1"/>
      <c r="CC37" s="1"/>
      <c r="CD37" s="1"/>
    </row>
    <row r="38" ht="21.0" customHeight="1">
      <c r="A38" s="158">
        <v>23.0</v>
      </c>
      <c r="B38" s="158" t="s">
        <v>85</v>
      </c>
      <c r="C38" s="159"/>
      <c r="D38" s="160"/>
      <c r="E38" s="161">
        <f t="shared" ref="E38:J38" si="66">SUM(E26:E36)</f>
        <v>65.27272727</v>
      </c>
      <c r="F38" s="161">
        <f t="shared" si="66"/>
        <v>65.27272727</v>
      </c>
      <c r="G38" s="161">
        <f t="shared" si="66"/>
        <v>65.27272727</v>
      </c>
      <c r="H38" s="161">
        <f t="shared" si="66"/>
        <v>65.27272727</v>
      </c>
      <c r="I38" s="161">
        <f t="shared" si="66"/>
        <v>65.27272727</v>
      </c>
      <c r="J38" s="161">
        <f t="shared" si="66"/>
        <v>65.27272727</v>
      </c>
      <c r="K38" s="159"/>
      <c r="L38" s="159"/>
      <c r="M38" s="159"/>
      <c r="N38" s="159"/>
      <c r="O38" s="159"/>
      <c r="P38" s="159"/>
      <c r="Q38" s="159"/>
      <c r="R38" s="159"/>
      <c r="S38" s="159"/>
      <c r="T38" s="159"/>
      <c r="U38" s="159"/>
      <c r="V38" s="159"/>
      <c r="W38" s="159"/>
      <c r="X38" s="159"/>
      <c r="Y38" s="159"/>
      <c r="Z38" s="162">
        <f t="shared" ref="Z38:AF38" si="67">SUM(Z26:Z36)</f>
        <v>36030.54545</v>
      </c>
      <c r="AA38" s="162">
        <f t="shared" si="67"/>
        <v>36030.54545</v>
      </c>
      <c r="AB38" s="162">
        <f t="shared" si="67"/>
        <v>36030.54545</v>
      </c>
      <c r="AC38" s="162">
        <f t="shared" si="67"/>
        <v>36030.54545</v>
      </c>
      <c r="AD38" s="162">
        <f t="shared" si="67"/>
        <v>36030.54545</v>
      </c>
      <c r="AE38" s="162">
        <f t="shared" si="67"/>
        <v>36030.54545</v>
      </c>
      <c r="AF38" s="162">
        <f t="shared" si="67"/>
        <v>144122.1818</v>
      </c>
      <c r="AG38" s="163"/>
      <c r="AH38" s="163"/>
      <c r="AI38" s="163"/>
      <c r="AJ38" s="148">
        <f>AF38/(8-$C$1)</f>
        <v>36030.54545</v>
      </c>
      <c r="AK38" s="163"/>
      <c r="AL38" s="164">
        <f>SUM(AL26:AL36)</f>
        <v>216183.2727</v>
      </c>
      <c r="AM38" s="163"/>
      <c r="AN38" s="164">
        <f t="shared" ref="AN38:AP38" si="68">SUM(AN26:AN36)</f>
        <v>162172.54</v>
      </c>
      <c r="AO38" s="164">
        <f t="shared" si="68"/>
        <v>-504427.6364</v>
      </c>
      <c r="AP38" s="164">
        <f t="shared" si="68"/>
        <v>-666600.1764</v>
      </c>
      <c r="AQ38" s="151">
        <f>$AQ$4</f>
        <v>46076</v>
      </c>
      <c r="AR38" s="151">
        <f>$AR$4</f>
        <v>46060</v>
      </c>
      <c r="AS38" s="152">
        <f>_xlfn.NETWORKDAYS.INTL(AQ38,AR38,11,Holiday!$A$1:$A$23)</f>
        <v>-14</v>
      </c>
      <c r="AT38" s="163"/>
      <c r="AU38" s="153">
        <f>IFERROR(VLOOKUP(AU$3,Holiday!$A:$B,2,0),IF($AN38=0,0,IF(WEEKDAY(AU$3,2)=7,0,IF($AN38-SUM($AT38:AT38)&lt;$AJ38,$AN38-SUM($AT38:AT38),$AJ38))))</f>
        <v>36030.54545</v>
      </c>
      <c r="AV38" s="153">
        <f>IFERROR(VLOOKUP(AV$3,Holiday!$A:$B,2,0),IF($AN38=0,0,IF(WEEKDAY(AV$3,2)=7,0,IF($AN38-SUM($AT38:AU38)&lt;$AJ38,$AN38-SUM($AT38:AU38),$AJ38))))</f>
        <v>36030.54545</v>
      </c>
      <c r="AW38" s="153">
        <f>IFERROR(VLOOKUP(AW$3,Holiday!$A:$B,2,0),IF($AN38=0,0,IF(WEEKDAY(AW$3,2)=7,0,IF($AN38-SUM($AT38:AV38)&lt;$AJ38,$AN38-SUM($AT38:AV38),$AJ38))))</f>
        <v>36030.54545</v>
      </c>
      <c r="AX38" s="153">
        <f>IFERROR(VLOOKUP(AX$3,Holiday!$A:$B,2,0),IF($AN38=0,0,IF(WEEKDAY(AX$3,2)=7,0,IF($AN38-SUM($AT38:AW38)&lt;$AJ38,$AN38-SUM($AT38:AW38),$AJ38))))</f>
        <v>36030.54545</v>
      </c>
      <c r="AY38" s="153">
        <f>IFERROR(VLOOKUP(AY$3,Holiday!$A:$B,2,0),IF($AN38=0,0,IF(WEEKDAY(AY$3,2)=7,0,IF($AN38-SUM($AT38:AX38)&lt;$AJ38,$AN38-SUM($AT38:AX38),$AJ38))))</f>
        <v>18050.35818</v>
      </c>
      <c r="AZ38" s="153">
        <f>IFERROR(VLOOKUP(AZ$3,Holiday!$A:$B,2,0),IF($AN38=0,0,IF(WEEKDAY(AZ$3,2)=7,0,IF($AN38-SUM($AT38:AY38)&lt;$AJ38,$AN38-SUM($AT38:AY38),$AJ38))))</f>
        <v>0</v>
      </c>
      <c r="BA38" s="153">
        <f>IFERROR(VLOOKUP(BA$3,Holiday!$A:$B,2,0),IF($AN38=0,0,IF(WEEKDAY(BA$3,2)=7,0,IF($AN38-SUM($AT38:AZ38)&lt;$AJ38,$AN38-SUM($AT38:AZ38),$AJ38))))</f>
        <v>0</v>
      </c>
      <c r="BB38" s="153">
        <f>IFERROR(VLOOKUP(BB$3,Holiday!$A:$B,2,0),IF($AN38=0,0,IF(WEEKDAY(BB$3,2)=7,0,IF($AN38-SUM($AT38:BA38)&lt;$AJ38,$AN38-SUM($AT38:BA38),$AJ38))))</f>
        <v>0</v>
      </c>
      <c r="BC38" s="153">
        <f>IFERROR(VLOOKUP(BC$3,Holiday!$A:$B,2,0),IF($AN38=0,0,IF(WEEKDAY(BC$3,2)=7,0,IF($AN38-SUM($AT38:BB38)&lt;$AJ38,$AN38-SUM($AT38:BB38),$AJ38))))</f>
        <v>0</v>
      </c>
      <c r="BD38" s="153">
        <f>IFERROR(VLOOKUP(BD$3,Holiday!$A:$B,2,0),IF($AN38=0,0,IF(WEEKDAY(BD$3,2)=7,0,IF($AN38-SUM($AT38:BC38)&lt;$AJ38,$AN38-SUM($AT38:BC38),$AJ38))))</f>
        <v>0</v>
      </c>
      <c r="BE38" s="153">
        <f>IFERROR(VLOOKUP(BE$3,Holiday!$A:$B,2,0),IF($AN38=0,0,IF(WEEKDAY(BE$3,2)=7,0,IF($AN38-SUM($AT38:BD38)&lt;$AJ38,$AN38-SUM($AT38:BD38),$AJ38))))</f>
        <v>0</v>
      </c>
      <c r="BF38" s="153">
        <f>IFERROR(VLOOKUP(BF$3,Holiday!$A:$B,2,0),IF($AN38=0,0,IF(WEEKDAY(BF$3,2)=7,0,IF($AN38-SUM($AT38:BE38)&lt;$AJ38,$AN38-SUM($AT38:BE38),$AJ38))))</f>
        <v>0</v>
      </c>
      <c r="BG38" s="153">
        <f>IFERROR(VLOOKUP(BG$3,Holiday!$A:$B,2,0),IF($AN38=0,0,IF(WEEKDAY(BG$3,2)=7,0,IF($AN38-SUM($AT38:BF38)&lt;$AJ38,$AN38-SUM($AT38:BF38),$AJ38))))</f>
        <v>0</v>
      </c>
      <c r="BH38" s="153">
        <f>IFERROR(VLOOKUP(BH$3,Holiday!$A:$B,2,0),IF($AN38=0,0,IF(WEEKDAY(BH$3,2)=7,0,IF($AN38-SUM($AT38:BG38)&lt;$AJ38,$AN38-SUM($AT38:BG38),$AJ38))))</f>
        <v>0</v>
      </c>
      <c r="BI38" s="153">
        <f>IFERROR(VLOOKUP(BI$3,Holiday!$A:$B,2,0),IF($AN38=0,0,IF(WEEKDAY(BI$3,2)=7,0,IF($AN38-SUM($AT38:BH38)&lt;$AJ38,$AN38-SUM($AT38:BH38),$AJ38))))</f>
        <v>0</v>
      </c>
      <c r="BJ38" s="153">
        <f>IFERROR(VLOOKUP(BJ$3,Holiday!$A:$B,2,0),IF($AN38=0,0,IF(WEEKDAY(BJ$3,2)=7,0,IF($AN38-SUM($AT38:BI38)&lt;$AJ38,$AN38-SUM($AT38:BI38),$AJ38))))</f>
        <v>0</v>
      </c>
      <c r="BK38" s="153">
        <f>IFERROR(VLOOKUP(BK$3,Holiday!$A:$B,2,0),IF($AN38=0,0,IF(WEEKDAY(BK$3,2)=7,0,IF($AN38-SUM($AT38:BJ38)&lt;$AJ38,$AN38-SUM($AT38:BJ38),$AJ38))))</f>
        <v>0</v>
      </c>
      <c r="BL38" s="163"/>
      <c r="BM38" s="165">
        <f>IFERROR(AVERAGE(E38:J38),0)</f>
        <v>65.27272727</v>
      </c>
      <c r="BN38" s="165">
        <f>BM38*480*1.15*6</f>
        <v>216183.2727</v>
      </c>
      <c r="BO38" s="165">
        <f>BN38</f>
        <v>216183.2727</v>
      </c>
      <c r="BP38" s="165">
        <f>SUM(AP26:AP36)</f>
        <v>-666600.1764</v>
      </c>
      <c r="BQ38" s="165">
        <f>BP38</f>
        <v>-666600.1764</v>
      </c>
      <c r="BR38" s="166">
        <f>-BQ38/BN38</f>
        <v>3.083495628</v>
      </c>
      <c r="BS38" s="165"/>
      <c r="BT38" s="165" t="str">
        <f>BS38</f>
        <v/>
      </c>
      <c r="BU38" s="165">
        <f>BN38+BP38-BS38</f>
        <v>-450416.9036</v>
      </c>
      <c r="BV38" s="165">
        <f>BU38</f>
        <v>-450416.9036</v>
      </c>
      <c r="BW38" s="166">
        <f>-BV38/BN38</f>
        <v>2.083495628</v>
      </c>
      <c r="BX38" s="1"/>
      <c r="BY38" s="1"/>
      <c r="BZ38" s="1"/>
      <c r="CA38" s="1"/>
      <c r="CB38" s="1"/>
      <c r="CC38" s="1"/>
      <c r="CD38" s="1"/>
    </row>
    <row r="39" ht="45.75" customHeight="1">
      <c r="A39" s="167">
        <v>24.0</v>
      </c>
      <c r="B39" s="168" t="s">
        <v>86</v>
      </c>
      <c r="C39" s="169"/>
      <c r="D39" s="170"/>
      <c r="E39" s="171">
        <f t="shared" ref="E39:J39" si="69">E38+E25+E24</f>
        <v>209.1727273</v>
      </c>
      <c r="F39" s="171">
        <f t="shared" si="69"/>
        <v>209.1727273</v>
      </c>
      <c r="G39" s="171">
        <f t="shared" si="69"/>
        <v>209.1727273</v>
      </c>
      <c r="H39" s="171">
        <f t="shared" si="69"/>
        <v>209.1727273</v>
      </c>
      <c r="I39" s="171">
        <f t="shared" si="69"/>
        <v>209.1727273</v>
      </c>
      <c r="J39" s="171">
        <f t="shared" si="69"/>
        <v>209.1727273</v>
      </c>
      <c r="K39" s="169"/>
      <c r="L39" s="169"/>
      <c r="M39" s="169"/>
      <c r="N39" s="169"/>
      <c r="O39" s="169"/>
      <c r="P39" s="169"/>
      <c r="Q39" s="169"/>
      <c r="R39" s="169"/>
      <c r="S39" s="169"/>
      <c r="T39" s="169"/>
      <c r="U39" s="169"/>
      <c r="V39" s="169"/>
      <c r="W39" s="169"/>
      <c r="X39" s="169"/>
      <c r="Y39" s="169"/>
      <c r="Z39" s="172">
        <f t="shared" ref="Z39:AF39" si="70">Z38+Z25+Z24</f>
        <v>115463.3455</v>
      </c>
      <c r="AA39" s="172">
        <f t="shared" si="70"/>
        <v>115463.3455</v>
      </c>
      <c r="AB39" s="172">
        <f t="shared" si="70"/>
        <v>118723.5955</v>
      </c>
      <c r="AC39" s="172">
        <f t="shared" si="70"/>
        <v>115463.3455</v>
      </c>
      <c r="AD39" s="172">
        <f t="shared" si="70"/>
        <v>118723.5955</v>
      </c>
      <c r="AE39" s="172">
        <f t="shared" si="70"/>
        <v>115463.3455</v>
      </c>
      <c r="AF39" s="172">
        <f t="shared" si="70"/>
        <v>468373.8818</v>
      </c>
      <c r="AG39" s="172"/>
      <c r="AH39" s="172"/>
      <c r="AI39" s="172"/>
      <c r="AJ39" s="172"/>
      <c r="AK39" s="172"/>
      <c r="AL39" s="172"/>
      <c r="AM39" s="172"/>
      <c r="AN39" s="172">
        <f>SUM(AN38,AN24)</f>
        <v>515876.04</v>
      </c>
      <c r="AO39" s="172"/>
      <c r="AP39" s="172"/>
      <c r="AQ39" s="172"/>
      <c r="AR39" s="172"/>
      <c r="AS39" s="172"/>
      <c r="AT39" s="172"/>
      <c r="AU39" s="172"/>
      <c r="AV39" s="172"/>
      <c r="AW39" s="172"/>
      <c r="AX39" s="172"/>
      <c r="AY39" s="172"/>
      <c r="AZ39" s="172"/>
      <c r="BA39" s="172"/>
      <c r="BB39" s="172"/>
      <c r="BC39" s="172"/>
      <c r="BD39" s="172"/>
      <c r="BE39" s="172"/>
      <c r="BF39" s="172"/>
      <c r="BG39" s="172"/>
      <c r="BH39" s="172"/>
      <c r="BI39" s="172"/>
      <c r="BJ39" s="172"/>
      <c r="BK39" s="172"/>
      <c r="BL39" s="172"/>
      <c r="BM39" s="171">
        <f t="shared" ref="BM39:BO39" si="71">BM24+BM38</f>
        <v>209.1727273</v>
      </c>
      <c r="BN39" s="171">
        <f t="shared" si="71"/>
        <v>692780.0727</v>
      </c>
      <c r="BO39" s="171">
        <f t="shared" si="71"/>
        <v>692780.0727</v>
      </c>
      <c r="BP39" s="171"/>
      <c r="BQ39" s="171"/>
      <c r="BR39" s="171"/>
      <c r="BS39" s="171"/>
      <c r="BT39" s="171">
        <f>BT24+BT38</f>
        <v>0</v>
      </c>
      <c r="BU39" s="171"/>
      <c r="BV39" s="171"/>
      <c r="BW39" s="171"/>
      <c r="BX39" s="1"/>
      <c r="BY39" s="1"/>
      <c r="BZ39" s="1"/>
      <c r="CA39" s="1"/>
      <c r="CB39" s="1"/>
      <c r="CC39" s="1"/>
      <c r="CD39" s="1"/>
    </row>
    <row r="40" ht="14.2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4"/>
      <c r="BN40" s="4"/>
      <c r="BO40" s="4"/>
      <c r="BP40" s="4"/>
      <c r="BQ40" s="4"/>
      <c r="BR40" s="173"/>
      <c r="BS40" s="4"/>
      <c r="BT40" s="4"/>
      <c r="BU40" s="4"/>
      <c r="BV40" s="4"/>
      <c r="BW40" s="4"/>
      <c r="BX40" s="1"/>
      <c r="BY40" s="1"/>
      <c r="BZ40" s="1"/>
      <c r="CA40" s="1"/>
      <c r="CB40" s="1"/>
      <c r="CC40" s="1"/>
      <c r="CD40" s="1"/>
    </row>
    <row r="41" ht="14.2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74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4"/>
      <c r="BN41" s="4"/>
      <c r="BO41" s="4"/>
      <c r="BP41" s="4"/>
      <c r="BQ41" s="4"/>
      <c r="BR41" s="173"/>
      <c r="BS41" s="4"/>
      <c r="BT41" s="4"/>
      <c r="BU41" s="4"/>
      <c r="BV41" s="4"/>
      <c r="BW41" s="4"/>
      <c r="BX41" s="1"/>
      <c r="BY41" s="1"/>
      <c r="BZ41" s="1"/>
      <c r="CA41" s="1"/>
      <c r="CB41" s="1"/>
      <c r="CC41" s="1"/>
      <c r="CD41" s="1"/>
    </row>
    <row r="42" ht="14.2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75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4"/>
      <c r="BN42" s="4"/>
      <c r="BO42" s="4"/>
      <c r="BP42" s="4"/>
      <c r="BQ42" s="4"/>
      <c r="BR42" s="173"/>
      <c r="BS42" s="4"/>
      <c r="BT42" s="4"/>
      <c r="BU42" s="4"/>
      <c r="BV42" s="4"/>
      <c r="BW42" s="4"/>
      <c r="BX42" s="1"/>
      <c r="BY42" s="1"/>
      <c r="BZ42" s="1"/>
      <c r="CA42" s="1"/>
      <c r="CB42" s="1"/>
      <c r="CC42" s="1"/>
      <c r="CD42" s="1"/>
    </row>
    <row r="43" ht="14.2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4"/>
      <c r="BN43" s="4"/>
      <c r="BO43" s="4"/>
      <c r="BP43" s="4"/>
      <c r="BQ43" s="4"/>
      <c r="BR43" s="173"/>
      <c r="BS43" s="4"/>
      <c r="BT43" s="4"/>
      <c r="BU43" s="4"/>
      <c r="BV43" s="4"/>
      <c r="BW43" s="4"/>
      <c r="BX43" s="1"/>
      <c r="BY43" s="1"/>
      <c r="BZ43" s="1"/>
      <c r="CA43" s="1"/>
      <c r="CB43" s="1"/>
      <c r="CC43" s="1"/>
      <c r="CD43" s="1"/>
    </row>
    <row r="44" ht="14.2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75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4"/>
      <c r="BN44" s="4"/>
      <c r="BO44" s="4"/>
      <c r="BP44" s="4"/>
      <c r="BQ44" s="4"/>
      <c r="BR44" s="173"/>
      <c r="BS44" s="4"/>
      <c r="BT44" s="4"/>
      <c r="BU44" s="4"/>
      <c r="BV44" s="4"/>
      <c r="BW44" s="4"/>
      <c r="BX44" s="1"/>
      <c r="BY44" s="1"/>
      <c r="BZ44" s="1"/>
      <c r="CA44" s="1"/>
      <c r="CB44" s="1"/>
      <c r="CC44" s="1"/>
      <c r="CD44" s="1"/>
    </row>
    <row r="45" ht="14.2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76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77"/>
      <c r="AI45" s="1"/>
      <c r="AJ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4"/>
      <c r="BN45" s="4"/>
      <c r="BO45" s="4"/>
      <c r="BP45" s="4"/>
      <c r="BQ45" s="4"/>
      <c r="BR45" s="173"/>
      <c r="BS45" s="4"/>
      <c r="BT45" s="4"/>
      <c r="BU45" s="4"/>
      <c r="BV45" s="4"/>
      <c r="BW45" s="4"/>
      <c r="BX45" s="1"/>
      <c r="BY45" s="1"/>
      <c r="BZ45" s="1"/>
      <c r="CA45" s="1"/>
      <c r="CB45" s="1"/>
      <c r="CC45" s="1"/>
      <c r="CD45" s="1"/>
    </row>
    <row r="46" ht="14.25" customHeight="1">
      <c r="A46" s="1"/>
      <c r="B46" s="1"/>
      <c r="C46" s="1"/>
      <c r="D46" s="1"/>
      <c r="E46" s="175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4"/>
      <c r="BN46" s="4"/>
      <c r="BO46" s="4"/>
      <c r="BP46" s="4"/>
      <c r="BQ46" s="4"/>
      <c r="BR46" s="173"/>
      <c r="BS46" s="4"/>
      <c r="BT46" s="4"/>
      <c r="BU46" s="4"/>
      <c r="BV46" s="4"/>
      <c r="BW46" s="4"/>
      <c r="BX46" s="1"/>
      <c r="BY46" s="1"/>
      <c r="BZ46" s="1"/>
      <c r="CA46" s="1"/>
      <c r="CB46" s="1"/>
      <c r="CC46" s="1"/>
      <c r="CD46" s="1"/>
    </row>
    <row r="47" ht="14.25" customHeight="1">
      <c r="A47" s="1"/>
      <c r="B47" s="1"/>
      <c r="C47" s="1"/>
      <c r="D47" s="1"/>
      <c r="E47" s="178" t="s">
        <v>87</v>
      </c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4"/>
      <c r="BN47" s="4"/>
      <c r="BO47" s="4"/>
      <c r="BP47" s="4"/>
      <c r="BQ47" s="4"/>
      <c r="BR47" s="173"/>
      <c r="BS47" s="4"/>
      <c r="BT47" s="4"/>
      <c r="BU47" s="4"/>
      <c r="BV47" s="4"/>
      <c r="BW47" s="4"/>
      <c r="BX47" s="1"/>
      <c r="BY47" s="1"/>
      <c r="BZ47" s="1"/>
      <c r="CA47" s="1"/>
      <c r="CB47" s="1"/>
      <c r="CC47" s="1"/>
      <c r="CD47" s="1"/>
    </row>
    <row r="48" ht="14.25" customHeight="1">
      <c r="A48" s="1"/>
      <c r="B48" s="1"/>
      <c r="C48" s="1"/>
      <c r="D48" s="1"/>
      <c r="E48" s="1" t="s">
        <v>88</v>
      </c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4"/>
      <c r="BN48" s="4"/>
      <c r="BO48" s="4"/>
      <c r="BP48" s="4"/>
      <c r="BQ48" s="4"/>
      <c r="BR48" s="173"/>
      <c r="BS48" s="4"/>
      <c r="BT48" s="4"/>
      <c r="BU48" s="4"/>
      <c r="BV48" s="4"/>
      <c r="BW48" s="4"/>
      <c r="BX48" s="1"/>
      <c r="BY48" s="1"/>
      <c r="BZ48" s="1"/>
      <c r="CA48" s="1"/>
      <c r="CB48" s="1"/>
      <c r="CC48" s="1"/>
      <c r="CD48" s="1"/>
    </row>
    <row r="49" ht="14.25" customHeight="1">
      <c r="A49" s="1"/>
      <c r="B49" s="1"/>
      <c r="C49" s="1"/>
      <c r="D49" s="1"/>
      <c r="E49" s="179" t="s">
        <v>89</v>
      </c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4"/>
      <c r="BN49" s="4"/>
      <c r="BO49" s="4"/>
      <c r="BP49" s="4"/>
      <c r="BQ49" s="4"/>
      <c r="BR49" s="173"/>
      <c r="BS49" s="4"/>
      <c r="BT49" s="4"/>
      <c r="BU49" s="4"/>
      <c r="BV49" s="4"/>
      <c r="BW49" s="4"/>
      <c r="BX49" s="1"/>
      <c r="BY49" s="1"/>
      <c r="BZ49" s="1"/>
      <c r="CA49" s="1"/>
      <c r="CB49" s="1"/>
      <c r="CC49" s="1"/>
      <c r="CD49" s="1"/>
    </row>
    <row r="50" ht="14.25" customHeight="1">
      <c r="A50" s="1"/>
      <c r="B50" s="1"/>
      <c r="C50" s="1"/>
      <c r="D50" s="1"/>
      <c r="E50" s="1" t="s">
        <v>90</v>
      </c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4"/>
      <c r="BN50" s="4"/>
      <c r="BO50" s="4"/>
      <c r="BP50" s="4"/>
      <c r="BQ50" s="4"/>
      <c r="BR50" s="173"/>
      <c r="BS50" s="4"/>
      <c r="BT50" s="4"/>
      <c r="BU50" s="4"/>
      <c r="BV50" s="4"/>
      <c r="BW50" s="4"/>
      <c r="BX50" s="1"/>
      <c r="BY50" s="1"/>
      <c r="BZ50" s="1"/>
      <c r="CA50" s="1"/>
      <c r="CB50" s="1"/>
      <c r="CC50" s="1"/>
      <c r="CD50" s="1"/>
    </row>
    <row r="51" ht="14.2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80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4"/>
      <c r="BN51" s="4"/>
      <c r="BO51" s="4"/>
      <c r="BP51" s="4"/>
      <c r="BQ51" s="4"/>
      <c r="BR51" s="173"/>
      <c r="BS51" s="4"/>
      <c r="BT51" s="4"/>
      <c r="BU51" s="4"/>
      <c r="BV51" s="4"/>
      <c r="BW51" s="4"/>
      <c r="BX51" s="1"/>
      <c r="BY51" s="1"/>
      <c r="BZ51" s="1"/>
      <c r="CA51" s="1"/>
      <c r="CB51" s="1"/>
      <c r="CC51" s="1"/>
      <c r="CD51" s="1"/>
    </row>
    <row r="52" ht="14.2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4"/>
      <c r="BN52" s="4"/>
      <c r="BO52" s="4"/>
      <c r="BP52" s="4"/>
      <c r="BQ52" s="4"/>
      <c r="BR52" s="173"/>
      <c r="BS52" s="4"/>
      <c r="BT52" s="4"/>
      <c r="BU52" s="4"/>
      <c r="BV52" s="4"/>
      <c r="BW52" s="4"/>
      <c r="BX52" s="1"/>
      <c r="BY52" s="1"/>
      <c r="BZ52" s="1"/>
      <c r="CA52" s="1"/>
      <c r="CB52" s="1"/>
      <c r="CC52" s="1"/>
      <c r="CD52" s="1"/>
    </row>
    <row r="53" ht="14.2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4"/>
      <c r="BN53" s="4"/>
      <c r="BO53" s="4"/>
      <c r="BP53" s="4"/>
      <c r="BQ53" s="4"/>
      <c r="BR53" s="173"/>
      <c r="BS53" s="4"/>
      <c r="BT53" s="4"/>
      <c r="BU53" s="4"/>
      <c r="BV53" s="4"/>
      <c r="BW53" s="4"/>
      <c r="BX53" s="1"/>
      <c r="BY53" s="1"/>
      <c r="BZ53" s="1"/>
      <c r="CA53" s="1"/>
      <c r="CB53" s="1"/>
      <c r="CC53" s="1"/>
      <c r="CD53" s="1"/>
    </row>
    <row r="54" ht="14.2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</row>
    <row r="55" ht="14.2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</row>
    <row r="56" ht="14.2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</row>
    <row r="57" ht="14.2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</row>
    <row r="58" ht="14.2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</row>
    <row r="59" ht="14.2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</row>
    <row r="60" ht="14.2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</row>
    <row r="61" ht="14.2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</row>
    <row r="62" ht="14.2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</row>
    <row r="63" ht="14.2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</row>
    <row r="64" ht="14.2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</row>
    <row r="65" ht="14.2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</row>
    <row r="66" ht="14.2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</row>
    <row r="67" ht="14.2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</row>
    <row r="68" ht="14.2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</row>
    <row r="69" ht="14.2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</row>
    <row r="70" ht="14.2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</row>
    <row r="71" ht="14.2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</row>
    <row r="72" ht="14.2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</row>
    <row r="73" ht="14.2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</row>
    <row r="74" ht="14.2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</row>
    <row r="75" ht="14.2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</row>
    <row r="76" ht="14.2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</row>
    <row r="77" ht="14.2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</row>
    <row r="78" ht="14.2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</row>
    <row r="79" ht="14.2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</row>
    <row r="80" ht="14.2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</row>
    <row r="81" ht="14.2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</row>
    <row r="82" ht="14.2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</row>
    <row r="83" ht="14.2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</row>
    <row r="84" ht="14.2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</row>
    <row r="85" ht="14.2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</row>
    <row r="86" ht="14.2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</row>
    <row r="87" ht="14.2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</row>
    <row r="88" ht="14.2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</row>
    <row r="89" ht="14.2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</row>
    <row r="90" ht="14.2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</row>
    <row r="91" ht="14.2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</row>
    <row r="92" ht="14.2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</row>
    <row r="93" ht="14.2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</row>
    <row r="94" ht="14.2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</row>
    <row r="95" ht="14.2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</row>
    <row r="96" ht="14.2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</row>
    <row r="97" ht="14.2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</row>
    <row r="98" ht="14.2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</row>
    <row r="99" ht="14.2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</row>
    <row r="100" ht="14.2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</row>
    <row r="101" ht="14.2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</row>
    <row r="102" ht="14.2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</row>
    <row r="103" ht="14.2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</row>
    <row r="104" ht="14.2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</row>
    <row r="105" ht="14.2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</row>
    <row r="106" ht="14.2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</row>
    <row r="107" ht="14.2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</row>
    <row r="108" ht="14.2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</row>
    <row r="109" ht="14.2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</row>
    <row r="110" ht="14.2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</row>
    <row r="111" ht="14.2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</row>
    <row r="112" ht="14.2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</row>
    <row r="113" ht="14.2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</row>
    <row r="114" ht="14.2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</row>
    <row r="115" ht="14.2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</row>
    <row r="116" ht="14.2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</row>
    <row r="117" ht="14.2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</row>
    <row r="118" ht="14.2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</row>
    <row r="119" ht="14.2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</row>
    <row r="120" ht="14.2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</row>
    <row r="121" ht="14.2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</row>
    <row r="122" ht="14.2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</row>
    <row r="123" ht="14.2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</row>
    <row r="124" ht="14.2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</row>
    <row r="125" ht="14.2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</row>
    <row r="126" ht="14.2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</row>
    <row r="127" ht="14.2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</row>
    <row r="128" ht="14.2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</row>
    <row r="129" ht="14.2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</row>
    <row r="130" ht="14.2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</row>
    <row r="131" ht="14.2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</row>
    <row r="132" ht="14.2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</row>
    <row r="133" ht="14.2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</row>
    <row r="134" ht="14.2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</row>
    <row r="135" ht="14.2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</row>
    <row r="136" ht="14.2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</row>
    <row r="137" ht="14.2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</row>
    <row r="138" ht="14.2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</row>
    <row r="139" ht="14.2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</row>
    <row r="140" ht="14.2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</row>
    <row r="141" ht="14.2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</row>
    <row r="142" ht="14.2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</row>
    <row r="143" ht="14.2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</row>
    <row r="144" ht="14.2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</row>
    <row r="145" ht="14.2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</row>
    <row r="146" ht="14.2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</row>
    <row r="147" ht="14.2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</row>
    <row r="148" ht="14.2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</row>
    <row r="149" ht="14.2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</row>
    <row r="150" ht="14.2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</row>
    <row r="151" ht="14.2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</row>
    <row r="152" ht="14.2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</row>
    <row r="153" ht="14.2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</row>
    <row r="154" ht="14.2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</row>
    <row r="155" ht="14.2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</row>
    <row r="156" ht="14.2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</row>
    <row r="157" ht="14.2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</row>
    <row r="158" ht="14.2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</row>
    <row r="159" ht="14.2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</row>
    <row r="160" ht="14.2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</row>
    <row r="161" ht="14.2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</row>
    <row r="162" ht="14.2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</row>
    <row r="163" ht="14.2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</row>
    <row r="164" ht="14.2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</row>
    <row r="165" ht="14.2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</row>
    <row r="166" ht="14.2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</row>
    <row r="167" ht="14.2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</row>
    <row r="168" ht="14.2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</row>
    <row r="169" ht="14.2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</row>
    <row r="170" ht="14.2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</row>
    <row r="171" ht="14.2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</row>
    <row r="172" ht="14.2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</row>
    <row r="173" ht="14.2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</row>
    <row r="174" ht="14.2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</row>
    <row r="175" ht="14.2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</row>
    <row r="176" ht="14.2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</row>
    <row r="177" ht="14.2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</row>
    <row r="178" ht="14.2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</row>
    <row r="179" ht="14.2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</row>
    <row r="180" ht="14.2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</row>
    <row r="181" ht="14.2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</row>
    <row r="182" ht="14.2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</row>
    <row r="183" ht="14.2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</row>
    <row r="184" ht="14.2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</row>
    <row r="185" ht="14.2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</row>
    <row r="186" ht="14.2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</row>
    <row r="187" ht="14.2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</row>
    <row r="188" ht="14.2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</row>
    <row r="189" ht="14.2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</row>
    <row r="190" ht="14.2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</row>
    <row r="191" ht="14.2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</row>
    <row r="192" ht="14.2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</row>
    <row r="193" ht="14.2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</row>
    <row r="194" ht="14.2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</row>
    <row r="195" ht="14.2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</row>
    <row r="196" ht="14.2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</row>
    <row r="197" ht="14.2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</row>
    <row r="198" ht="14.2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</row>
    <row r="199" ht="14.2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</row>
    <row r="200" ht="14.2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</row>
    <row r="201" ht="14.2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</row>
    <row r="202" ht="14.2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</row>
    <row r="203" ht="14.2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</row>
    <row r="204" ht="14.2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</row>
    <row r="205" ht="14.2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</row>
    <row r="206" ht="14.2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</row>
    <row r="207" ht="14.2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</row>
    <row r="208" ht="14.2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</row>
    <row r="209" ht="14.2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</row>
    <row r="210" ht="14.2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</row>
    <row r="211" ht="14.2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</row>
    <row r="212" ht="14.2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</row>
    <row r="213" ht="14.2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</row>
    <row r="214" ht="14.2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</row>
    <row r="215" ht="14.2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</row>
    <row r="216" ht="14.2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</row>
    <row r="217" ht="14.2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</row>
    <row r="218" ht="14.2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</row>
    <row r="219" ht="14.2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</row>
    <row r="220" ht="14.2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</row>
    <row r="221" ht="14.2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</row>
    <row r="222" ht="14.2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</row>
    <row r="223" ht="14.2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</row>
    <row r="224" ht="14.2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</row>
    <row r="225" ht="14.2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</row>
    <row r="226" ht="14.2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</row>
    <row r="227" ht="14.2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</row>
    <row r="228" ht="14.2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</row>
    <row r="229" ht="14.2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</row>
    <row r="230" ht="14.2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</row>
    <row r="231" ht="14.2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</row>
    <row r="232" ht="14.2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</row>
    <row r="233" ht="14.2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</row>
    <row r="234" ht="14.2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</row>
    <row r="235" ht="14.2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</row>
    <row r="236" ht="14.2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</row>
    <row r="237" ht="14.2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</row>
    <row r="238" ht="14.2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</row>
    <row r="239" ht="14.2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</row>
    <row r="240" ht="14.2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</row>
    <row r="241" ht="14.2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</row>
    <row r="242" ht="14.2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</row>
    <row r="243" ht="14.2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</row>
    <row r="244" ht="14.2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</row>
    <row r="245" ht="14.2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</row>
    <row r="246" ht="14.2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</row>
    <row r="247" ht="14.2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</row>
    <row r="248" ht="14.2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</row>
    <row r="249" ht="14.2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</row>
    <row r="250" ht="14.2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</row>
    <row r="251" ht="14.2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</row>
    <row r="252" ht="14.2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</row>
    <row r="253" ht="14.2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</row>
    <row r="254" ht="14.2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</row>
    <row r="255" ht="14.2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</row>
    <row r="256" ht="14.2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</row>
    <row r="257" ht="14.2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</row>
    <row r="258" ht="14.2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</row>
    <row r="259" ht="14.2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</row>
    <row r="260" ht="14.2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</row>
    <row r="261" ht="14.2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</row>
    <row r="262" ht="14.2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</row>
    <row r="263" ht="14.2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</row>
    <row r="264" ht="14.2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</row>
    <row r="265" ht="14.2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</row>
    <row r="266" ht="14.2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</row>
    <row r="267" ht="14.2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</row>
    <row r="268" ht="14.2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</row>
    <row r="269" ht="14.2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</row>
    <row r="270" ht="14.2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</row>
    <row r="271" ht="14.2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</row>
    <row r="272" ht="14.2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</row>
    <row r="273" ht="14.2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</row>
    <row r="274" ht="14.2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</row>
    <row r="275" ht="14.2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</row>
    <row r="276" ht="14.2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</row>
    <row r="277" ht="14.2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</row>
    <row r="278" ht="14.2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</row>
    <row r="279" ht="14.2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</row>
    <row r="280" ht="14.2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</row>
    <row r="281" ht="14.2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</row>
    <row r="282" ht="14.2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</row>
    <row r="283" ht="14.2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</row>
    <row r="284" ht="14.2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</row>
    <row r="285" ht="14.2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</row>
    <row r="286" ht="14.2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</row>
    <row r="287" ht="14.2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</row>
    <row r="288" ht="14.2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</row>
    <row r="289" ht="14.2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</row>
    <row r="290" ht="14.2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</row>
    <row r="291" ht="14.2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</row>
    <row r="292" ht="14.2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</row>
    <row r="293" ht="14.2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</row>
    <row r="294" ht="14.2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</row>
    <row r="295" ht="14.2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1"/>
    </row>
    <row r="296" ht="14.2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</row>
    <row r="297" ht="14.2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1"/>
    </row>
    <row r="298" ht="14.2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1"/>
    </row>
    <row r="299" ht="14.2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1"/>
    </row>
    <row r="300" ht="14.2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1"/>
    </row>
    <row r="301" ht="14.2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1"/>
    </row>
    <row r="302" ht="14.2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1"/>
    </row>
    <row r="303" ht="14.2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1"/>
    </row>
    <row r="304" ht="14.2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1"/>
    </row>
    <row r="305" ht="14.2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1"/>
    </row>
    <row r="306" ht="14.2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1"/>
    </row>
    <row r="307" ht="14.2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1"/>
    </row>
    <row r="308" ht="14.2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1"/>
    </row>
    <row r="309" ht="14.2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1"/>
    </row>
    <row r="310" ht="14.2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1"/>
    </row>
    <row r="311" ht="14.2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1"/>
    </row>
    <row r="312" ht="14.2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1"/>
    </row>
    <row r="313" ht="14.2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1"/>
    </row>
    <row r="314" ht="14.2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1"/>
    </row>
    <row r="315" ht="14.2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1"/>
    </row>
    <row r="316" ht="14.2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  <c r="CC316" s="1"/>
      <c r="CD316" s="1"/>
    </row>
    <row r="317" ht="14.2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1"/>
    </row>
    <row r="318" ht="14.2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  <c r="CC318" s="1"/>
      <c r="CD318" s="1"/>
    </row>
    <row r="319" ht="14.2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  <c r="CC319" s="1"/>
      <c r="CD319" s="1"/>
    </row>
    <row r="320" ht="14.2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  <c r="CC320" s="1"/>
      <c r="CD320" s="1"/>
    </row>
    <row r="321" ht="14.2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1"/>
    </row>
    <row r="322" ht="14.2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  <c r="CC322" s="1"/>
      <c r="CD322" s="1"/>
    </row>
    <row r="323" ht="14.2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  <c r="CD323" s="1"/>
    </row>
    <row r="324" ht="14.2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  <c r="CD324" s="1"/>
    </row>
    <row r="325" ht="14.2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  <c r="CC325" s="1"/>
      <c r="CD325" s="1"/>
    </row>
    <row r="326" ht="14.2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  <c r="CC326" s="1"/>
      <c r="CD326" s="1"/>
    </row>
    <row r="327" ht="14.2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  <c r="CC327" s="1"/>
      <c r="CD327" s="1"/>
    </row>
    <row r="328" ht="14.2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  <c r="CC328" s="1"/>
      <c r="CD328" s="1"/>
    </row>
    <row r="329" ht="14.2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  <c r="CC329" s="1"/>
      <c r="CD329" s="1"/>
    </row>
    <row r="330" ht="14.2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  <c r="CC330" s="1"/>
      <c r="CD330" s="1"/>
    </row>
    <row r="331" ht="14.2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1"/>
    </row>
    <row r="332" ht="14.2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1"/>
    </row>
    <row r="333" ht="14.2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1"/>
    </row>
    <row r="334" ht="14.2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  <c r="CC334" s="1"/>
      <c r="CD334" s="1"/>
    </row>
    <row r="335" ht="14.2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  <c r="CC335" s="1"/>
      <c r="CD335" s="1"/>
    </row>
    <row r="336" ht="14.2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  <c r="CC336" s="1"/>
      <c r="CD336" s="1"/>
    </row>
    <row r="337" ht="14.2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  <c r="CC337" s="1"/>
      <c r="CD337" s="1"/>
    </row>
    <row r="338" ht="14.2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  <c r="CC338" s="1"/>
      <c r="CD338" s="1"/>
    </row>
    <row r="339" ht="14.2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  <c r="CD339" s="1"/>
    </row>
    <row r="340" ht="14.2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  <c r="CD340" s="1"/>
    </row>
    <row r="341" ht="14.2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  <c r="CC341" s="1"/>
      <c r="CD341" s="1"/>
    </row>
    <row r="342" ht="14.2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  <c r="CC342" s="1"/>
      <c r="CD342" s="1"/>
    </row>
    <row r="343" ht="14.2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  <c r="CC343" s="1"/>
      <c r="CD343" s="1"/>
    </row>
    <row r="344" ht="14.2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  <c r="CC344" s="1"/>
      <c r="CD344" s="1"/>
    </row>
    <row r="345" ht="14.2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  <c r="CC345" s="1"/>
      <c r="CD345" s="1"/>
    </row>
    <row r="346" ht="14.2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  <c r="CC346" s="1"/>
      <c r="CD346" s="1"/>
    </row>
    <row r="347" ht="14.2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  <c r="CC347" s="1"/>
      <c r="CD347" s="1"/>
    </row>
    <row r="348" ht="14.2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  <c r="CC348" s="1"/>
      <c r="CD348" s="1"/>
    </row>
    <row r="349" ht="14.2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  <c r="CC349" s="1"/>
      <c r="CD349" s="1"/>
    </row>
    <row r="350" ht="14.2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  <c r="CC350" s="1"/>
      <c r="CD350" s="1"/>
    </row>
    <row r="351" ht="14.2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  <c r="CC351" s="1"/>
      <c r="CD351" s="1"/>
    </row>
    <row r="352" ht="14.2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  <c r="CC352" s="1"/>
      <c r="CD352" s="1"/>
    </row>
    <row r="353" ht="14.2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  <c r="CC353" s="1"/>
      <c r="CD353" s="1"/>
    </row>
    <row r="354" ht="14.2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  <c r="CC354" s="1"/>
      <c r="CD354" s="1"/>
    </row>
    <row r="355" ht="14.2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  <c r="CD355" s="1"/>
    </row>
    <row r="356" ht="14.2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  <c r="CD356" s="1"/>
    </row>
    <row r="357" ht="14.2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  <c r="CC357" s="1"/>
      <c r="CD357" s="1"/>
    </row>
    <row r="358" ht="14.2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  <c r="CC358" s="1"/>
      <c r="CD358" s="1"/>
    </row>
    <row r="359" ht="14.2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  <c r="CC359" s="1"/>
      <c r="CD359" s="1"/>
    </row>
    <row r="360" ht="14.2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  <c r="CC360" s="1"/>
      <c r="CD360" s="1"/>
    </row>
    <row r="361" ht="14.2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  <c r="CC361" s="1"/>
      <c r="CD361" s="1"/>
    </row>
    <row r="362" ht="14.2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  <c r="CC362" s="1"/>
      <c r="CD362" s="1"/>
    </row>
    <row r="363" ht="14.2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  <c r="CC363" s="1"/>
      <c r="CD363" s="1"/>
    </row>
    <row r="364" ht="14.2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  <c r="CC364" s="1"/>
      <c r="CD364" s="1"/>
    </row>
    <row r="365" ht="14.2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  <c r="CC365" s="1"/>
      <c r="CD365" s="1"/>
    </row>
    <row r="366" ht="14.2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  <c r="CC366" s="1"/>
      <c r="CD366" s="1"/>
    </row>
    <row r="367" ht="14.2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  <c r="CC367" s="1"/>
      <c r="CD367" s="1"/>
    </row>
    <row r="368" ht="14.2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  <c r="CC368" s="1"/>
      <c r="CD368" s="1"/>
    </row>
    <row r="369" ht="14.2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  <c r="CC369" s="1"/>
      <c r="CD369" s="1"/>
    </row>
    <row r="370" ht="14.2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  <c r="CC370" s="1"/>
      <c r="CD370" s="1"/>
    </row>
    <row r="371" ht="14.2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  <c r="CC371" s="1"/>
      <c r="CD371" s="1"/>
    </row>
    <row r="372" ht="14.2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  <c r="CC372" s="1"/>
      <c r="CD372" s="1"/>
    </row>
    <row r="373" ht="14.2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  <c r="CC373" s="1"/>
      <c r="CD373" s="1"/>
    </row>
    <row r="374" ht="14.2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  <c r="CC374" s="1"/>
      <c r="CD374" s="1"/>
    </row>
    <row r="375" ht="14.2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  <c r="CC375" s="1"/>
      <c r="CD375" s="1"/>
    </row>
    <row r="376" ht="14.2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  <c r="CC376" s="1"/>
      <c r="CD376" s="1"/>
    </row>
    <row r="377" ht="14.2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  <c r="CC377" s="1"/>
      <c r="CD377" s="1"/>
    </row>
    <row r="378" ht="14.2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  <c r="CC378" s="1"/>
      <c r="CD378" s="1"/>
    </row>
    <row r="379" ht="14.2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  <c r="CC379" s="1"/>
      <c r="CD379" s="1"/>
    </row>
    <row r="380" ht="14.2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  <c r="CC380" s="1"/>
      <c r="CD380" s="1"/>
    </row>
    <row r="381" ht="14.2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  <c r="CC381" s="1"/>
      <c r="CD381" s="1"/>
    </row>
    <row r="382" ht="14.2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  <c r="CC382" s="1"/>
      <c r="CD382" s="1"/>
    </row>
    <row r="383" ht="14.2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  <c r="CC383" s="1"/>
      <c r="CD383" s="1"/>
    </row>
    <row r="384" ht="14.2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  <c r="CC384" s="1"/>
      <c r="CD384" s="1"/>
    </row>
    <row r="385" ht="14.2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  <c r="CC385" s="1"/>
      <c r="CD385" s="1"/>
    </row>
    <row r="386" ht="14.2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  <c r="CC386" s="1"/>
      <c r="CD386" s="1"/>
    </row>
    <row r="387" ht="14.2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  <c r="CC387" s="1"/>
      <c r="CD387" s="1"/>
    </row>
    <row r="388" ht="14.2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  <c r="CC388" s="1"/>
      <c r="CD388" s="1"/>
    </row>
    <row r="389" ht="14.2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  <c r="CC389" s="1"/>
      <c r="CD389" s="1"/>
    </row>
    <row r="390" ht="14.2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  <c r="CC390" s="1"/>
      <c r="CD390" s="1"/>
    </row>
    <row r="391" ht="14.2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  <c r="CC391" s="1"/>
      <c r="CD391" s="1"/>
    </row>
    <row r="392" ht="14.2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  <c r="CC392" s="1"/>
      <c r="CD392" s="1"/>
    </row>
    <row r="393" ht="14.2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  <c r="CC393" s="1"/>
      <c r="CD393" s="1"/>
    </row>
    <row r="394" ht="14.2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  <c r="CC394" s="1"/>
      <c r="CD394" s="1"/>
    </row>
    <row r="395" ht="14.2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  <c r="CC395" s="1"/>
      <c r="CD395" s="1"/>
    </row>
    <row r="396" ht="14.2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  <c r="CC396" s="1"/>
      <c r="CD396" s="1"/>
    </row>
    <row r="397" ht="14.2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  <c r="CC397" s="1"/>
      <c r="CD397" s="1"/>
    </row>
    <row r="398" ht="14.2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  <c r="CC398" s="1"/>
      <c r="CD398" s="1"/>
    </row>
    <row r="399" ht="14.2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  <c r="CC399" s="1"/>
      <c r="CD399" s="1"/>
    </row>
    <row r="400" ht="14.2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  <c r="CC400" s="1"/>
      <c r="CD400" s="1"/>
    </row>
    <row r="401" ht="14.2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  <c r="CC401" s="1"/>
      <c r="CD401" s="1"/>
    </row>
    <row r="402" ht="14.2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  <c r="CC402" s="1"/>
      <c r="CD402" s="1"/>
    </row>
    <row r="403" ht="14.2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  <c r="CC403" s="1"/>
      <c r="CD403" s="1"/>
    </row>
    <row r="404" ht="14.2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  <c r="CC404" s="1"/>
      <c r="CD404" s="1"/>
    </row>
    <row r="405" ht="14.2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  <c r="CC405" s="1"/>
      <c r="CD405" s="1"/>
    </row>
    <row r="406" ht="14.2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  <c r="CC406" s="1"/>
      <c r="CD406" s="1"/>
    </row>
    <row r="407" ht="14.2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  <c r="CC407" s="1"/>
      <c r="CD407" s="1"/>
    </row>
    <row r="408" ht="14.2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  <c r="CC408" s="1"/>
      <c r="CD408" s="1"/>
    </row>
    <row r="409" ht="14.2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  <c r="CC409" s="1"/>
      <c r="CD409" s="1"/>
    </row>
    <row r="410" ht="14.2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  <c r="CC410" s="1"/>
      <c r="CD410" s="1"/>
    </row>
    <row r="411" ht="14.2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  <c r="CC411" s="1"/>
      <c r="CD411" s="1"/>
    </row>
    <row r="412" ht="14.2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  <c r="CC412" s="1"/>
      <c r="CD412" s="1"/>
    </row>
    <row r="413" ht="14.2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  <c r="CC413" s="1"/>
      <c r="CD413" s="1"/>
    </row>
    <row r="414" ht="14.2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  <c r="CC414" s="1"/>
      <c r="CD414" s="1"/>
    </row>
    <row r="415" ht="14.2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  <c r="CC415" s="1"/>
      <c r="CD415" s="1"/>
    </row>
    <row r="416" ht="14.2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  <c r="CC416" s="1"/>
      <c r="CD416" s="1"/>
    </row>
    <row r="417" ht="14.2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  <c r="CC417" s="1"/>
      <c r="CD417" s="1"/>
    </row>
    <row r="418" ht="14.2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  <c r="CC418" s="1"/>
      <c r="CD418" s="1"/>
    </row>
    <row r="419" ht="14.2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  <c r="CC419" s="1"/>
      <c r="CD419" s="1"/>
    </row>
    <row r="420" ht="14.2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  <c r="CC420" s="1"/>
      <c r="CD420" s="1"/>
    </row>
    <row r="421" ht="14.2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  <c r="CC421" s="1"/>
      <c r="CD421" s="1"/>
    </row>
    <row r="422" ht="14.2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  <c r="CC422" s="1"/>
      <c r="CD422" s="1"/>
    </row>
    <row r="423" ht="14.2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  <c r="CC423" s="1"/>
      <c r="CD423" s="1"/>
    </row>
    <row r="424" ht="14.2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  <c r="CC424" s="1"/>
      <c r="CD424" s="1"/>
    </row>
    <row r="425" ht="14.2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  <c r="CC425" s="1"/>
      <c r="CD425" s="1"/>
    </row>
    <row r="426" ht="14.2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  <c r="CC426" s="1"/>
      <c r="CD426" s="1"/>
    </row>
    <row r="427" ht="14.2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  <c r="CC427" s="1"/>
      <c r="CD427" s="1"/>
    </row>
    <row r="428" ht="14.2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  <c r="CC428" s="1"/>
      <c r="CD428" s="1"/>
    </row>
    <row r="429" ht="14.2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  <c r="CC429" s="1"/>
      <c r="CD429" s="1"/>
    </row>
    <row r="430" ht="14.2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  <c r="BO430" s="1"/>
      <c r="BP430" s="1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  <c r="CC430" s="1"/>
      <c r="CD430" s="1"/>
    </row>
    <row r="431" ht="14.2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  <c r="CC431" s="1"/>
      <c r="CD431" s="1"/>
    </row>
    <row r="432" ht="14.2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  <c r="CC432" s="1"/>
      <c r="CD432" s="1"/>
    </row>
    <row r="433" ht="14.2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"/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  <c r="CC433" s="1"/>
      <c r="CD433" s="1"/>
    </row>
    <row r="434" ht="14.2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  <c r="CC434" s="1"/>
      <c r="CD434" s="1"/>
    </row>
    <row r="435" ht="14.2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  <c r="CC435" s="1"/>
      <c r="CD435" s="1"/>
    </row>
    <row r="436" ht="14.2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  <c r="CC436" s="1"/>
      <c r="CD436" s="1"/>
    </row>
    <row r="437" ht="14.2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  <c r="CC437" s="1"/>
      <c r="CD437" s="1"/>
    </row>
    <row r="438" ht="14.2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  <c r="CC438" s="1"/>
      <c r="CD438" s="1"/>
    </row>
    <row r="439" ht="14.2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  <c r="CC439" s="1"/>
      <c r="CD439" s="1"/>
    </row>
    <row r="440" ht="14.2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  <c r="CC440" s="1"/>
      <c r="CD440" s="1"/>
    </row>
    <row r="441" ht="14.2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  <c r="CC441" s="1"/>
      <c r="CD441" s="1"/>
    </row>
    <row r="442" ht="14.2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  <c r="CC442" s="1"/>
      <c r="CD442" s="1"/>
    </row>
    <row r="443" ht="14.2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  <c r="CC443" s="1"/>
      <c r="CD443" s="1"/>
    </row>
    <row r="444" ht="14.2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  <c r="CC444" s="1"/>
      <c r="CD444" s="1"/>
    </row>
    <row r="445" ht="14.2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  <c r="CC445" s="1"/>
      <c r="CD445" s="1"/>
    </row>
    <row r="446" ht="14.2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  <c r="CC446" s="1"/>
      <c r="CD446" s="1"/>
    </row>
    <row r="447" ht="14.2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  <c r="CC447" s="1"/>
      <c r="CD447" s="1"/>
    </row>
    <row r="448" ht="14.2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  <c r="CC448" s="1"/>
      <c r="CD448" s="1"/>
    </row>
    <row r="449" ht="14.2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  <c r="CC449" s="1"/>
      <c r="CD449" s="1"/>
    </row>
    <row r="450" ht="14.2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  <c r="CC450" s="1"/>
      <c r="CD450" s="1"/>
    </row>
    <row r="451" ht="14.2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  <c r="CC451" s="1"/>
      <c r="CD451" s="1"/>
    </row>
    <row r="452" ht="14.2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  <c r="CC452" s="1"/>
      <c r="CD452" s="1"/>
    </row>
    <row r="453" ht="14.2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  <c r="CC453" s="1"/>
      <c r="CD453" s="1"/>
    </row>
    <row r="454" ht="14.2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  <c r="CC454" s="1"/>
      <c r="CD454" s="1"/>
    </row>
    <row r="455" ht="14.2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  <c r="CC455" s="1"/>
      <c r="CD455" s="1"/>
    </row>
    <row r="456" ht="14.2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  <c r="CC456" s="1"/>
      <c r="CD456" s="1"/>
    </row>
    <row r="457" ht="14.2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  <c r="CC457" s="1"/>
      <c r="CD457" s="1"/>
    </row>
    <row r="458" ht="14.2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  <c r="CC458" s="1"/>
      <c r="CD458" s="1"/>
    </row>
    <row r="459" ht="14.2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  <c r="CC459" s="1"/>
      <c r="CD459" s="1"/>
    </row>
    <row r="460" ht="14.2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  <c r="CC460" s="1"/>
      <c r="CD460" s="1"/>
    </row>
    <row r="461" ht="14.2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  <c r="CC461" s="1"/>
      <c r="CD461" s="1"/>
    </row>
    <row r="462" ht="14.2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  <c r="CC462" s="1"/>
      <c r="CD462" s="1"/>
    </row>
    <row r="463" ht="14.2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  <c r="CC463" s="1"/>
      <c r="CD463" s="1"/>
    </row>
    <row r="464" ht="14.2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  <c r="CC464" s="1"/>
      <c r="CD464" s="1"/>
    </row>
    <row r="465" ht="14.2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  <c r="CC465" s="1"/>
      <c r="CD465" s="1"/>
    </row>
    <row r="466" ht="14.2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  <c r="CC466" s="1"/>
      <c r="CD466" s="1"/>
    </row>
    <row r="467" ht="14.2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  <c r="CC467" s="1"/>
      <c r="CD467" s="1"/>
    </row>
    <row r="468" ht="14.2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  <c r="CC468" s="1"/>
      <c r="CD468" s="1"/>
    </row>
    <row r="469" ht="14.2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  <c r="CC469" s="1"/>
      <c r="CD469" s="1"/>
    </row>
    <row r="470" ht="14.2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  <c r="CC470" s="1"/>
      <c r="CD470" s="1"/>
    </row>
    <row r="471" ht="14.2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  <c r="CC471" s="1"/>
      <c r="CD471" s="1"/>
    </row>
    <row r="472" ht="14.2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  <c r="CC472" s="1"/>
      <c r="CD472" s="1"/>
    </row>
    <row r="473" ht="14.2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  <c r="CC473" s="1"/>
      <c r="CD473" s="1"/>
    </row>
    <row r="474" ht="14.2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  <c r="CC474" s="1"/>
      <c r="CD474" s="1"/>
    </row>
    <row r="475" ht="14.2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  <c r="CC475" s="1"/>
      <c r="CD475" s="1"/>
    </row>
    <row r="476" ht="14.2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  <c r="CC476" s="1"/>
      <c r="CD476" s="1"/>
    </row>
    <row r="477" ht="14.2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  <c r="CC477" s="1"/>
      <c r="CD477" s="1"/>
    </row>
    <row r="478" ht="14.2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  <c r="CC478" s="1"/>
      <c r="CD478" s="1"/>
    </row>
    <row r="479" ht="14.2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  <c r="CC479" s="1"/>
      <c r="CD479" s="1"/>
    </row>
    <row r="480" ht="14.2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  <c r="CC480" s="1"/>
      <c r="CD480" s="1"/>
    </row>
    <row r="481" ht="14.2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  <c r="CC481" s="1"/>
      <c r="CD481" s="1"/>
    </row>
    <row r="482" ht="14.2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  <c r="CC482" s="1"/>
      <c r="CD482" s="1"/>
    </row>
    <row r="483" ht="14.2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  <c r="CC483" s="1"/>
      <c r="CD483" s="1"/>
    </row>
    <row r="484" ht="14.2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  <c r="CC484" s="1"/>
      <c r="CD484" s="1"/>
    </row>
    <row r="485" ht="14.2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  <c r="CC485" s="1"/>
      <c r="CD485" s="1"/>
    </row>
    <row r="486" ht="14.2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  <c r="CC486" s="1"/>
      <c r="CD486" s="1"/>
    </row>
    <row r="487" ht="14.2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  <c r="CC487" s="1"/>
      <c r="CD487" s="1"/>
    </row>
    <row r="488" ht="14.2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  <c r="CC488" s="1"/>
      <c r="CD488" s="1"/>
    </row>
    <row r="489" ht="14.2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  <c r="CC489" s="1"/>
      <c r="CD489" s="1"/>
    </row>
    <row r="490" ht="14.2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  <c r="CC490" s="1"/>
      <c r="CD490" s="1"/>
    </row>
    <row r="491" ht="14.2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  <c r="CC491" s="1"/>
      <c r="CD491" s="1"/>
    </row>
    <row r="492" ht="14.2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  <c r="CC492" s="1"/>
      <c r="CD492" s="1"/>
    </row>
    <row r="493" ht="14.2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  <c r="CC493" s="1"/>
      <c r="CD493" s="1"/>
    </row>
    <row r="494" ht="14.2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  <c r="CC494" s="1"/>
      <c r="CD494" s="1"/>
    </row>
    <row r="495" ht="14.2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  <c r="CC495" s="1"/>
      <c r="CD495" s="1"/>
    </row>
    <row r="496" ht="14.2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  <c r="CC496" s="1"/>
      <c r="CD496" s="1"/>
    </row>
    <row r="497" ht="14.2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  <c r="CC497" s="1"/>
      <c r="CD497" s="1"/>
    </row>
    <row r="498" ht="14.2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  <c r="CC498" s="1"/>
      <c r="CD498" s="1"/>
    </row>
    <row r="499" ht="14.2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  <c r="CC499" s="1"/>
      <c r="CD499" s="1"/>
    </row>
    <row r="500" ht="14.2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  <c r="CC500" s="1"/>
      <c r="CD500" s="1"/>
    </row>
    <row r="501" ht="14.2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/>
      <c r="BE501" s="1"/>
      <c r="BF501" s="1"/>
      <c r="BG501" s="1"/>
      <c r="BH501" s="1"/>
      <c r="BI501" s="1"/>
      <c r="BJ501" s="1"/>
      <c r="BK501" s="1"/>
      <c r="BL501" s="1"/>
      <c r="BM501" s="1"/>
      <c r="BN501" s="1"/>
      <c r="BO501" s="1"/>
      <c r="BP501" s="1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  <c r="CC501" s="1"/>
      <c r="CD501" s="1"/>
    </row>
    <row r="502" ht="14.2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/>
      <c r="BE502" s="1"/>
      <c r="BF502" s="1"/>
      <c r="BG502" s="1"/>
      <c r="BH502" s="1"/>
      <c r="BI502" s="1"/>
      <c r="BJ502" s="1"/>
      <c r="BK502" s="1"/>
      <c r="BL502" s="1"/>
      <c r="BM502" s="1"/>
      <c r="BN502" s="1"/>
      <c r="BO502" s="1"/>
      <c r="BP502" s="1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  <c r="CC502" s="1"/>
      <c r="CD502" s="1"/>
    </row>
    <row r="503" ht="14.2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/>
      <c r="BE503" s="1"/>
      <c r="BF503" s="1"/>
      <c r="BG503" s="1"/>
      <c r="BH503" s="1"/>
      <c r="BI503" s="1"/>
      <c r="BJ503" s="1"/>
      <c r="BK503" s="1"/>
      <c r="BL503" s="1"/>
      <c r="BM503" s="1"/>
      <c r="BN503" s="1"/>
      <c r="BO503" s="1"/>
      <c r="BP503" s="1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  <c r="CC503" s="1"/>
      <c r="CD503" s="1"/>
    </row>
    <row r="504" ht="14.2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/>
      <c r="BE504" s="1"/>
      <c r="BF504" s="1"/>
      <c r="BG504" s="1"/>
      <c r="BH504" s="1"/>
      <c r="BI504" s="1"/>
      <c r="BJ504" s="1"/>
      <c r="BK504" s="1"/>
      <c r="BL504" s="1"/>
      <c r="BM504" s="1"/>
      <c r="BN504" s="1"/>
      <c r="BO504" s="1"/>
      <c r="BP504" s="1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  <c r="CC504" s="1"/>
      <c r="CD504" s="1"/>
    </row>
    <row r="505" ht="14.2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/>
      <c r="BE505" s="1"/>
      <c r="BF505" s="1"/>
      <c r="BG505" s="1"/>
      <c r="BH505" s="1"/>
      <c r="BI505" s="1"/>
      <c r="BJ505" s="1"/>
      <c r="BK505" s="1"/>
      <c r="BL505" s="1"/>
      <c r="BM505" s="1"/>
      <c r="BN505" s="1"/>
      <c r="BO505" s="1"/>
      <c r="BP505" s="1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  <c r="CC505" s="1"/>
      <c r="CD505" s="1"/>
    </row>
    <row r="506" ht="14.2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/>
      <c r="BE506" s="1"/>
      <c r="BF506" s="1"/>
      <c r="BG506" s="1"/>
      <c r="BH506" s="1"/>
      <c r="BI506" s="1"/>
      <c r="BJ506" s="1"/>
      <c r="BK506" s="1"/>
      <c r="BL506" s="1"/>
      <c r="BM506" s="1"/>
      <c r="BN506" s="1"/>
      <c r="BO506" s="1"/>
      <c r="BP506" s="1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  <c r="CC506" s="1"/>
      <c r="CD506" s="1"/>
    </row>
    <row r="507" ht="14.2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/>
      <c r="BE507" s="1"/>
      <c r="BF507" s="1"/>
      <c r="BG507" s="1"/>
      <c r="BH507" s="1"/>
      <c r="BI507" s="1"/>
      <c r="BJ507" s="1"/>
      <c r="BK507" s="1"/>
      <c r="BL507" s="1"/>
      <c r="BM507" s="1"/>
      <c r="BN507" s="1"/>
      <c r="BO507" s="1"/>
      <c r="BP507" s="1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  <c r="CC507" s="1"/>
      <c r="CD507" s="1"/>
    </row>
    <row r="508" ht="14.2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/>
      <c r="BE508" s="1"/>
      <c r="BF508" s="1"/>
      <c r="BG508" s="1"/>
      <c r="BH508" s="1"/>
      <c r="BI508" s="1"/>
      <c r="BJ508" s="1"/>
      <c r="BK508" s="1"/>
      <c r="BL508" s="1"/>
      <c r="BM508" s="1"/>
      <c r="BN508" s="1"/>
      <c r="BO508" s="1"/>
      <c r="BP508" s="1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  <c r="CC508" s="1"/>
      <c r="CD508" s="1"/>
    </row>
    <row r="509" ht="14.2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/>
      <c r="BE509" s="1"/>
      <c r="BF509" s="1"/>
      <c r="BG509" s="1"/>
      <c r="BH509" s="1"/>
      <c r="BI509" s="1"/>
      <c r="BJ509" s="1"/>
      <c r="BK509" s="1"/>
      <c r="BL509" s="1"/>
      <c r="BM509" s="1"/>
      <c r="BN509" s="1"/>
      <c r="BO509" s="1"/>
      <c r="BP509" s="1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  <c r="CC509" s="1"/>
      <c r="CD509" s="1"/>
    </row>
    <row r="510" ht="14.2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/>
      <c r="BE510" s="1"/>
      <c r="BF510" s="1"/>
      <c r="BG510" s="1"/>
      <c r="BH510" s="1"/>
      <c r="BI510" s="1"/>
      <c r="BJ510" s="1"/>
      <c r="BK510" s="1"/>
      <c r="BL510" s="1"/>
      <c r="BM510" s="1"/>
      <c r="BN510" s="1"/>
      <c r="BO510" s="1"/>
      <c r="BP510" s="1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  <c r="CC510" s="1"/>
      <c r="CD510" s="1"/>
    </row>
    <row r="511" ht="14.2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/>
      <c r="BE511" s="1"/>
      <c r="BF511" s="1"/>
      <c r="BG511" s="1"/>
      <c r="BH511" s="1"/>
      <c r="BI511" s="1"/>
      <c r="BJ511" s="1"/>
      <c r="BK511" s="1"/>
      <c r="BL511" s="1"/>
      <c r="BM511" s="1"/>
      <c r="BN511" s="1"/>
      <c r="BO511" s="1"/>
      <c r="BP511" s="1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  <c r="CC511" s="1"/>
      <c r="CD511" s="1"/>
    </row>
    <row r="512" ht="14.2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/>
      <c r="BE512" s="1"/>
      <c r="BF512" s="1"/>
      <c r="BG512" s="1"/>
      <c r="BH512" s="1"/>
      <c r="BI512" s="1"/>
      <c r="BJ512" s="1"/>
      <c r="BK512" s="1"/>
      <c r="BL512" s="1"/>
      <c r="BM512" s="1"/>
      <c r="BN512" s="1"/>
      <c r="BO512" s="1"/>
      <c r="BP512" s="1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  <c r="CC512" s="1"/>
      <c r="CD512" s="1"/>
    </row>
    <row r="513" ht="14.2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/>
      <c r="BE513" s="1"/>
      <c r="BF513" s="1"/>
      <c r="BG513" s="1"/>
      <c r="BH513" s="1"/>
      <c r="BI513" s="1"/>
      <c r="BJ513" s="1"/>
      <c r="BK513" s="1"/>
      <c r="BL513" s="1"/>
      <c r="BM513" s="1"/>
      <c r="BN513" s="1"/>
      <c r="BO513" s="1"/>
      <c r="BP513" s="1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  <c r="CC513" s="1"/>
      <c r="CD513" s="1"/>
    </row>
    <row r="514" ht="14.2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/>
      <c r="BE514" s="1"/>
      <c r="BF514" s="1"/>
      <c r="BG514" s="1"/>
      <c r="BH514" s="1"/>
      <c r="BI514" s="1"/>
      <c r="BJ514" s="1"/>
      <c r="BK514" s="1"/>
      <c r="BL514" s="1"/>
      <c r="BM514" s="1"/>
      <c r="BN514" s="1"/>
      <c r="BO514" s="1"/>
      <c r="BP514" s="1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  <c r="CC514" s="1"/>
      <c r="CD514" s="1"/>
    </row>
    <row r="515" ht="14.2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/>
      <c r="BE515" s="1"/>
      <c r="BF515" s="1"/>
      <c r="BG515" s="1"/>
      <c r="BH515" s="1"/>
      <c r="BI515" s="1"/>
      <c r="BJ515" s="1"/>
      <c r="BK515" s="1"/>
      <c r="BL515" s="1"/>
      <c r="BM515" s="1"/>
      <c r="BN515" s="1"/>
      <c r="BO515" s="1"/>
      <c r="BP515" s="1"/>
      <c r="BQ515" s="1"/>
      <c r="BR515" s="1"/>
      <c r="BS515" s="1"/>
      <c r="BT515" s="1"/>
      <c r="BU515" s="1"/>
      <c r="BV515" s="1"/>
      <c r="BW515" s="1"/>
      <c r="BX515" s="1"/>
      <c r="BY515" s="1"/>
      <c r="BZ515" s="1"/>
      <c r="CA515" s="1"/>
      <c r="CB515" s="1"/>
      <c r="CC515" s="1"/>
      <c r="CD515" s="1"/>
    </row>
    <row r="516" ht="14.2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/>
      <c r="BE516" s="1"/>
      <c r="BF516" s="1"/>
      <c r="BG516" s="1"/>
      <c r="BH516" s="1"/>
      <c r="BI516" s="1"/>
      <c r="BJ516" s="1"/>
      <c r="BK516" s="1"/>
      <c r="BL516" s="1"/>
      <c r="BM516" s="1"/>
      <c r="BN516" s="1"/>
      <c r="BO516" s="1"/>
      <c r="BP516" s="1"/>
      <c r="BQ516" s="1"/>
      <c r="BR516" s="1"/>
      <c r="BS516" s="1"/>
      <c r="BT516" s="1"/>
      <c r="BU516" s="1"/>
      <c r="BV516" s="1"/>
      <c r="BW516" s="1"/>
      <c r="BX516" s="1"/>
      <c r="BY516" s="1"/>
      <c r="BZ516" s="1"/>
      <c r="CA516" s="1"/>
      <c r="CB516" s="1"/>
      <c r="CC516" s="1"/>
      <c r="CD516" s="1"/>
    </row>
    <row r="517" ht="14.2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/>
      <c r="BE517" s="1"/>
      <c r="BF517" s="1"/>
      <c r="BG517" s="1"/>
      <c r="BH517" s="1"/>
      <c r="BI517" s="1"/>
      <c r="BJ517" s="1"/>
      <c r="BK517" s="1"/>
      <c r="BL517" s="1"/>
      <c r="BM517" s="1"/>
      <c r="BN517" s="1"/>
      <c r="BO517" s="1"/>
      <c r="BP517" s="1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  <c r="CC517" s="1"/>
      <c r="CD517" s="1"/>
    </row>
    <row r="518" ht="14.2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/>
      <c r="BE518" s="1"/>
      <c r="BF518" s="1"/>
      <c r="BG518" s="1"/>
      <c r="BH518" s="1"/>
      <c r="BI518" s="1"/>
      <c r="BJ518" s="1"/>
      <c r="BK518" s="1"/>
      <c r="BL518" s="1"/>
      <c r="BM518" s="1"/>
      <c r="BN518" s="1"/>
      <c r="BO518" s="1"/>
      <c r="BP518" s="1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  <c r="CC518" s="1"/>
      <c r="CD518" s="1"/>
    </row>
    <row r="519" ht="14.2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/>
      <c r="BE519" s="1"/>
      <c r="BF519" s="1"/>
      <c r="BG519" s="1"/>
      <c r="BH519" s="1"/>
      <c r="BI519" s="1"/>
      <c r="BJ519" s="1"/>
      <c r="BK519" s="1"/>
      <c r="BL519" s="1"/>
      <c r="BM519" s="1"/>
      <c r="BN519" s="1"/>
      <c r="BO519" s="1"/>
      <c r="BP519" s="1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  <c r="CC519" s="1"/>
      <c r="CD519" s="1"/>
    </row>
    <row r="520" ht="14.2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/>
      <c r="BE520" s="1"/>
      <c r="BF520" s="1"/>
      <c r="BG520" s="1"/>
      <c r="BH520" s="1"/>
      <c r="BI520" s="1"/>
      <c r="BJ520" s="1"/>
      <c r="BK520" s="1"/>
      <c r="BL520" s="1"/>
      <c r="BM520" s="1"/>
      <c r="BN520" s="1"/>
      <c r="BO520" s="1"/>
      <c r="BP520" s="1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  <c r="CC520" s="1"/>
      <c r="CD520" s="1"/>
    </row>
    <row r="521" ht="14.2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/>
      <c r="BE521" s="1"/>
      <c r="BF521" s="1"/>
      <c r="BG521" s="1"/>
      <c r="BH521" s="1"/>
      <c r="BI521" s="1"/>
      <c r="BJ521" s="1"/>
      <c r="BK521" s="1"/>
      <c r="BL521" s="1"/>
      <c r="BM521" s="1"/>
      <c r="BN521" s="1"/>
      <c r="BO521" s="1"/>
      <c r="BP521" s="1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  <c r="CC521" s="1"/>
      <c r="CD521" s="1"/>
    </row>
    <row r="522" ht="14.2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/>
      <c r="BE522" s="1"/>
      <c r="BF522" s="1"/>
      <c r="BG522" s="1"/>
      <c r="BH522" s="1"/>
      <c r="BI522" s="1"/>
      <c r="BJ522" s="1"/>
      <c r="BK522" s="1"/>
      <c r="BL522" s="1"/>
      <c r="BM522" s="1"/>
      <c r="BN522" s="1"/>
      <c r="BO522" s="1"/>
      <c r="BP522" s="1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  <c r="CC522" s="1"/>
      <c r="CD522" s="1"/>
    </row>
    <row r="523" ht="14.2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/>
      <c r="BE523" s="1"/>
      <c r="BF523" s="1"/>
      <c r="BG523" s="1"/>
      <c r="BH523" s="1"/>
      <c r="BI523" s="1"/>
      <c r="BJ523" s="1"/>
      <c r="BK523" s="1"/>
      <c r="BL523" s="1"/>
      <c r="BM523" s="1"/>
      <c r="BN523" s="1"/>
      <c r="BO523" s="1"/>
      <c r="BP523" s="1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  <c r="CC523" s="1"/>
      <c r="CD523" s="1"/>
    </row>
    <row r="524" ht="14.2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/>
      <c r="BE524" s="1"/>
      <c r="BF524" s="1"/>
      <c r="BG524" s="1"/>
      <c r="BH524" s="1"/>
      <c r="BI524" s="1"/>
      <c r="BJ524" s="1"/>
      <c r="BK524" s="1"/>
      <c r="BL524" s="1"/>
      <c r="BM524" s="1"/>
      <c r="BN524" s="1"/>
      <c r="BO524" s="1"/>
      <c r="BP524" s="1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  <c r="CC524" s="1"/>
      <c r="CD524" s="1"/>
    </row>
    <row r="525" ht="14.2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/>
      <c r="BE525" s="1"/>
      <c r="BF525" s="1"/>
      <c r="BG525" s="1"/>
      <c r="BH525" s="1"/>
      <c r="BI525" s="1"/>
      <c r="BJ525" s="1"/>
      <c r="BK525" s="1"/>
      <c r="BL525" s="1"/>
      <c r="BM525" s="1"/>
      <c r="BN525" s="1"/>
      <c r="BO525" s="1"/>
      <c r="BP525" s="1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  <c r="CC525" s="1"/>
      <c r="CD525" s="1"/>
    </row>
    <row r="526" ht="14.2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/>
      <c r="BE526" s="1"/>
      <c r="BF526" s="1"/>
      <c r="BG526" s="1"/>
      <c r="BH526" s="1"/>
      <c r="BI526" s="1"/>
      <c r="BJ526" s="1"/>
      <c r="BK526" s="1"/>
      <c r="BL526" s="1"/>
      <c r="BM526" s="1"/>
      <c r="BN526" s="1"/>
      <c r="BO526" s="1"/>
      <c r="BP526" s="1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  <c r="CC526" s="1"/>
      <c r="CD526" s="1"/>
    </row>
    <row r="527" ht="14.2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/>
      <c r="BE527" s="1"/>
      <c r="BF527" s="1"/>
      <c r="BG527" s="1"/>
      <c r="BH527" s="1"/>
      <c r="BI527" s="1"/>
      <c r="BJ527" s="1"/>
      <c r="BK527" s="1"/>
      <c r="BL527" s="1"/>
      <c r="BM527" s="1"/>
      <c r="BN527" s="1"/>
      <c r="BO527" s="1"/>
      <c r="BP527" s="1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  <c r="CC527" s="1"/>
      <c r="CD527" s="1"/>
    </row>
    <row r="528" ht="14.2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/>
      <c r="BE528" s="1"/>
      <c r="BF528" s="1"/>
      <c r="BG528" s="1"/>
      <c r="BH528" s="1"/>
      <c r="BI528" s="1"/>
      <c r="BJ528" s="1"/>
      <c r="BK528" s="1"/>
      <c r="BL528" s="1"/>
      <c r="BM528" s="1"/>
      <c r="BN528" s="1"/>
      <c r="BO528" s="1"/>
      <c r="BP528" s="1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  <c r="CC528" s="1"/>
      <c r="CD528" s="1"/>
    </row>
    <row r="529" ht="14.2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/>
      <c r="BE529" s="1"/>
      <c r="BF529" s="1"/>
      <c r="BG529" s="1"/>
      <c r="BH529" s="1"/>
      <c r="BI529" s="1"/>
      <c r="BJ529" s="1"/>
      <c r="BK529" s="1"/>
      <c r="BL529" s="1"/>
      <c r="BM529" s="1"/>
      <c r="BN529" s="1"/>
      <c r="BO529" s="1"/>
      <c r="BP529" s="1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  <c r="CC529" s="1"/>
      <c r="CD529" s="1"/>
    </row>
    <row r="530" ht="14.2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/>
      <c r="BE530" s="1"/>
      <c r="BF530" s="1"/>
      <c r="BG530" s="1"/>
      <c r="BH530" s="1"/>
      <c r="BI530" s="1"/>
      <c r="BJ530" s="1"/>
      <c r="BK530" s="1"/>
      <c r="BL530" s="1"/>
      <c r="BM530" s="1"/>
      <c r="BN530" s="1"/>
      <c r="BO530" s="1"/>
      <c r="BP530" s="1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  <c r="CC530" s="1"/>
      <c r="CD530" s="1"/>
    </row>
    <row r="531" ht="14.2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/>
      <c r="BE531" s="1"/>
      <c r="BF531" s="1"/>
      <c r="BG531" s="1"/>
      <c r="BH531" s="1"/>
      <c r="BI531" s="1"/>
      <c r="BJ531" s="1"/>
      <c r="BK531" s="1"/>
      <c r="BL531" s="1"/>
      <c r="BM531" s="1"/>
      <c r="BN531" s="1"/>
      <c r="BO531" s="1"/>
      <c r="BP531" s="1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  <c r="CC531" s="1"/>
      <c r="CD531" s="1"/>
    </row>
    <row r="532" ht="14.2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/>
      <c r="BE532" s="1"/>
      <c r="BF532" s="1"/>
      <c r="BG532" s="1"/>
      <c r="BH532" s="1"/>
      <c r="BI532" s="1"/>
      <c r="BJ532" s="1"/>
      <c r="BK532" s="1"/>
      <c r="BL532" s="1"/>
      <c r="BM532" s="1"/>
      <c r="BN532" s="1"/>
      <c r="BO532" s="1"/>
      <c r="BP532" s="1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  <c r="CC532" s="1"/>
      <c r="CD532" s="1"/>
    </row>
    <row r="533" ht="14.2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/>
      <c r="BE533" s="1"/>
      <c r="BF533" s="1"/>
      <c r="BG533" s="1"/>
      <c r="BH533" s="1"/>
      <c r="BI533" s="1"/>
      <c r="BJ533" s="1"/>
      <c r="BK533" s="1"/>
      <c r="BL533" s="1"/>
      <c r="BM533" s="1"/>
      <c r="BN533" s="1"/>
      <c r="BO533" s="1"/>
      <c r="BP533" s="1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  <c r="CC533" s="1"/>
      <c r="CD533" s="1"/>
    </row>
    <row r="534" ht="14.2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/>
      <c r="BE534" s="1"/>
      <c r="BF534" s="1"/>
      <c r="BG534" s="1"/>
      <c r="BH534" s="1"/>
      <c r="BI534" s="1"/>
      <c r="BJ534" s="1"/>
      <c r="BK534" s="1"/>
      <c r="BL534" s="1"/>
      <c r="BM534" s="1"/>
      <c r="BN534" s="1"/>
      <c r="BO534" s="1"/>
      <c r="BP534" s="1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  <c r="CC534" s="1"/>
      <c r="CD534" s="1"/>
    </row>
    <row r="535" ht="14.2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/>
      <c r="BE535" s="1"/>
      <c r="BF535" s="1"/>
      <c r="BG535" s="1"/>
      <c r="BH535" s="1"/>
      <c r="BI535" s="1"/>
      <c r="BJ535" s="1"/>
      <c r="BK535" s="1"/>
      <c r="BL535" s="1"/>
      <c r="BM535" s="1"/>
      <c r="BN535" s="1"/>
      <c r="BO535" s="1"/>
      <c r="BP535" s="1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  <c r="CC535" s="1"/>
      <c r="CD535" s="1"/>
    </row>
    <row r="536" ht="14.2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/>
      <c r="BE536" s="1"/>
      <c r="BF536" s="1"/>
      <c r="BG536" s="1"/>
      <c r="BH536" s="1"/>
      <c r="BI536" s="1"/>
      <c r="BJ536" s="1"/>
      <c r="BK536" s="1"/>
      <c r="BL536" s="1"/>
      <c r="BM536" s="1"/>
      <c r="BN536" s="1"/>
      <c r="BO536" s="1"/>
      <c r="BP536" s="1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  <c r="CC536" s="1"/>
      <c r="CD536" s="1"/>
    </row>
    <row r="537" ht="14.2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  <c r="BC537" s="1"/>
      <c r="BD537" s="1"/>
      <c r="BE537" s="1"/>
      <c r="BF537" s="1"/>
      <c r="BG537" s="1"/>
      <c r="BH537" s="1"/>
      <c r="BI537" s="1"/>
      <c r="BJ537" s="1"/>
      <c r="BK537" s="1"/>
      <c r="BL537" s="1"/>
      <c r="BM537" s="1"/>
      <c r="BN537" s="1"/>
      <c r="BO537" s="1"/>
      <c r="BP537" s="1"/>
      <c r="BQ537" s="1"/>
      <c r="BR537" s="1"/>
      <c r="BS537" s="1"/>
      <c r="BT537" s="1"/>
      <c r="BU537" s="1"/>
      <c r="BV537" s="1"/>
      <c r="BW537" s="1"/>
      <c r="BX537" s="1"/>
      <c r="BY537" s="1"/>
      <c r="BZ537" s="1"/>
      <c r="CA537" s="1"/>
      <c r="CB537" s="1"/>
      <c r="CC537" s="1"/>
      <c r="CD537" s="1"/>
    </row>
    <row r="538" ht="14.2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  <c r="BC538" s="1"/>
      <c r="BD538" s="1"/>
      <c r="BE538" s="1"/>
      <c r="BF538" s="1"/>
      <c r="BG538" s="1"/>
      <c r="BH538" s="1"/>
      <c r="BI538" s="1"/>
      <c r="BJ538" s="1"/>
      <c r="BK538" s="1"/>
      <c r="BL538" s="1"/>
      <c r="BM538" s="1"/>
      <c r="BN538" s="1"/>
      <c r="BO538" s="1"/>
      <c r="BP538" s="1"/>
      <c r="BQ538" s="1"/>
      <c r="BR538" s="1"/>
      <c r="BS538" s="1"/>
      <c r="BT538" s="1"/>
      <c r="BU538" s="1"/>
      <c r="BV538" s="1"/>
      <c r="BW538" s="1"/>
      <c r="BX538" s="1"/>
      <c r="BY538" s="1"/>
      <c r="BZ538" s="1"/>
      <c r="CA538" s="1"/>
      <c r="CB538" s="1"/>
      <c r="CC538" s="1"/>
      <c r="CD538" s="1"/>
    </row>
    <row r="539" ht="14.2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  <c r="BC539" s="1"/>
      <c r="BD539" s="1"/>
      <c r="BE539" s="1"/>
      <c r="BF539" s="1"/>
      <c r="BG539" s="1"/>
      <c r="BH539" s="1"/>
      <c r="BI539" s="1"/>
      <c r="BJ539" s="1"/>
      <c r="BK539" s="1"/>
      <c r="BL539" s="1"/>
      <c r="BM539" s="1"/>
      <c r="BN539" s="1"/>
      <c r="BO539" s="1"/>
      <c r="BP539" s="1"/>
      <c r="BQ539" s="1"/>
      <c r="BR539" s="1"/>
      <c r="BS539" s="1"/>
      <c r="BT539" s="1"/>
      <c r="BU539" s="1"/>
      <c r="BV539" s="1"/>
      <c r="BW539" s="1"/>
      <c r="BX539" s="1"/>
      <c r="BY539" s="1"/>
      <c r="BZ539" s="1"/>
      <c r="CA539" s="1"/>
      <c r="CB539" s="1"/>
      <c r="CC539" s="1"/>
      <c r="CD539" s="1"/>
    </row>
    <row r="540" ht="14.2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  <c r="BC540" s="1"/>
      <c r="BD540" s="1"/>
      <c r="BE540" s="1"/>
      <c r="BF540" s="1"/>
      <c r="BG540" s="1"/>
      <c r="BH540" s="1"/>
      <c r="BI540" s="1"/>
      <c r="BJ540" s="1"/>
      <c r="BK540" s="1"/>
      <c r="BL540" s="1"/>
      <c r="BM540" s="1"/>
      <c r="BN540" s="1"/>
      <c r="BO540" s="1"/>
      <c r="BP540" s="1"/>
      <c r="BQ540" s="1"/>
      <c r="BR540" s="1"/>
      <c r="BS540" s="1"/>
      <c r="BT540" s="1"/>
      <c r="BU540" s="1"/>
      <c r="BV540" s="1"/>
      <c r="BW540" s="1"/>
      <c r="BX540" s="1"/>
      <c r="BY540" s="1"/>
      <c r="BZ540" s="1"/>
      <c r="CA540" s="1"/>
      <c r="CB540" s="1"/>
      <c r="CC540" s="1"/>
      <c r="CD540" s="1"/>
    </row>
    <row r="541" ht="14.2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  <c r="BC541" s="1"/>
      <c r="BD541" s="1"/>
      <c r="BE541" s="1"/>
      <c r="BF541" s="1"/>
      <c r="BG541" s="1"/>
      <c r="BH541" s="1"/>
      <c r="BI541" s="1"/>
      <c r="BJ541" s="1"/>
      <c r="BK541" s="1"/>
      <c r="BL541" s="1"/>
      <c r="BM541" s="1"/>
      <c r="BN541" s="1"/>
      <c r="BO541" s="1"/>
      <c r="BP541" s="1"/>
      <c r="BQ541" s="1"/>
      <c r="BR541" s="1"/>
      <c r="BS541" s="1"/>
      <c r="BT541" s="1"/>
      <c r="BU541" s="1"/>
      <c r="BV541" s="1"/>
      <c r="BW541" s="1"/>
      <c r="BX541" s="1"/>
      <c r="BY541" s="1"/>
      <c r="BZ541" s="1"/>
      <c r="CA541" s="1"/>
      <c r="CB541" s="1"/>
      <c r="CC541" s="1"/>
      <c r="CD541" s="1"/>
    </row>
    <row r="542" ht="14.2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  <c r="BC542" s="1"/>
      <c r="BD542" s="1"/>
      <c r="BE542" s="1"/>
      <c r="BF542" s="1"/>
      <c r="BG542" s="1"/>
      <c r="BH542" s="1"/>
      <c r="BI542" s="1"/>
      <c r="BJ542" s="1"/>
      <c r="BK542" s="1"/>
      <c r="BL542" s="1"/>
      <c r="BM542" s="1"/>
      <c r="BN542" s="1"/>
      <c r="BO542" s="1"/>
      <c r="BP542" s="1"/>
      <c r="BQ542" s="1"/>
      <c r="BR542" s="1"/>
      <c r="BS542" s="1"/>
      <c r="BT542" s="1"/>
      <c r="BU542" s="1"/>
      <c r="BV542" s="1"/>
      <c r="BW542" s="1"/>
      <c r="BX542" s="1"/>
      <c r="BY542" s="1"/>
      <c r="BZ542" s="1"/>
      <c r="CA542" s="1"/>
      <c r="CB542" s="1"/>
      <c r="CC542" s="1"/>
      <c r="CD542" s="1"/>
    </row>
    <row r="543" ht="14.2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  <c r="BC543" s="1"/>
      <c r="BD543" s="1"/>
      <c r="BE543" s="1"/>
      <c r="BF543" s="1"/>
      <c r="BG543" s="1"/>
      <c r="BH543" s="1"/>
      <c r="BI543" s="1"/>
      <c r="BJ543" s="1"/>
      <c r="BK543" s="1"/>
      <c r="BL543" s="1"/>
      <c r="BM543" s="1"/>
      <c r="BN543" s="1"/>
      <c r="BO543" s="1"/>
      <c r="BP543" s="1"/>
      <c r="BQ543" s="1"/>
      <c r="BR543" s="1"/>
      <c r="BS543" s="1"/>
      <c r="BT543" s="1"/>
      <c r="BU543" s="1"/>
      <c r="BV543" s="1"/>
      <c r="BW543" s="1"/>
      <c r="BX543" s="1"/>
      <c r="BY543" s="1"/>
      <c r="BZ543" s="1"/>
      <c r="CA543" s="1"/>
      <c r="CB543" s="1"/>
      <c r="CC543" s="1"/>
      <c r="CD543" s="1"/>
    </row>
    <row r="544" ht="14.2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  <c r="BC544" s="1"/>
      <c r="BD544" s="1"/>
      <c r="BE544" s="1"/>
      <c r="BF544" s="1"/>
      <c r="BG544" s="1"/>
      <c r="BH544" s="1"/>
      <c r="BI544" s="1"/>
      <c r="BJ544" s="1"/>
      <c r="BK544" s="1"/>
      <c r="BL544" s="1"/>
      <c r="BM544" s="1"/>
      <c r="BN544" s="1"/>
      <c r="BO544" s="1"/>
      <c r="BP544" s="1"/>
      <c r="BQ544" s="1"/>
      <c r="BR544" s="1"/>
      <c r="BS544" s="1"/>
      <c r="BT544" s="1"/>
      <c r="BU544" s="1"/>
      <c r="BV544" s="1"/>
      <c r="BW544" s="1"/>
      <c r="BX544" s="1"/>
      <c r="BY544" s="1"/>
      <c r="BZ544" s="1"/>
      <c r="CA544" s="1"/>
      <c r="CB544" s="1"/>
      <c r="CC544" s="1"/>
      <c r="CD544" s="1"/>
    </row>
    <row r="545" ht="14.2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  <c r="BC545" s="1"/>
      <c r="BD545" s="1"/>
      <c r="BE545" s="1"/>
      <c r="BF545" s="1"/>
      <c r="BG545" s="1"/>
      <c r="BH545" s="1"/>
      <c r="BI545" s="1"/>
      <c r="BJ545" s="1"/>
      <c r="BK545" s="1"/>
      <c r="BL545" s="1"/>
      <c r="BM545" s="1"/>
      <c r="BN545" s="1"/>
      <c r="BO545" s="1"/>
      <c r="BP545" s="1"/>
      <c r="BQ545" s="1"/>
      <c r="BR545" s="1"/>
      <c r="BS545" s="1"/>
      <c r="BT545" s="1"/>
      <c r="BU545" s="1"/>
      <c r="BV545" s="1"/>
      <c r="BW545" s="1"/>
      <c r="BX545" s="1"/>
      <c r="BY545" s="1"/>
      <c r="BZ545" s="1"/>
      <c r="CA545" s="1"/>
      <c r="CB545" s="1"/>
      <c r="CC545" s="1"/>
      <c r="CD545" s="1"/>
    </row>
    <row r="546" ht="14.2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  <c r="BC546" s="1"/>
      <c r="BD546" s="1"/>
      <c r="BE546" s="1"/>
      <c r="BF546" s="1"/>
      <c r="BG546" s="1"/>
      <c r="BH546" s="1"/>
      <c r="BI546" s="1"/>
      <c r="BJ546" s="1"/>
      <c r="BK546" s="1"/>
      <c r="BL546" s="1"/>
      <c r="BM546" s="1"/>
      <c r="BN546" s="1"/>
      <c r="BO546" s="1"/>
      <c r="BP546" s="1"/>
      <c r="BQ546" s="1"/>
      <c r="BR546" s="1"/>
      <c r="BS546" s="1"/>
      <c r="BT546" s="1"/>
      <c r="BU546" s="1"/>
      <c r="BV546" s="1"/>
      <c r="BW546" s="1"/>
      <c r="BX546" s="1"/>
      <c r="BY546" s="1"/>
      <c r="BZ546" s="1"/>
      <c r="CA546" s="1"/>
      <c r="CB546" s="1"/>
      <c r="CC546" s="1"/>
      <c r="CD546" s="1"/>
    </row>
    <row r="547" ht="14.2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  <c r="BC547" s="1"/>
      <c r="BD547" s="1"/>
      <c r="BE547" s="1"/>
      <c r="BF547" s="1"/>
      <c r="BG547" s="1"/>
      <c r="BH547" s="1"/>
      <c r="BI547" s="1"/>
      <c r="BJ547" s="1"/>
      <c r="BK547" s="1"/>
      <c r="BL547" s="1"/>
      <c r="BM547" s="1"/>
      <c r="BN547" s="1"/>
      <c r="BO547" s="1"/>
      <c r="BP547" s="1"/>
      <c r="BQ547" s="1"/>
      <c r="BR547" s="1"/>
      <c r="BS547" s="1"/>
      <c r="BT547" s="1"/>
      <c r="BU547" s="1"/>
      <c r="BV547" s="1"/>
      <c r="BW547" s="1"/>
      <c r="BX547" s="1"/>
      <c r="BY547" s="1"/>
      <c r="BZ547" s="1"/>
      <c r="CA547" s="1"/>
      <c r="CB547" s="1"/>
      <c r="CC547" s="1"/>
      <c r="CD547" s="1"/>
    </row>
    <row r="548" ht="14.2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  <c r="BC548" s="1"/>
      <c r="BD548" s="1"/>
      <c r="BE548" s="1"/>
      <c r="BF548" s="1"/>
      <c r="BG548" s="1"/>
      <c r="BH548" s="1"/>
      <c r="BI548" s="1"/>
      <c r="BJ548" s="1"/>
      <c r="BK548" s="1"/>
      <c r="BL548" s="1"/>
      <c r="BM548" s="1"/>
      <c r="BN548" s="1"/>
      <c r="BO548" s="1"/>
      <c r="BP548" s="1"/>
      <c r="BQ548" s="1"/>
      <c r="BR548" s="1"/>
      <c r="BS548" s="1"/>
      <c r="BT548" s="1"/>
      <c r="BU548" s="1"/>
      <c r="BV548" s="1"/>
      <c r="BW548" s="1"/>
      <c r="BX548" s="1"/>
      <c r="BY548" s="1"/>
      <c r="BZ548" s="1"/>
      <c r="CA548" s="1"/>
      <c r="CB548" s="1"/>
      <c r="CC548" s="1"/>
      <c r="CD548" s="1"/>
    </row>
    <row r="549" ht="14.2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  <c r="BC549" s="1"/>
      <c r="BD549" s="1"/>
      <c r="BE549" s="1"/>
      <c r="BF549" s="1"/>
      <c r="BG549" s="1"/>
      <c r="BH549" s="1"/>
      <c r="BI549" s="1"/>
      <c r="BJ549" s="1"/>
      <c r="BK549" s="1"/>
      <c r="BL549" s="1"/>
      <c r="BM549" s="1"/>
      <c r="BN549" s="1"/>
      <c r="BO549" s="1"/>
      <c r="BP549" s="1"/>
      <c r="BQ549" s="1"/>
      <c r="BR549" s="1"/>
      <c r="BS549" s="1"/>
      <c r="BT549" s="1"/>
      <c r="BU549" s="1"/>
      <c r="BV549" s="1"/>
      <c r="BW549" s="1"/>
      <c r="BX549" s="1"/>
      <c r="BY549" s="1"/>
      <c r="BZ549" s="1"/>
      <c r="CA549" s="1"/>
      <c r="CB549" s="1"/>
      <c r="CC549" s="1"/>
      <c r="CD549" s="1"/>
    </row>
    <row r="550" ht="14.2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  <c r="BC550" s="1"/>
      <c r="BD550" s="1"/>
      <c r="BE550" s="1"/>
      <c r="BF550" s="1"/>
      <c r="BG550" s="1"/>
      <c r="BH550" s="1"/>
      <c r="BI550" s="1"/>
      <c r="BJ550" s="1"/>
      <c r="BK550" s="1"/>
      <c r="BL550" s="1"/>
      <c r="BM550" s="1"/>
      <c r="BN550" s="1"/>
      <c r="BO550" s="1"/>
      <c r="BP550" s="1"/>
      <c r="BQ550" s="1"/>
      <c r="BR550" s="1"/>
      <c r="BS550" s="1"/>
      <c r="BT550" s="1"/>
      <c r="BU550" s="1"/>
      <c r="BV550" s="1"/>
      <c r="BW550" s="1"/>
      <c r="BX550" s="1"/>
      <c r="BY550" s="1"/>
      <c r="BZ550" s="1"/>
      <c r="CA550" s="1"/>
      <c r="CB550" s="1"/>
      <c r="CC550" s="1"/>
      <c r="CD550" s="1"/>
    </row>
    <row r="551" ht="14.2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  <c r="BC551" s="1"/>
      <c r="BD551" s="1"/>
      <c r="BE551" s="1"/>
      <c r="BF551" s="1"/>
      <c r="BG551" s="1"/>
      <c r="BH551" s="1"/>
      <c r="BI551" s="1"/>
      <c r="BJ551" s="1"/>
      <c r="BK551" s="1"/>
      <c r="BL551" s="1"/>
      <c r="BM551" s="1"/>
      <c r="BN551" s="1"/>
      <c r="BO551" s="1"/>
      <c r="BP551" s="1"/>
      <c r="BQ551" s="1"/>
      <c r="BR551" s="1"/>
      <c r="BS551" s="1"/>
      <c r="BT551" s="1"/>
      <c r="BU551" s="1"/>
      <c r="BV551" s="1"/>
      <c r="BW551" s="1"/>
      <c r="BX551" s="1"/>
      <c r="BY551" s="1"/>
      <c r="BZ551" s="1"/>
      <c r="CA551" s="1"/>
      <c r="CB551" s="1"/>
      <c r="CC551" s="1"/>
      <c r="CD551" s="1"/>
    </row>
    <row r="552" ht="14.2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  <c r="BC552" s="1"/>
      <c r="BD552" s="1"/>
      <c r="BE552" s="1"/>
      <c r="BF552" s="1"/>
      <c r="BG552" s="1"/>
      <c r="BH552" s="1"/>
      <c r="BI552" s="1"/>
      <c r="BJ552" s="1"/>
      <c r="BK552" s="1"/>
      <c r="BL552" s="1"/>
      <c r="BM552" s="1"/>
      <c r="BN552" s="1"/>
      <c r="BO552" s="1"/>
      <c r="BP552" s="1"/>
      <c r="BQ552" s="1"/>
      <c r="BR552" s="1"/>
      <c r="BS552" s="1"/>
      <c r="BT552" s="1"/>
      <c r="BU552" s="1"/>
      <c r="BV552" s="1"/>
      <c r="BW552" s="1"/>
      <c r="BX552" s="1"/>
      <c r="BY552" s="1"/>
      <c r="BZ552" s="1"/>
      <c r="CA552" s="1"/>
      <c r="CB552" s="1"/>
      <c r="CC552" s="1"/>
      <c r="CD552" s="1"/>
    </row>
    <row r="553" ht="14.2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  <c r="BC553" s="1"/>
      <c r="BD553" s="1"/>
      <c r="BE553" s="1"/>
      <c r="BF553" s="1"/>
      <c r="BG553" s="1"/>
      <c r="BH553" s="1"/>
      <c r="BI553" s="1"/>
      <c r="BJ553" s="1"/>
      <c r="BK553" s="1"/>
      <c r="BL553" s="1"/>
      <c r="BM553" s="1"/>
      <c r="BN553" s="1"/>
      <c r="BO553" s="1"/>
      <c r="BP553" s="1"/>
      <c r="BQ553" s="1"/>
      <c r="BR553" s="1"/>
      <c r="BS553" s="1"/>
      <c r="BT553" s="1"/>
      <c r="BU553" s="1"/>
      <c r="BV553" s="1"/>
      <c r="BW553" s="1"/>
      <c r="BX553" s="1"/>
      <c r="BY553" s="1"/>
      <c r="BZ553" s="1"/>
      <c r="CA553" s="1"/>
      <c r="CB553" s="1"/>
      <c r="CC553" s="1"/>
      <c r="CD553" s="1"/>
    </row>
    <row r="554" ht="14.2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  <c r="BC554" s="1"/>
      <c r="BD554" s="1"/>
      <c r="BE554" s="1"/>
      <c r="BF554" s="1"/>
      <c r="BG554" s="1"/>
      <c r="BH554" s="1"/>
      <c r="BI554" s="1"/>
      <c r="BJ554" s="1"/>
      <c r="BK554" s="1"/>
      <c r="BL554" s="1"/>
      <c r="BM554" s="1"/>
      <c r="BN554" s="1"/>
      <c r="BO554" s="1"/>
      <c r="BP554" s="1"/>
      <c r="BQ554" s="1"/>
      <c r="BR554" s="1"/>
      <c r="BS554" s="1"/>
      <c r="BT554" s="1"/>
      <c r="BU554" s="1"/>
      <c r="BV554" s="1"/>
      <c r="BW554" s="1"/>
      <c r="BX554" s="1"/>
      <c r="BY554" s="1"/>
      <c r="BZ554" s="1"/>
      <c r="CA554" s="1"/>
      <c r="CB554" s="1"/>
      <c r="CC554" s="1"/>
      <c r="CD554" s="1"/>
    </row>
    <row r="555" ht="14.2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  <c r="BC555" s="1"/>
      <c r="BD555" s="1"/>
      <c r="BE555" s="1"/>
      <c r="BF555" s="1"/>
      <c r="BG555" s="1"/>
      <c r="BH555" s="1"/>
      <c r="BI555" s="1"/>
      <c r="BJ555" s="1"/>
      <c r="BK555" s="1"/>
      <c r="BL555" s="1"/>
      <c r="BM555" s="1"/>
      <c r="BN555" s="1"/>
      <c r="BO555" s="1"/>
      <c r="BP555" s="1"/>
      <c r="BQ555" s="1"/>
      <c r="BR555" s="1"/>
      <c r="BS555" s="1"/>
      <c r="BT555" s="1"/>
      <c r="BU555" s="1"/>
      <c r="BV555" s="1"/>
      <c r="BW555" s="1"/>
      <c r="BX555" s="1"/>
      <c r="BY555" s="1"/>
      <c r="BZ555" s="1"/>
      <c r="CA555" s="1"/>
      <c r="CB555" s="1"/>
      <c r="CC555" s="1"/>
      <c r="CD555" s="1"/>
    </row>
    <row r="556" ht="14.2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  <c r="BC556" s="1"/>
      <c r="BD556" s="1"/>
      <c r="BE556" s="1"/>
      <c r="BF556" s="1"/>
      <c r="BG556" s="1"/>
      <c r="BH556" s="1"/>
      <c r="BI556" s="1"/>
      <c r="BJ556" s="1"/>
      <c r="BK556" s="1"/>
      <c r="BL556" s="1"/>
      <c r="BM556" s="1"/>
      <c r="BN556" s="1"/>
      <c r="BO556" s="1"/>
      <c r="BP556" s="1"/>
      <c r="BQ556" s="1"/>
      <c r="BR556" s="1"/>
      <c r="BS556" s="1"/>
      <c r="BT556" s="1"/>
      <c r="BU556" s="1"/>
      <c r="BV556" s="1"/>
      <c r="BW556" s="1"/>
      <c r="BX556" s="1"/>
      <c r="BY556" s="1"/>
      <c r="BZ556" s="1"/>
      <c r="CA556" s="1"/>
      <c r="CB556" s="1"/>
      <c r="CC556" s="1"/>
      <c r="CD556" s="1"/>
    </row>
    <row r="557" ht="14.2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  <c r="BC557" s="1"/>
      <c r="BD557" s="1"/>
      <c r="BE557" s="1"/>
      <c r="BF557" s="1"/>
      <c r="BG557" s="1"/>
      <c r="BH557" s="1"/>
      <c r="BI557" s="1"/>
      <c r="BJ557" s="1"/>
      <c r="BK557" s="1"/>
      <c r="BL557" s="1"/>
      <c r="BM557" s="1"/>
      <c r="BN557" s="1"/>
      <c r="BO557" s="1"/>
      <c r="BP557" s="1"/>
      <c r="BQ557" s="1"/>
      <c r="BR557" s="1"/>
      <c r="BS557" s="1"/>
      <c r="BT557" s="1"/>
      <c r="BU557" s="1"/>
      <c r="BV557" s="1"/>
      <c r="BW557" s="1"/>
      <c r="BX557" s="1"/>
      <c r="BY557" s="1"/>
      <c r="BZ557" s="1"/>
      <c r="CA557" s="1"/>
      <c r="CB557" s="1"/>
      <c r="CC557" s="1"/>
      <c r="CD557" s="1"/>
    </row>
    <row r="558" ht="14.2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  <c r="BC558" s="1"/>
      <c r="BD558" s="1"/>
      <c r="BE558" s="1"/>
      <c r="BF558" s="1"/>
      <c r="BG558" s="1"/>
      <c r="BH558" s="1"/>
      <c r="BI558" s="1"/>
      <c r="BJ558" s="1"/>
      <c r="BK558" s="1"/>
      <c r="BL558" s="1"/>
      <c r="BM558" s="1"/>
      <c r="BN558" s="1"/>
      <c r="BO558" s="1"/>
      <c r="BP558" s="1"/>
      <c r="BQ558" s="1"/>
      <c r="BR558" s="1"/>
      <c r="BS558" s="1"/>
      <c r="BT558" s="1"/>
      <c r="BU558" s="1"/>
      <c r="BV558" s="1"/>
      <c r="BW558" s="1"/>
      <c r="BX558" s="1"/>
      <c r="BY558" s="1"/>
      <c r="BZ558" s="1"/>
      <c r="CA558" s="1"/>
      <c r="CB558" s="1"/>
      <c r="CC558" s="1"/>
      <c r="CD558" s="1"/>
    </row>
    <row r="559" ht="14.2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  <c r="BC559" s="1"/>
      <c r="BD559" s="1"/>
      <c r="BE559" s="1"/>
      <c r="BF559" s="1"/>
      <c r="BG559" s="1"/>
      <c r="BH559" s="1"/>
      <c r="BI559" s="1"/>
      <c r="BJ559" s="1"/>
      <c r="BK559" s="1"/>
      <c r="BL559" s="1"/>
      <c r="BM559" s="1"/>
      <c r="BN559" s="1"/>
      <c r="BO559" s="1"/>
      <c r="BP559" s="1"/>
      <c r="BQ559" s="1"/>
      <c r="BR559" s="1"/>
      <c r="BS559" s="1"/>
      <c r="BT559" s="1"/>
      <c r="BU559" s="1"/>
      <c r="BV559" s="1"/>
      <c r="BW559" s="1"/>
      <c r="BX559" s="1"/>
      <c r="BY559" s="1"/>
      <c r="BZ559" s="1"/>
      <c r="CA559" s="1"/>
      <c r="CB559" s="1"/>
      <c r="CC559" s="1"/>
      <c r="CD559" s="1"/>
    </row>
    <row r="560" ht="14.2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  <c r="BC560" s="1"/>
      <c r="BD560" s="1"/>
      <c r="BE560" s="1"/>
      <c r="BF560" s="1"/>
      <c r="BG560" s="1"/>
      <c r="BH560" s="1"/>
      <c r="BI560" s="1"/>
      <c r="BJ560" s="1"/>
      <c r="BK560" s="1"/>
      <c r="BL560" s="1"/>
      <c r="BM560" s="1"/>
      <c r="BN560" s="1"/>
      <c r="BO560" s="1"/>
      <c r="BP560" s="1"/>
      <c r="BQ560" s="1"/>
      <c r="BR560" s="1"/>
      <c r="BS560" s="1"/>
      <c r="BT560" s="1"/>
      <c r="BU560" s="1"/>
      <c r="BV560" s="1"/>
      <c r="BW560" s="1"/>
      <c r="BX560" s="1"/>
      <c r="BY560" s="1"/>
      <c r="BZ560" s="1"/>
      <c r="CA560" s="1"/>
      <c r="CB560" s="1"/>
      <c r="CC560" s="1"/>
      <c r="CD560" s="1"/>
    </row>
    <row r="561" ht="14.2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  <c r="BC561" s="1"/>
      <c r="BD561" s="1"/>
      <c r="BE561" s="1"/>
      <c r="BF561" s="1"/>
      <c r="BG561" s="1"/>
      <c r="BH561" s="1"/>
      <c r="BI561" s="1"/>
      <c r="BJ561" s="1"/>
      <c r="BK561" s="1"/>
      <c r="BL561" s="1"/>
      <c r="BM561" s="1"/>
      <c r="BN561" s="1"/>
      <c r="BO561" s="1"/>
      <c r="BP561" s="1"/>
      <c r="BQ561" s="1"/>
      <c r="BR561" s="1"/>
      <c r="BS561" s="1"/>
      <c r="BT561" s="1"/>
      <c r="BU561" s="1"/>
      <c r="BV561" s="1"/>
      <c r="BW561" s="1"/>
      <c r="BX561" s="1"/>
      <c r="BY561" s="1"/>
      <c r="BZ561" s="1"/>
      <c r="CA561" s="1"/>
      <c r="CB561" s="1"/>
      <c r="CC561" s="1"/>
      <c r="CD561" s="1"/>
    </row>
    <row r="562" ht="14.2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  <c r="BC562" s="1"/>
      <c r="BD562" s="1"/>
      <c r="BE562" s="1"/>
      <c r="BF562" s="1"/>
      <c r="BG562" s="1"/>
      <c r="BH562" s="1"/>
      <c r="BI562" s="1"/>
      <c r="BJ562" s="1"/>
      <c r="BK562" s="1"/>
      <c r="BL562" s="1"/>
      <c r="BM562" s="1"/>
      <c r="BN562" s="1"/>
      <c r="BO562" s="1"/>
      <c r="BP562" s="1"/>
      <c r="BQ562" s="1"/>
      <c r="BR562" s="1"/>
      <c r="BS562" s="1"/>
      <c r="BT562" s="1"/>
      <c r="BU562" s="1"/>
      <c r="BV562" s="1"/>
      <c r="BW562" s="1"/>
      <c r="BX562" s="1"/>
      <c r="BY562" s="1"/>
      <c r="BZ562" s="1"/>
      <c r="CA562" s="1"/>
      <c r="CB562" s="1"/>
      <c r="CC562" s="1"/>
      <c r="CD562" s="1"/>
    </row>
    <row r="563" ht="14.2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  <c r="BC563" s="1"/>
      <c r="BD563" s="1"/>
      <c r="BE563" s="1"/>
      <c r="BF563" s="1"/>
      <c r="BG563" s="1"/>
      <c r="BH563" s="1"/>
      <c r="BI563" s="1"/>
      <c r="BJ563" s="1"/>
      <c r="BK563" s="1"/>
      <c r="BL563" s="1"/>
      <c r="BM563" s="1"/>
      <c r="BN563" s="1"/>
      <c r="BO563" s="1"/>
      <c r="BP563" s="1"/>
      <c r="BQ563" s="1"/>
      <c r="BR563" s="1"/>
      <c r="BS563" s="1"/>
      <c r="BT563" s="1"/>
      <c r="BU563" s="1"/>
      <c r="BV563" s="1"/>
      <c r="BW563" s="1"/>
      <c r="BX563" s="1"/>
      <c r="BY563" s="1"/>
      <c r="BZ563" s="1"/>
      <c r="CA563" s="1"/>
      <c r="CB563" s="1"/>
      <c r="CC563" s="1"/>
      <c r="CD563" s="1"/>
    </row>
    <row r="564" ht="14.2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  <c r="BC564" s="1"/>
      <c r="BD564" s="1"/>
      <c r="BE564" s="1"/>
      <c r="BF564" s="1"/>
      <c r="BG564" s="1"/>
      <c r="BH564" s="1"/>
      <c r="BI564" s="1"/>
      <c r="BJ564" s="1"/>
      <c r="BK564" s="1"/>
      <c r="BL564" s="1"/>
      <c r="BM564" s="1"/>
      <c r="BN564" s="1"/>
      <c r="BO564" s="1"/>
      <c r="BP564" s="1"/>
      <c r="BQ564" s="1"/>
      <c r="BR564" s="1"/>
      <c r="BS564" s="1"/>
      <c r="BT564" s="1"/>
      <c r="BU564" s="1"/>
      <c r="BV564" s="1"/>
      <c r="BW564" s="1"/>
      <c r="BX564" s="1"/>
      <c r="BY564" s="1"/>
      <c r="BZ564" s="1"/>
      <c r="CA564" s="1"/>
      <c r="CB564" s="1"/>
      <c r="CC564" s="1"/>
      <c r="CD564" s="1"/>
    </row>
    <row r="565" ht="14.2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  <c r="BC565" s="1"/>
      <c r="BD565" s="1"/>
      <c r="BE565" s="1"/>
      <c r="BF565" s="1"/>
      <c r="BG565" s="1"/>
      <c r="BH565" s="1"/>
      <c r="BI565" s="1"/>
      <c r="BJ565" s="1"/>
      <c r="BK565" s="1"/>
      <c r="BL565" s="1"/>
      <c r="BM565" s="1"/>
      <c r="BN565" s="1"/>
      <c r="BO565" s="1"/>
      <c r="BP565" s="1"/>
      <c r="BQ565" s="1"/>
      <c r="BR565" s="1"/>
      <c r="BS565" s="1"/>
      <c r="BT565" s="1"/>
      <c r="BU565" s="1"/>
      <c r="BV565" s="1"/>
      <c r="BW565" s="1"/>
      <c r="BX565" s="1"/>
      <c r="BY565" s="1"/>
      <c r="BZ565" s="1"/>
      <c r="CA565" s="1"/>
      <c r="CB565" s="1"/>
      <c r="CC565" s="1"/>
      <c r="CD565" s="1"/>
    </row>
    <row r="566" ht="14.2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  <c r="BC566" s="1"/>
      <c r="BD566" s="1"/>
      <c r="BE566" s="1"/>
      <c r="BF566" s="1"/>
      <c r="BG566" s="1"/>
      <c r="BH566" s="1"/>
      <c r="BI566" s="1"/>
      <c r="BJ566" s="1"/>
      <c r="BK566" s="1"/>
      <c r="BL566" s="1"/>
      <c r="BM566" s="1"/>
      <c r="BN566" s="1"/>
      <c r="BO566" s="1"/>
      <c r="BP566" s="1"/>
      <c r="BQ566" s="1"/>
      <c r="BR566" s="1"/>
      <c r="BS566" s="1"/>
      <c r="BT566" s="1"/>
      <c r="BU566" s="1"/>
      <c r="BV566" s="1"/>
      <c r="BW566" s="1"/>
      <c r="BX566" s="1"/>
      <c r="BY566" s="1"/>
      <c r="BZ566" s="1"/>
      <c r="CA566" s="1"/>
      <c r="CB566" s="1"/>
      <c r="CC566" s="1"/>
      <c r="CD566" s="1"/>
    </row>
    <row r="567" ht="14.2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  <c r="BC567" s="1"/>
      <c r="BD567" s="1"/>
      <c r="BE567" s="1"/>
      <c r="BF567" s="1"/>
      <c r="BG567" s="1"/>
      <c r="BH567" s="1"/>
      <c r="BI567" s="1"/>
      <c r="BJ567" s="1"/>
      <c r="BK567" s="1"/>
      <c r="BL567" s="1"/>
      <c r="BM567" s="1"/>
      <c r="BN567" s="1"/>
      <c r="BO567" s="1"/>
      <c r="BP567" s="1"/>
      <c r="BQ567" s="1"/>
      <c r="BR567" s="1"/>
      <c r="BS567" s="1"/>
      <c r="BT567" s="1"/>
      <c r="BU567" s="1"/>
      <c r="BV567" s="1"/>
      <c r="BW567" s="1"/>
      <c r="BX567" s="1"/>
      <c r="BY567" s="1"/>
      <c r="BZ567" s="1"/>
      <c r="CA567" s="1"/>
      <c r="CB567" s="1"/>
      <c r="CC567" s="1"/>
      <c r="CD567" s="1"/>
    </row>
    <row r="568" ht="14.2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  <c r="BC568" s="1"/>
      <c r="BD568" s="1"/>
      <c r="BE568" s="1"/>
      <c r="BF568" s="1"/>
      <c r="BG568" s="1"/>
      <c r="BH568" s="1"/>
      <c r="BI568" s="1"/>
      <c r="BJ568" s="1"/>
      <c r="BK568" s="1"/>
      <c r="BL568" s="1"/>
      <c r="BM568" s="1"/>
      <c r="BN568" s="1"/>
      <c r="BO568" s="1"/>
      <c r="BP568" s="1"/>
      <c r="BQ568" s="1"/>
      <c r="BR568" s="1"/>
      <c r="BS568" s="1"/>
      <c r="BT568" s="1"/>
      <c r="BU568" s="1"/>
      <c r="BV568" s="1"/>
      <c r="BW568" s="1"/>
      <c r="BX568" s="1"/>
      <c r="BY568" s="1"/>
      <c r="BZ568" s="1"/>
      <c r="CA568" s="1"/>
      <c r="CB568" s="1"/>
      <c r="CC568" s="1"/>
      <c r="CD568" s="1"/>
    </row>
    <row r="569" ht="14.2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  <c r="BC569" s="1"/>
      <c r="BD569" s="1"/>
      <c r="BE569" s="1"/>
      <c r="BF569" s="1"/>
      <c r="BG569" s="1"/>
      <c r="BH569" s="1"/>
      <c r="BI569" s="1"/>
      <c r="BJ569" s="1"/>
      <c r="BK569" s="1"/>
      <c r="BL569" s="1"/>
      <c r="BM569" s="1"/>
      <c r="BN569" s="1"/>
      <c r="BO569" s="1"/>
      <c r="BP569" s="1"/>
      <c r="BQ569" s="1"/>
      <c r="BR569" s="1"/>
      <c r="BS569" s="1"/>
      <c r="BT569" s="1"/>
      <c r="BU569" s="1"/>
      <c r="BV569" s="1"/>
      <c r="BW569" s="1"/>
      <c r="BX569" s="1"/>
      <c r="BY569" s="1"/>
      <c r="BZ569" s="1"/>
      <c r="CA569" s="1"/>
      <c r="CB569" s="1"/>
      <c r="CC569" s="1"/>
      <c r="CD569" s="1"/>
    </row>
    <row r="570" ht="14.2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  <c r="BC570" s="1"/>
      <c r="BD570" s="1"/>
      <c r="BE570" s="1"/>
      <c r="BF570" s="1"/>
      <c r="BG570" s="1"/>
      <c r="BH570" s="1"/>
      <c r="BI570" s="1"/>
      <c r="BJ570" s="1"/>
      <c r="BK570" s="1"/>
      <c r="BL570" s="1"/>
      <c r="BM570" s="1"/>
      <c r="BN570" s="1"/>
      <c r="BO570" s="1"/>
      <c r="BP570" s="1"/>
      <c r="BQ570" s="1"/>
      <c r="BR570" s="1"/>
      <c r="BS570" s="1"/>
      <c r="BT570" s="1"/>
      <c r="BU570" s="1"/>
      <c r="BV570" s="1"/>
      <c r="BW570" s="1"/>
      <c r="BX570" s="1"/>
      <c r="BY570" s="1"/>
      <c r="BZ570" s="1"/>
      <c r="CA570" s="1"/>
      <c r="CB570" s="1"/>
      <c r="CC570" s="1"/>
      <c r="CD570" s="1"/>
    </row>
    <row r="571" ht="14.2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  <c r="BC571" s="1"/>
      <c r="BD571" s="1"/>
      <c r="BE571" s="1"/>
      <c r="BF571" s="1"/>
      <c r="BG571" s="1"/>
      <c r="BH571" s="1"/>
      <c r="BI571" s="1"/>
      <c r="BJ571" s="1"/>
      <c r="BK571" s="1"/>
      <c r="BL571" s="1"/>
      <c r="BM571" s="1"/>
      <c r="BN571" s="1"/>
      <c r="BO571" s="1"/>
      <c r="BP571" s="1"/>
      <c r="BQ571" s="1"/>
      <c r="BR571" s="1"/>
      <c r="BS571" s="1"/>
      <c r="BT571" s="1"/>
      <c r="BU571" s="1"/>
      <c r="BV571" s="1"/>
      <c r="BW571" s="1"/>
      <c r="BX571" s="1"/>
      <c r="BY571" s="1"/>
      <c r="BZ571" s="1"/>
      <c r="CA571" s="1"/>
      <c r="CB571" s="1"/>
      <c r="CC571" s="1"/>
      <c r="CD571" s="1"/>
    </row>
    <row r="572" ht="14.2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  <c r="BC572" s="1"/>
      <c r="BD572" s="1"/>
      <c r="BE572" s="1"/>
      <c r="BF572" s="1"/>
      <c r="BG572" s="1"/>
      <c r="BH572" s="1"/>
      <c r="BI572" s="1"/>
      <c r="BJ572" s="1"/>
      <c r="BK572" s="1"/>
      <c r="BL572" s="1"/>
      <c r="BM572" s="1"/>
      <c r="BN572" s="1"/>
      <c r="BO572" s="1"/>
      <c r="BP572" s="1"/>
      <c r="BQ572" s="1"/>
      <c r="BR572" s="1"/>
      <c r="BS572" s="1"/>
      <c r="BT572" s="1"/>
      <c r="BU572" s="1"/>
      <c r="BV572" s="1"/>
      <c r="BW572" s="1"/>
      <c r="BX572" s="1"/>
      <c r="BY572" s="1"/>
      <c r="BZ572" s="1"/>
      <c r="CA572" s="1"/>
      <c r="CB572" s="1"/>
      <c r="CC572" s="1"/>
      <c r="CD572" s="1"/>
    </row>
    <row r="573" ht="14.2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  <c r="BC573" s="1"/>
      <c r="BD573" s="1"/>
      <c r="BE573" s="1"/>
      <c r="BF573" s="1"/>
      <c r="BG573" s="1"/>
      <c r="BH573" s="1"/>
      <c r="BI573" s="1"/>
      <c r="BJ573" s="1"/>
      <c r="BK573" s="1"/>
      <c r="BL573" s="1"/>
      <c r="BM573" s="1"/>
      <c r="BN573" s="1"/>
      <c r="BO573" s="1"/>
      <c r="BP573" s="1"/>
      <c r="BQ573" s="1"/>
      <c r="BR573" s="1"/>
      <c r="BS573" s="1"/>
      <c r="BT573" s="1"/>
      <c r="BU573" s="1"/>
      <c r="BV573" s="1"/>
      <c r="BW573" s="1"/>
      <c r="BX573" s="1"/>
      <c r="BY573" s="1"/>
      <c r="BZ573" s="1"/>
      <c r="CA573" s="1"/>
      <c r="CB573" s="1"/>
      <c r="CC573" s="1"/>
      <c r="CD573" s="1"/>
    </row>
    <row r="574" ht="14.2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  <c r="BC574" s="1"/>
      <c r="BD574" s="1"/>
      <c r="BE574" s="1"/>
      <c r="BF574" s="1"/>
      <c r="BG574" s="1"/>
      <c r="BH574" s="1"/>
      <c r="BI574" s="1"/>
      <c r="BJ574" s="1"/>
      <c r="BK574" s="1"/>
      <c r="BL574" s="1"/>
      <c r="BM574" s="1"/>
      <c r="BN574" s="1"/>
      <c r="BO574" s="1"/>
      <c r="BP574" s="1"/>
      <c r="BQ574" s="1"/>
      <c r="BR574" s="1"/>
      <c r="BS574" s="1"/>
      <c r="BT574" s="1"/>
      <c r="BU574" s="1"/>
      <c r="BV574" s="1"/>
      <c r="BW574" s="1"/>
      <c r="BX574" s="1"/>
      <c r="BY574" s="1"/>
      <c r="BZ574" s="1"/>
      <c r="CA574" s="1"/>
      <c r="CB574" s="1"/>
      <c r="CC574" s="1"/>
      <c r="CD574" s="1"/>
    </row>
    <row r="575" ht="14.2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  <c r="BC575" s="1"/>
      <c r="BD575" s="1"/>
      <c r="BE575" s="1"/>
      <c r="BF575" s="1"/>
      <c r="BG575" s="1"/>
      <c r="BH575" s="1"/>
      <c r="BI575" s="1"/>
      <c r="BJ575" s="1"/>
      <c r="BK575" s="1"/>
      <c r="BL575" s="1"/>
      <c r="BM575" s="1"/>
      <c r="BN575" s="1"/>
      <c r="BO575" s="1"/>
      <c r="BP575" s="1"/>
      <c r="BQ575" s="1"/>
      <c r="BR575" s="1"/>
      <c r="BS575" s="1"/>
      <c r="BT575" s="1"/>
      <c r="BU575" s="1"/>
      <c r="BV575" s="1"/>
      <c r="BW575" s="1"/>
      <c r="BX575" s="1"/>
      <c r="BY575" s="1"/>
      <c r="BZ575" s="1"/>
      <c r="CA575" s="1"/>
      <c r="CB575" s="1"/>
      <c r="CC575" s="1"/>
      <c r="CD575" s="1"/>
    </row>
    <row r="576" ht="14.2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  <c r="BC576" s="1"/>
      <c r="BD576" s="1"/>
      <c r="BE576" s="1"/>
      <c r="BF576" s="1"/>
      <c r="BG576" s="1"/>
      <c r="BH576" s="1"/>
      <c r="BI576" s="1"/>
      <c r="BJ576" s="1"/>
      <c r="BK576" s="1"/>
      <c r="BL576" s="1"/>
      <c r="BM576" s="1"/>
      <c r="BN576" s="1"/>
      <c r="BO576" s="1"/>
      <c r="BP576" s="1"/>
      <c r="BQ576" s="1"/>
      <c r="BR576" s="1"/>
      <c r="BS576" s="1"/>
      <c r="BT576" s="1"/>
      <c r="BU576" s="1"/>
      <c r="BV576" s="1"/>
      <c r="BW576" s="1"/>
      <c r="BX576" s="1"/>
      <c r="BY576" s="1"/>
      <c r="BZ576" s="1"/>
      <c r="CA576" s="1"/>
      <c r="CB576" s="1"/>
      <c r="CC576" s="1"/>
      <c r="CD576" s="1"/>
    </row>
    <row r="577" ht="14.2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  <c r="BC577" s="1"/>
      <c r="BD577" s="1"/>
      <c r="BE577" s="1"/>
      <c r="BF577" s="1"/>
      <c r="BG577" s="1"/>
      <c r="BH577" s="1"/>
      <c r="BI577" s="1"/>
      <c r="BJ577" s="1"/>
      <c r="BK577" s="1"/>
      <c r="BL577" s="1"/>
      <c r="BM577" s="1"/>
      <c r="BN577" s="1"/>
      <c r="BO577" s="1"/>
      <c r="BP577" s="1"/>
      <c r="BQ577" s="1"/>
      <c r="BR577" s="1"/>
      <c r="BS577" s="1"/>
      <c r="BT577" s="1"/>
      <c r="BU577" s="1"/>
      <c r="BV577" s="1"/>
      <c r="BW577" s="1"/>
      <c r="BX577" s="1"/>
      <c r="BY577" s="1"/>
      <c r="BZ577" s="1"/>
      <c r="CA577" s="1"/>
      <c r="CB577" s="1"/>
      <c r="CC577" s="1"/>
      <c r="CD577" s="1"/>
    </row>
    <row r="578" ht="14.2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  <c r="BC578" s="1"/>
      <c r="BD578" s="1"/>
      <c r="BE578" s="1"/>
      <c r="BF578" s="1"/>
      <c r="BG578" s="1"/>
      <c r="BH578" s="1"/>
      <c r="BI578" s="1"/>
      <c r="BJ578" s="1"/>
      <c r="BK578" s="1"/>
      <c r="BL578" s="1"/>
      <c r="BM578" s="1"/>
      <c r="BN578" s="1"/>
      <c r="BO578" s="1"/>
      <c r="BP578" s="1"/>
      <c r="BQ578" s="1"/>
      <c r="BR578" s="1"/>
      <c r="BS578" s="1"/>
      <c r="BT578" s="1"/>
      <c r="BU578" s="1"/>
      <c r="BV578" s="1"/>
      <c r="BW578" s="1"/>
      <c r="BX578" s="1"/>
      <c r="BY578" s="1"/>
      <c r="BZ578" s="1"/>
      <c r="CA578" s="1"/>
      <c r="CB578" s="1"/>
      <c r="CC578" s="1"/>
      <c r="CD578" s="1"/>
    </row>
    <row r="579" ht="14.2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  <c r="BC579" s="1"/>
      <c r="BD579" s="1"/>
      <c r="BE579" s="1"/>
      <c r="BF579" s="1"/>
      <c r="BG579" s="1"/>
      <c r="BH579" s="1"/>
      <c r="BI579" s="1"/>
      <c r="BJ579" s="1"/>
      <c r="BK579" s="1"/>
      <c r="BL579" s="1"/>
      <c r="BM579" s="1"/>
      <c r="BN579" s="1"/>
      <c r="BO579" s="1"/>
      <c r="BP579" s="1"/>
      <c r="BQ579" s="1"/>
      <c r="BR579" s="1"/>
      <c r="BS579" s="1"/>
      <c r="BT579" s="1"/>
      <c r="BU579" s="1"/>
      <c r="BV579" s="1"/>
      <c r="BW579" s="1"/>
      <c r="BX579" s="1"/>
      <c r="BY579" s="1"/>
      <c r="BZ579" s="1"/>
      <c r="CA579" s="1"/>
      <c r="CB579" s="1"/>
      <c r="CC579" s="1"/>
      <c r="CD579" s="1"/>
    </row>
    <row r="580" ht="14.2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  <c r="BC580" s="1"/>
      <c r="BD580" s="1"/>
      <c r="BE580" s="1"/>
      <c r="BF580" s="1"/>
      <c r="BG580" s="1"/>
      <c r="BH580" s="1"/>
      <c r="BI580" s="1"/>
      <c r="BJ580" s="1"/>
      <c r="BK580" s="1"/>
      <c r="BL580" s="1"/>
      <c r="BM580" s="1"/>
      <c r="BN580" s="1"/>
      <c r="BO580" s="1"/>
      <c r="BP580" s="1"/>
      <c r="BQ580" s="1"/>
      <c r="BR580" s="1"/>
      <c r="BS580" s="1"/>
      <c r="BT580" s="1"/>
      <c r="BU580" s="1"/>
      <c r="BV580" s="1"/>
      <c r="BW580" s="1"/>
      <c r="BX580" s="1"/>
      <c r="BY580" s="1"/>
      <c r="BZ580" s="1"/>
      <c r="CA580" s="1"/>
      <c r="CB580" s="1"/>
      <c r="CC580" s="1"/>
      <c r="CD580" s="1"/>
    </row>
    <row r="581" ht="14.2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  <c r="BC581" s="1"/>
      <c r="BD581" s="1"/>
      <c r="BE581" s="1"/>
      <c r="BF581" s="1"/>
      <c r="BG581" s="1"/>
      <c r="BH581" s="1"/>
      <c r="BI581" s="1"/>
      <c r="BJ581" s="1"/>
      <c r="BK581" s="1"/>
      <c r="BL581" s="1"/>
      <c r="BM581" s="1"/>
      <c r="BN581" s="1"/>
      <c r="BO581" s="1"/>
      <c r="BP581" s="1"/>
      <c r="BQ581" s="1"/>
      <c r="BR581" s="1"/>
      <c r="BS581" s="1"/>
      <c r="BT581" s="1"/>
      <c r="BU581" s="1"/>
      <c r="BV581" s="1"/>
      <c r="BW581" s="1"/>
      <c r="BX581" s="1"/>
      <c r="BY581" s="1"/>
      <c r="BZ581" s="1"/>
      <c r="CA581" s="1"/>
      <c r="CB581" s="1"/>
      <c r="CC581" s="1"/>
      <c r="CD581" s="1"/>
    </row>
    <row r="582" ht="14.2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  <c r="BC582" s="1"/>
      <c r="BD582" s="1"/>
      <c r="BE582" s="1"/>
      <c r="BF582" s="1"/>
      <c r="BG582" s="1"/>
      <c r="BH582" s="1"/>
      <c r="BI582" s="1"/>
      <c r="BJ582" s="1"/>
      <c r="BK582" s="1"/>
      <c r="BL582" s="1"/>
      <c r="BM582" s="1"/>
      <c r="BN582" s="1"/>
      <c r="BO582" s="1"/>
      <c r="BP582" s="1"/>
      <c r="BQ582" s="1"/>
      <c r="BR582" s="1"/>
      <c r="BS582" s="1"/>
      <c r="BT582" s="1"/>
      <c r="BU582" s="1"/>
      <c r="BV582" s="1"/>
      <c r="BW582" s="1"/>
      <c r="BX582" s="1"/>
      <c r="BY582" s="1"/>
      <c r="BZ582" s="1"/>
      <c r="CA582" s="1"/>
      <c r="CB582" s="1"/>
      <c r="CC582" s="1"/>
      <c r="CD582" s="1"/>
    </row>
    <row r="583" ht="14.2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  <c r="BC583" s="1"/>
      <c r="BD583" s="1"/>
      <c r="BE583" s="1"/>
      <c r="BF583" s="1"/>
      <c r="BG583" s="1"/>
      <c r="BH583" s="1"/>
      <c r="BI583" s="1"/>
      <c r="BJ583" s="1"/>
      <c r="BK583" s="1"/>
      <c r="BL583" s="1"/>
      <c r="BM583" s="1"/>
      <c r="BN583" s="1"/>
      <c r="BO583" s="1"/>
      <c r="BP583" s="1"/>
      <c r="BQ583" s="1"/>
      <c r="BR583" s="1"/>
      <c r="BS583" s="1"/>
      <c r="BT583" s="1"/>
      <c r="BU583" s="1"/>
      <c r="BV583" s="1"/>
      <c r="BW583" s="1"/>
      <c r="BX583" s="1"/>
      <c r="BY583" s="1"/>
      <c r="BZ583" s="1"/>
      <c r="CA583" s="1"/>
      <c r="CB583" s="1"/>
      <c r="CC583" s="1"/>
      <c r="CD583" s="1"/>
    </row>
    <row r="584" ht="14.2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  <c r="BC584" s="1"/>
      <c r="BD584" s="1"/>
      <c r="BE584" s="1"/>
      <c r="BF584" s="1"/>
      <c r="BG584" s="1"/>
      <c r="BH584" s="1"/>
      <c r="BI584" s="1"/>
      <c r="BJ584" s="1"/>
      <c r="BK584" s="1"/>
      <c r="BL584" s="1"/>
      <c r="BM584" s="1"/>
      <c r="BN584" s="1"/>
      <c r="BO584" s="1"/>
      <c r="BP584" s="1"/>
      <c r="BQ584" s="1"/>
      <c r="BR584" s="1"/>
      <c r="BS584" s="1"/>
      <c r="BT584" s="1"/>
      <c r="BU584" s="1"/>
      <c r="BV584" s="1"/>
      <c r="BW584" s="1"/>
      <c r="BX584" s="1"/>
      <c r="BY584" s="1"/>
      <c r="BZ584" s="1"/>
      <c r="CA584" s="1"/>
      <c r="CB584" s="1"/>
      <c r="CC584" s="1"/>
      <c r="CD584" s="1"/>
    </row>
    <row r="585" ht="14.2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  <c r="BC585" s="1"/>
      <c r="BD585" s="1"/>
      <c r="BE585" s="1"/>
      <c r="BF585" s="1"/>
      <c r="BG585" s="1"/>
      <c r="BH585" s="1"/>
      <c r="BI585" s="1"/>
      <c r="BJ585" s="1"/>
      <c r="BK585" s="1"/>
      <c r="BL585" s="1"/>
      <c r="BM585" s="1"/>
      <c r="BN585" s="1"/>
      <c r="BO585" s="1"/>
      <c r="BP585" s="1"/>
      <c r="BQ585" s="1"/>
      <c r="BR585" s="1"/>
      <c r="BS585" s="1"/>
      <c r="BT585" s="1"/>
      <c r="BU585" s="1"/>
      <c r="BV585" s="1"/>
      <c r="BW585" s="1"/>
      <c r="BX585" s="1"/>
      <c r="BY585" s="1"/>
      <c r="BZ585" s="1"/>
      <c r="CA585" s="1"/>
      <c r="CB585" s="1"/>
      <c r="CC585" s="1"/>
      <c r="CD585" s="1"/>
    </row>
    <row r="586" ht="14.2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  <c r="BC586" s="1"/>
      <c r="BD586" s="1"/>
      <c r="BE586" s="1"/>
      <c r="BF586" s="1"/>
      <c r="BG586" s="1"/>
      <c r="BH586" s="1"/>
      <c r="BI586" s="1"/>
      <c r="BJ586" s="1"/>
      <c r="BK586" s="1"/>
      <c r="BL586" s="1"/>
      <c r="BM586" s="1"/>
      <c r="BN586" s="1"/>
      <c r="BO586" s="1"/>
      <c r="BP586" s="1"/>
      <c r="BQ586" s="1"/>
      <c r="BR586" s="1"/>
      <c r="BS586" s="1"/>
      <c r="BT586" s="1"/>
      <c r="BU586" s="1"/>
      <c r="BV586" s="1"/>
      <c r="BW586" s="1"/>
      <c r="BX586" s="1"/>
      <c r="BY586" s="1"/>
      <c r="BZ586" s="1"/>
      <c r="CA586" s="1"/>
      <c r="CB586" s="1"/>
      <c r="CC586" s="1"/>
      <c r="CD586" s="1"/>
    </row>
    <row r="587" ht="14.2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  <c r="BC587" s="1"/>
      <c r="BD587" s="1"/>
      <c r="BE587" s="1"/>
      <c r="BF587" s="1"/>
      <c r="BG587" s="1"/>
      <c r="BH587" s="1"/>
      <c r="BI587" s="1"/>
      <c r="BJ587" s="1"/>
      <c r="BK587" s="1"/>
      <c r="BL587" s="1"/>
      <c r="BM587" s="1"/>
      <c r="BN587" s="1"/>
      <c r="BO587" s="1"/>
      <c r="BP587" s="1"/>
      <c r="BQ587" s="1"/>
      <c r="BR587" s="1"/>
      <c r="BS587" s="1"/>
      <c r="BT587" s="1"/>
      <c r="BU587" s="1"/>
      <c r="BV587" s="1"/>
      <c r="BW587" s="1"/>
      <c r="BX587" s="1"/>
      <c r="BY587" s="1"/>
      <c r="BZ587" s="1"/>
      <c r="CA587" s="1"/>
      <c r="CB587" s="1"/>
      <c r="CC587" s="1"/>
      <c r="CD587" s="1"/>
    </row>
    <row r="588" ht="14.2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  <c r="BC588" s="1"/>
      <c r="BD588" s="1"/>
      <c r="BE588" s="1"/>
      <c r="BF588" s="1"/>
      <c r="BG588" s="1"/>
      <c r="BH588" s="1"/>
      <c r="BI588" s="1"/>
      <c r="BJ588" s="1"/>
      <c r="BK588" s="1"/>
      <c r="BL588" s="1"/>
      <c r="BM588" s="1"/>
      <c r="BN588" s="1"/>
      <c r="BO588" s="1"/>
      <c r="BP588" s="1"/>
      <c r="BQ588" s="1"/>
      <c r="BR588" s="1"/>
      <c r="BS588" s="1"/>
      <c r="BT588" s="1"/>
      <c r="BU588" s="1"/>
      <c r="BV588" s="1"/>
      <c r="BW588" s="1"/>
      <c r="BX588" s="1"/>
      <c r="BY588" s="1"/>
      <c r="BZ588" s="1"/>
      <c r="CA588" s="1"/>
      <c r="CB588" s="1"/>
      <c r="CC588" s="1"/>
      <c r="CD588" s="1"/>
    </row>
    <row r="589" ht="14.2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  <c r="BC589" s="1"/>
      <c r="BD589" s="1"/>
      <c r="BE589" s="1"/>
      <c r="BF589" s="1"/>
      <c r="BG589" s="1"/>
      <c r="BH589" s="1"/>
      <c r="BI589" s="1"/>
      <c r="BJ589" s="1"/>
      <c r="BK589" s="1"/>
      <c r="BL589" s="1"/>
      <c r="BM589" s="1"/>
      <c r="BN589" s="1"/>
      <c r="BO589" s="1"/>
      <c r="BP589" s="1"/>
      <c r="BQ589" s="1"/>
      <c r="BR589" s="1"/>
      <c r="BS589" s="1"/>
      <c r="BT589" s="1"/>
      <c r="BU589" s="1"/>
      <c r="BV589" s="1"/>
      <c r="BW589" s="1"/>
      <c r="BX589" s="1"/>
      <c r="BY589" s="1"/>
      <c r="BZ589" s="1"/>
      <c r="CA589" s="1"/>
      <c r="CB589" s="1"/>
      <c r="CC589" s="1"/>
      <c r="CD589" s="1"/>
    </row>
    <row r="590" ht="14.2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  <c r="BC590" s="1"/>
      <c r="BD590" s="1"/>
      <c r="BE590" s="1"/>
      <c r="BF590" s="1"/>
      <c r="BG590" s="1"/>
      <c r="BH590" s="1"/>
      <c r="BI590" s="1"/>
      <c r="BJ590" s="1"/>
      <c r="BK590" s="1"/>
      <c r="BL590" s="1"/>
      <c r="BM590" s="1"/>
      <c r="BN590" s="1"/>
      <c r="BO590" s="1"/>
      <c r="BP590" s="1"/>
      <c r="BQ590" s="1"/>
      <c r="BR590" s="1"/>
      <c r="BS590" s="1"/>
      <c r="BT590" s="1"/>
      <c r="BU590" s="1"/>
      <c r="BV590" s="1"/>
      <c r="BW590" s="1"/>
      <c r="BX590" s="1"/>
      <c r="BY590" s="1"/>
      <c r="BZ590" s="1"/>
      <c r="CA590" s="1"/>
      <c r="CB590" s="1"/>
      <c r="CC590" s="1"/>
      <c r="CD590" s="1"/>
    </row>
    <row r="591" ht="14.2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  <c r="BC591" s="1"/>
      <c r="BD591" s="1"/>
      <c r="BE591" s="1"/>
      <c r="BF591" s="1"/>
      <c r="BG591" s="1"/>
      <c r="BH591" s="1"/>
      <c r="BI591" s="1"/>
      <c r="BJ591" s="1"/>
      <c r="BK591" s="1"/>
      <c r="BL591" s="1"/>
      <c r="BM591" s="1"/>
      <c r="BN591" s="1"/>
      <c r="BO591" s="1"/>
      <c r="BP591" s="1"/>
      <c r="BQ591" s="1"/>
      <c r="BR591" s="1"/>
      <c r="BS591" s="1"/>
      <c r="BT591" s="1"/>
      <c r="BU591" s="1"/>
      <c r="BV591" s="1"/>
      <c r="BW591" s="1"/>
      <c r="BX591" s="1"/>
      <c r="BY591" s="1"/>
      <c r="BZ591" s="1"/>
      <c r="CA591" s="1"/>
      <c r="CB591" s="1"/>
      <c r="CC591" s="1"/>
      <c r="CD591" s="1"/>
    </row>
    <row r="592" ht="14.2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  <c r="BC592" s="1"/>
      <c r="BD592" s="1"/>
      <c r="BE592" s="1"/>
      <c r="BF592" s="1"/>
      <c r="BG592" s="1"/>
      <c r="BH592" s="1"/>
      <c r="BI592" s="1"/>
      <c r="BJ592" s="1"/>
      <c r="BK592" s="1"/>
      <c r="BL592" s="1"/>
      <c r="BM592" s="1"/>
      <c r="BN592" s="1"/>
      <c r="BO592" s="1"/>
      <c r="BP592" s="1"/>
      <c r="BQ592" s="1"/>
      <c r="BR592" s="1"/>
      <c r="BS592" s="1"/>
      <c r="BT592" s="1"/>
      <c r="BU592" s="1"/>
      <c r="BV592" s="1"/>
      <c r="BW592" s="1"/>
      <c r="BX592" s="1"/>
      <c r="BY592" s="1"/>
      <c r="BZ592" s="1"/>
      <c r="CA592" s="1"/>
      <c r="CB592" s="1"/>
      <c r="CC592" s="1"/>
      <c r="CD592" s="1"/>
    </row>
    <row r="593" ht="14.2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  <c r="BC593" s="1"/>
      <c r="BD593" s="1"/>
      <c r="BE593" s="1"/>
      <c r="BF593" s="1"/>
      <c r="BG593" s="1"/>
      <c r="BH593" s="1"/>
      <c r="BI593" s="1"/>
      <c r="BJ593" s="1"/>
      <c r="BK593" s="1"/>
      <c r="BL593" s="1"/>
      <c r="BM593" s="1"/>
      <c r="BN593" s="1"/>
      <c r="BO593" s="1"/>
      <c r="BP593" s="1"/>
      <c r="BQ593" s="1"/>
      <c r="BR593" s="1"/>
      <c r="BS593" s="1"/>
      <c r="BT593" s="1"/>
      <c r="BU593" s="1"/>
      <c r="BV593" s="1"/>
      <c r="BW593" s="1"/>
      <c r="BX593" s="1"/>
      <c r="BY593" s="1"/>
      <c r="BZ593" s="1"/>
      <c r="CA593" s="1"/>
      <c r="CB593" s="1"/>
      <c r="CC593" s="1"/>
      <c r="CD593" s="1"/>
    </row>
    <row r="594" ht="14.2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  <c r="BC594" s="1"/>
      <c r="BD594" s="1"/>
      <c r="BE594" s="1"/>
      <c r="BF594" s="1"/>
      <c r="BG594" s="1"/>
      <c r="BH594" s="1"/>
      <c r="BI594" s="1"/>
      <c r="BJ594" s="1"/>
      <c r="BK594" s="1"/>
      <c r="BL594" s="1"/>
      <c r="BM594" s="1"/>
      <c r="BN594" s="1"/>
      <c r="BO594" s="1"/>
      <c r="BP594" s="1"/>
      <c r="BQ594" s="1"/>
      <c r="BR594" s="1"/>
      <c r="BS594" s="1"/>
      <c r="BT594" s="1"/>
      <c r="BU594" s="1"/>
      <c r="BV594" s="1"/>
      <c r="BW594" s="1"/>
      <c r="BX594" s="1"/>
      <c r="BY594" s="1"/>
      <c r="BZ594" s="1"/>
      <c r="CA594" s="1"/>
      <c r="CB594" s="1"/>
      <c r="CC594" s="1"/>
      <c r="CD594" s="1"/>
    </row>
    <row r="595" ht="14.2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  <c r="BC595" s="1"/>
      <c r="BD595" s="1"/>
      <c r="BE595" s="1"/>
      <c r="BF595" s="1"/>
      <c r="BG595" s="1"/>
      <c r="BH595" s="1"/>
      <c r="BI595" s="1"/>
      <c r="BJ595" s="1"/>
      <c r="BK595" s="1"/>
      <c r="BL595" s="1"/>
      <c r="BM595" s="1"/>
      <c r="BN595" s="1"/>
      <c r="BO595" s="1"/>
      <c r="BP595" s="1"/>
      <c r="BQ595" s="1"/>
      <c r="BR595" s="1"/>
      <c r="BS595" s="1"/>
      <c r="BT595" s="1"/>
      <c r="BU595" s="1"/>
      <c r="BV595" s="1"/>
      <c r="BW595" s="1"/>
      <c r="BX595" s="1"/>
      <c r="BY595" s="1"/>
      <c r="BZ595" s="1"/>
      <c r="CA595" s="1"/>
      <c r="CB595" s="1"/>
      <c r="CC595" s="1"/>
      <c r="CD595" s="1"/>
    </row>
    <row r="596" ht="14.2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  <c r="BC596" s="1"/>
      <c r="BD596" s="1"/>
      <c r="BE596" s="1"/>
      <c r="BF596" s="1"/>
      <c r="BG596" s="1"/>
      <c r="BH596" s="1"/>
      <c r="BI596" s="1"/>
      <c r="BJ596" s="1"/>
      <c r="BK596" s="1"/>
      <c r="BL596" s="1"/>
      <c r="BM596" s="1"/>
      <c r="BN596" s="1"/>
      <c r="BO596" s="1"/>
      <c r="BP596" s="1"/>
      <c r="BQ596" s="1"/>
      <c r="BR596" s="1"/>
      <c r="BS596" s="1"/>
      <c r="BT596" s="1"/>
      <c r="BU596" s="1"/>
      <c r="BV596" s="1"/>
      <c r="BW596" s="1"/>
      <c r="BX596" s="1"/>
      <c r="BY596" s="1"/>
      <c r="BZ596" s="1"/>
      <c r="CA596" s="1"/>
      <c r="CB596" s="1"/>
      <c r="CC596" s="1"/>
      <c r="CD596" s="1"/>
    </row>
    <row r="597" ht="14.2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  <c r="BC597" s="1"/>
      <c r="BD597" s="1"/>
      <c r="BE597" s="1"/>
      <c r="BF597" s="1"/>
      <c r="BG597" s="1"/>
      <c r="BH597" s="1"/>
      <c r="BI597" s="1"/>
      <c r="BJ597" s="1"/>
      <c r="BK597" s="1"/>
      <c r="BL597" s="1"/>
      <c r="BM597" s="1"/>
      <c r="BN597" s="1"/>
      <c r="BO597" s="1"/>
      <c r="BP597" s="1"/>
      <c r="BQ597" s="1"/>
      <c r="BR597" s="1"/>
      <c r="BS597" s="1"/>
      <c r="BT597" s="1"/>
      <c r="BU597" s="1"/>
      <c r="BV597" s="1"/>
      <c r="BW597" s="1"/>
      <c r="BX597" s="1"/>
      <c r="BY597" s="1"/>
      <c r="BZ597" s="1"/>
      <c r="CA597" s="1"/>
      <c r="CB597" s="1"/>
      <c r="CC597" s="1"/>
      <c r="CD597" s="1"/>
    </row>
    <row r="598" ht="14.2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  <c r="BC598" s="1"/>
      <c r="BD598" s="1"/>
      <c r="BE598" s="1"/>
      <c r="BF598" s="1"/>
      <c r="BG598" s="1"/>
      <c r="BH598" s="1"/>
      <c r="BI598" s="1"/>
      <c r="BJ598" s="1"/>
      <c r="BK598" s="1"/>
      <c r="BL598" s="1"/>
      <c r="BM598" s="1"/>
      <c r="BN598" s="1"/>
      <c r="BO598" s="1"/>
      <c r="BP598" s="1"/>
      <c r="BQ598" s="1"/>
      <c r="BR598" s="1"/>
      <c r="BS598" s="1"/>
      <c r="BT598" s="1"/>
      <c r="BU598" s="1"/>
      <c r="BV598" s="1"/>
      <c r="BW598" s="1"/>
      <c r="BX598" s="1"/>
      <c r="BY598" s="1"/>
      <c r="BZ598" s="1"/>
      <c r="CA598" s="1"/>
      <c r="CB598" s="1"/>
      <c r="CC598" s="1"/>
      <c r="CD598" s="1"/>
    </row>
    <row r="599" ht="14.2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  <c r="BC599" s="1"/>
      <c r="BD599" s="1"/>
      <c r="BE599" s="1"/>
      <c r="BF599" s="1"/>
      <c r="BG599" s="1"/>
      <c r="BH599" s="1"/>
      <c r="BI599" s="1"/>
      <c r="BJ599" s="1"/>
      <c r="BK599" s="1"/>
      <c r="BL599" s="1"/>
      <c r="BM599" s="1"/>
      <c r="BN599" s="1"/>
      <c r="BO599" s="1"/>
      <c r="BP599" s="1"/>
      <c r="BQ599" s="1"/>
      <c r="BR599" s="1"/>
      <c r="BS599" s="1"/>
      <c r="BT599" s="1"/>
      <c r="BU599" s="1"/>
      <c r="BV599" s="1"/>
      <c r="BW599" s="1"/>
      <c r="BX599" s="1"/>
      <c r="BY599" s="1"/>
      <c r="BZ599" s="1"/>
      <c r="CA599" s="1"/>
      <c r="CB599" s="1"/>
      <c r="CC599" s="1"/>
      <c r="CD599" s="1"/>
    </row>
    <row r="600" ht="14.2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  <c r="BC600" s="1"/>
      <c r="BD600" s="1"/>
      <c r="BE600" s="1"/>
      <c r="BF600" s="1"/>
      <c r="BG600" s="1"/>
      <c r="BH600" s="1"/>
      <c r="BI600" s="1"/>
      <c r="BJ600" s="1"/>
      <c r="BK600" s="1"/>
      <c r="BL600" s="1"/>
      <c r="BM600" s="1"/>
      <c r="BN600" s="1"/>
      <c r="BO600" s="1"/>
      <c r="BP600" s="1"/>
      <c r="BQ600" s="1"/>
      <c r="BR600" s="1"/>
      <c r="BS600" s="1"/>
      <c r="BT600" s="1"/>
      <c r="BU600" s="1"/>
      <c r="BV600" s="1"/>
      <c r="BW600" s="1"/>
      <c r="BX600" s="1"/>
      <c r="BY600" s="1"/>
      <c r="BZ600" s="1"/>
      <c r="CA600" s="1"/>
      <c r="CB600" s="1"/>
      <c r="CC600" s="1"/>
      <c r="CD600" s="1"/>
    </row>
    <row r="601" ht="14.2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  <c r="BC601" s="1"/>
      <c r="BD601" s="1"/>
      <c r="BE601" s="1"/>
      <c r="BF601" s="1"/>
      <c r="BG601" s="1"/>
      <c r="BH601" s="1"/>
      <c r="BI601" s="1"/>
      <c r="BJ601" s="1"/>
      <c r="BK601" s="1"/>
      <c r="BL601" s="1"/>
      <c r="BM601" s="1"/>
      <c r="BN601" s="1"/>
      <c r="BO601" s="1"/>
      <c r="BP601" s="1"/>
      <c r="BQ601" s="1"/>
      <c r="BR601" s="1"/>
      <c r="BS601" s="1"/>
      <c r="BT601" s="1"/>
      <c r="BU601" s="1"/>
      <c r="BV601" s="1"/>
      <c r="BW601" s="1"/>
      <c r="BX601" s="1"/>
      <c r="BY601" s="1"/>
      <c r="BZ601" s="1"/>
      <c r="CA601" s="1"/>
      <c r="CB601" s="1"/>
      <c r="CC601" s="1"/>
      <c r="CD601" s="1"/>
    </row>
    <row r="602" ht="14.2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  <c r="BC602" s="1"/>
      <c r="BD602" s="1"/>
      <c r="BE602" s="1"/>
      <c r="BF602" s="1"/>
      <c r="BG602" s="1"/>
      <c r="BH602" s="1"/>
      <c r="BI602" s="1"/>
      <c r="BJ602" s="1"/>
      <c r="BK602" s="1"/>
      <c r="BL602" s="1"/>
      <c r="BM602" s="1"/>
      <c r="BN602" s="1"/>
      <c r="BO602" s="1"/>
      <c r="BP602" s="1"/>
      <c r="BQ602" s="1"/>
      <c r="BR602" s="1"/>
      <c r="BS602" s="1"/>
      <c r="BT602" s="1"/>
      <c r="BU602" s="1"/>
      <c r="BV602" s="1"/>
      <c r="BW602" s="1"/>
      <c r="BX602" s="1"/>
      <c r="BY602" s="1"/>
      <c r="BZ602" s="1"/>
      <c r="CA602" s="1"/>
      <c r="CB602" s="1"/>
      <c r="CC602" s="1"/>
      <c r="CD602" s="1"/>
    </row>
    <row r="603" ht="14.2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  <c r="BC603" s="1"/>
      <c r="BD603" s="1"/>
      <c r="BE603" s="1"/>
      <c r="BF603" s="1"/>
      <c r="BG603" s="1"/>
      <c r="BH603" s="1"/>
      <c r="BI603" s="1"/>
      <c r="BJ603" s="1"/>
      <c r="BK603" s="1"/>
      <c r="BL603" s="1"/>
      <c r="BM603" s="1"/>
      <c r="BN603" s="1"/>
      <c r="BO603" s="1"/>
      <c r="BP603" s="1"/>
      <c r="BQ603" s="1"/>
      <c r="BR603" s="1"/>
      <c r="BS603" s="1"/>
      <c r="BT603" s="1"/>
      <c r="BU603" s="1"/>
      <c r="BV603" s="1"/>
      <c r="BW603" s="1"/>
      <c r="BX603" s="1"/>
      <c r="BY603" s="1"/>
      <c r="BZ603" s="1"/>
      <c r="CA603" s="1"/>
      <c r="CB603" s="1"/>
      <c r="CC603" s="1"/>
      <c r="CD603" s="1"/>
    </row>
    <row r="604" ht="14.2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  <c r="BC604" s="1"/>
      <c r="BD604" s="1"/>
      <c r="BE604" s="1"/>
      <c r="BF604" s="1"/>
      <c r="BG604" s="1"/>
      <c r="BH604" s="1"/>
      <c r="BI604" s="1"/>
      <c r="BJ604" s="1"/>
      <c r="BK604" s="1"/>
      <c r="BL604" s="1"/>
      <c r="BM604" s="1"/>
      <c r="BN604" s="1"/>
      <c r="BO604" s="1"/>
      <c r="BP604" s="1"/>
      <c r="BQ604" s="1"/>
      <c r="BR604" s="1"/>
      <c r="BS604" s="1"/>
      <c r="BT604" s="1"/>
      <c r="BU604" s="1"/>
      <c r="BV604" s="1"/>
      <c r="BW604" s="1"/>
      <c r="BX604" s="1"/>
      <c r="BY604" s="1"/>
      <c r="BZ604" s="1"/>
      <c r="CA604" s="1"/>
      <c r="CB604" s="1"/>
      <c r="CC604" s="1"/>
      <c r="CD604" s="1"/>
    </row>
    <row r="605" ht="14.2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  <c r="BC605" s="1"/>
      <c r="BD605" s="1"/>
      <c r="BE605" s="1"/>
      <c r="BF605" s="1"/>
      <c r="BG605" s="1"/>
      <c r="BH605" s="1"/>
      <c r="BI605" s="1"/>
      <c r="BJ605" s="1"/>
      <c r="BK605" s="1"/>
      <c r="BL605" s="1"/>
      <c r="BM605" s="1"/>
      <c r="BN605" s="1"/>
      <c r="BO605" s="1"/>
      <c r="BP605" s="1"/>
      <c r="BQ605" s="1"/>
      <c r="BR605" s="1"/>
      <c r="BS605" s="1"/>
      <c r="BT605" s="1"/>
      <c r="BU605" s="1"/>
      <c r="BV605" s="1"/>
      <c r="BW605" s="1"/>
      <c r="BX605" s="1"/>
      <c r="BY605" s="1"/>
      <c r="BZ605" s="1"/>
      <c r="CA605" s="1"/>
      <c r="CB605" s="1"/>
      <c r="CC605" s="1"/>
      <c r="CD605" s="1"/>
    </row>
    <row r="606" ht="14.2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  <c r="BC606" s="1"/>
      <c r="BD606" s="1"/>
      <c r="BE606" s="1"/>
      <c r="BF606" s="1"/>
      <c r="BG606" s="1"/>
      <c r="BH606" s="1"/>
      <c r="BI606" s="1"/>
      <c r="BJ606" s="1"/>
      <c r="BK606" s="1"/>
      <c r="BL606" s="1"/>
      <c r="BM606" s="1"/>
      <c r="BN606" s="1"/>
      <c r="BO606" s="1"/>
      <c r="BP606" s="1"/>
      <c r="BQ606" s="1"/>
      <c r="BR606" s="1"/>
      <c r="BS606" s="1"/>
      <c r="BT606" s="1"/>
      <c r="BU606" s="1"/>
      <c r="BV606" s="1"/>
      <c r="BW606" s="1"/>
      <c r="BX606" s="1"/>
      <c r="BY606" s="1"/>
      <c r="BZ606" s="1"/>
      <c r="CA606" s="1"/>
      <c r="CB606" s="1"/>
      <c r="CC606" s="1"/>
      <c r="CD606" s="1"/>
    </row>
    <row r="607" ht="14.2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  <c r="BC607" s="1"/>
      <c r="BD607" s="1"/>
      <c r="BE607" s="1"/>
      <c r="BF607" s="1"/>
      <c r="BG607" s="1"/>
      <c r="BH607" s="1"/>
      <c r="BI607" s="1"/>
      <c r="BJ607" s="1"/>
      <c r="BK607" s="1"/>
      <c r="BL607" s="1"/>
      <c r="BM607" s="1"/>
      <c r="BN607" s="1"/>
      <c r="BO607" s="1"/>
      <c r="BP607" s="1"/>
      <c r="BQ607" s="1"/>
      <c r="BR607" s="1"/>
      <c r="BS607" s="1"/>
      <c r="BT607" s="1"/>
      <c r="BU607" s="1"/>
      <c r="BV607" s="1"/>
      <c r="BW607" s="1"/>
      <c r="BX607" s="1"/>
      <c r="BY607" s="1"/>
      <c r="BZ607" s="1"/>
      <c r="CA607" s="1"/>
      <c r="CB607" s="1"/>
      <c r="CC607" s="1"/>
      <c r="CD607" s="1"/>
    </row>
    <row r="608" ht="14.2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  <c r="BC608" s="1"/>
      <c r="BD608" s="1"/>
      <c r="BE608" s="1"/>
      <c r="BF608" s="1"/>
      <c r="BG608" s="1"/>
      <c r="BH608" s="1"/>
      <c r="BI608" s="1"/>
      <c r="BJ608" s="1"/>
      <c r="BK608" s="1"/>
      <c r="BL608" s="1"/>
      <c r="BM608" s="1"/>
      <c r="BN608" s="1"/>
      <c r="BO608" s="1"/>
      <c r="BP608" s="1"/>
      <c r="BQ608" s="1"/>
      <c r="BR608" s="1"/>
      <c r="BS608" s="1"/>
      <c r="BT608" s="1"/>
      <c r="BU608" s="1"/>
      <c r="BV608" s="1"/>
      <c r="BW608" s="1"/>
      <c r="BX608" s="1"/>
      <c r="BY608" s="1"/>
      <c r="BZ608" s="1"/>
      <c r="CA608" s="1"/>
      <c r="CB608" s="1"/>
      <c r="CC608" s="1"/>
      <c r="CD608" s="1"/>
    </row>
    <row r="609" ht="14.2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  <c r="BC609" s="1"/>
      <c r="BD609" s="1"/>
      <c r="BE609" s="1"/>
      <c r="BF609" s="1"/>
      <c r="BG609" s="1"/>
      <c r="BH609" s="1"/>
      <c r="BI609" s="1"/>
      <c r="BJ609" s="1"/>
      <c r="BK609" s="1"/>
      <c r="BL609" s="1"/>
      <c r="BM609" s="1"/>
      <c r="BN609" s="1"/>
      <c r="BO609" s="1"/>
      <c r="BP609" s="1"/>
      <c r="BQ609" s="1"/>
      <c r="BR609" s="1"/>
      <c r="BS609" s="1"/>
      <c r="BT609" s="1"/>
      <c r="BU609" s="1"/>
      <c r="BV609" s="1"/>
      <c r="BW609" s="1"/>
      <c r="BX609" s="1"/>
      <c r="BY609" s="1"/>
      <c r="BZ609" s="1"/>
      <c r="CA609" s="1"/>
      <c r="CB609" s="1"/>
      <c r="CC609" s="1"/>
      <c r="CD609" s="1"/>
    </row>
    <row r="610" ht="14.2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  <c r="BC610" s="1"/>
      <c r="BD610" s="1"/>
      <c r="BE610" s="1"/>
      <c r="BF610" s="1"/>
      <c r="BG610" s="1"/>
      <c r="BH610" s="1"/>
      <c r="BI610" s="1"/>
      <c r="BJ610" s="1"/>
      <c r="BK610" s="1"/>
      <c r="BL610" s="1"/>
      <c r="BM610" s="1"/>
      <c r="BN610" s="1"/>
      <c r="BO610" s="1"/>
      <c r="BP610" s="1"/>
      <c r="BQ610" s="1"/>
      <c r="BR610" s="1"/>
      <c r="BS610" s="1"/>
      <c r="BT610" s="1"/>
      <c r="BU610" s="1"/>
      <c r="BV610" s="1"/>
      <c r="BW610" s="1"/>
      <c r="BX610" s="1"/>
      <c r="BY610" s="1"/>
      <c r="BZ610" s="1"/>
      <c r="CA610" s="1"/>
      <c r="CB610" s="1"/>
      <c r="CC610" s="1"/>
      <c r="CD610" s="1"/>
    </row>
    <row r="611" ht="14.2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  <c r="BC611" s="1"/>
      <c r="BD611" s="1"/>
      <c r="BE611" s="1"/>
      <c r="BF611" s="1"/>
      <c r="BG611" s="1"/>
      <c r="BH611" s="1"/>
      <c r="BI611" s="1"/>
      <c r="BJ611" s="1"/>
      <c r="BK611" s="1"/>
      <c r="BL611" s="1"/>
      <c r="BM611" s="1"/>
      <c r="BN611" s="1"/>
      <c r="BO611" s="1"/>
      <c r="BP611" s="1"/>
      <c r="BQ611" s="1"/>
      <c r="BR611" s="1"/>
      <c r="BS611" s="1"/>
      <c r="BT611" s="1"/>
      <c r="BU611" s="1"/>
      <c r="BV611" s="1"/>
      <c r="BW611" s="1"/>
      <c r="BX611" s="1"/>
      <c r="BY611" s="1"/>
      <c r="BZ611" s="1"/>
      <c r="CA611" s="1"/>
      <c r="CB611" s="1"/>
      <c r="CC611" s="1"/>
      <c r="CD611" s="1"/>
    </row>
    <row r="612" ht="14.2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  <c r="BC612" s="1"/>
      <c r="BD612" s="1"/>
      <c r="BE612" s="1"/>
      <c r="BF612" s="1"/>
      <c r="BG612" s="1"/>
      <c r="BH612" s="1"/>
      <c r="BI612" s="1"/>
      <c r="BJ612" s="1"/>
      <c r="BK612" s="1"/>
      <c r="BL612" s="1"/>
      <c r="BM612" s="1"/>
      <c r="BN612" s="1"/>
      <c r="BO612" s="1"/>
      <c r="BP612" s="1"/>
      <c r="BQ612" s="1"/>
      <c r="BR612" s="1"/>
      <c r="BS612" s="1"/>
      <c r="BT612" s="1"/>
      <c r="BU612" s="1"/>
      <c r="BV612" s="1"/>
      <c r="BW612" s="1"/>
      <c r="BX612" s="1"/>
      <c r="BY612" s="1"/>
      <c r="BZ612" s="1"/>
      <c r="CA612" s="1"/>
      <c r="CB612" s="1"/>
      <c r="CC612" s="1"/>
      <c r="CD612" s="1"/>
    </row>
    <row r="613" ht="14.2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  <c r="BC613" s="1"/>
      <c r="BD613" s="1"/>
      <c r="BE613" s="1"/>
      <c r="BF613" s="1"/>
      <c r="BG613" s="1"/>
      <c r="BH613" s="1"/>
      <c r="BI613" s="1"/>
      <c r="BJ613" s="1"/>
      <c r="BK613" s="1"/>
      <c r="BL613" s="1"/>
      <c r="BM613" s="1"/>
      <c r="BN613" s="1"/>
      <c r="BO613" s="1"/>
      <c r="BP613" s="1"/>
      <c r="BQ613" s="1"/>
      <c r="BR613" s="1"/>
      <c r="BS613" s="1"/>
      <c r="BT613" s="1"/>
      <c r="BU613" s="1"/>
      <c r="BV613" s="1"/>
      <c r="BW613" s="1"/>
      <c r="BX613" s="1"/>
      <c r="BY613" s="1"/>
      <c r="BZ613" s="1"/>
      <c r="CA613" s="1"/>
      <c r="CB613" s="1"/>
      <c r="CC613" s="1"/>
      <c r="CD613" s="1"/>
    </row>
    <row r="614" ht="14.2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  <c r="BC614" s="1"/>
      <c r="BD614" s="1"/>
      <c r="BE614" s="1"/>
      <c r="BF614" s="1"/>
      <c r="BG614" s="1"/>
      <c r="BH614" s="1"/>
      <c r="BI614" s="1"/>
      <c r="BJ614" s="1"/>
      <c r="BK614" s="1"/>
      <c r="BL614" s="1"/>
      <c r="BM614" s="1"/>
      <c r="BN614" s="1"/>
      <c r="BO614" s="1"/>
      <c r="BP614" s="1"/>
      <c r="BQ614" s="1"/>
      <c r="BR614" s="1"/>
      <c r="BS614" s="1"/>
      <c r="BT614" s="1"/>
      <c r="BU614" s="1"/>
      <c r="BV614" s="1"/>
      <c r="BW614" s="1"/>
      <c r="BX614" s="1"/>
      <c r="BY614" s="1"/>
      <c r="BZ614" s="1"/>
      <c r="CA614" s="1"/>
      <c r="CB614" s="1"/>
      <c r="CC614" s="1"/>
      <c r="CD614" s="1"/>
    </row>
    <row r="615" ht="14.2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  <c r="BC615" s="1"/>
      <c r="BD615" s="1"/>
      <c r="BE615" s="1"/>
      <c r="BF615" s="1"/>
      <c r="BG615" s="1"/>
      <c r="BH615" s="1"/>
      <c r="BI615" s="1"/>
      <c r="BJ615" s="1"/>
      <c r="BK615" s="1"/>
      <c r="BL615" s="1"/>
      <c r="BM615" s="1"/>
      <c r="BN615" s="1"/>
      <c r="BO615" s="1"/>
      <c r="BP615" s="1"/>
      <c r="BQ615" s="1"/>
      <c r="BR615" s="1"/>
      <c r="BS615" s="1"/>
      <c r="BT615" s="1"/>
      <c r="BU615" s="1"/>
      <c r="BV615" s="1"/>
      <c r="BW615" s="1"/>
      <c r="BX615" s="1"/>
      <c r="BY615" s="1"/>
      <c r="BZ615" s="1"/>
      <c r="CA615" s="1"/>
      <c r="CB615" s="1"/>
      <c r="CC615" s="1"/>
      <c r="CD615" s="1"/>
    </row>
    <row r="616" ht="14.2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  <c r="BC616" s="1"/>
      <c r="BD616" s="1"/>
      <c r="BE616" s="1"/>
      <c r="BF616" s="1"/>
      <c r="BG616" s="1"/>
      <c r="BH616" s="1"/>
      <c r="BI616" s="1"/>
      <c r="BJ616" s="1"/>
      <c r="BK616" s="1"/>
      <c r="BL616" s="1"/>
      <c r="BM616" s="1"/>
      <c r="BN616" s="1"/>
      <c r="BO616" s="1"/>
      <c r="BP616" s="1"/>
      <c r="BQ616" s="1"/>
      <c r="BR616" s="1"/>
      <c r="BS616" s="1"/>
      <c r="BT616" s="1"/>
      <c r="BU616" s="1"/>
      <c r="BV616" s="1"/>
      <c r="BW616" s="1"/>
      <c r="BX616" s="1"/>
      <c r="BY616" s="1"/>
      <c r="BZ616" s="1"/>
      <c r="CA616" s="1"/>
      <c r="CB616" s="1"/>
      <c r="CC616" s="1"/>
      <c r="CD616" s="1"/>
    </row>
    <row r="617" ht="14.2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  <c r="BC617" s="1"/>
      <c r="BD617" s="1"/>
      <c r="BE617" s="1"/>
      <c r="BF617" s="1"/>
      <c r="BG617" s="1"/>
      <c r="BH617" s="1"/>
      <c r="BI617" s="1"/>
      <c r="BJ617" s="1"/>
      <c r="BK617" s="1"/>
      <c r="BL617" s="1"/>
      <c r="BM617" s="1"/>
      <c r="BN617" s="1"/>
      <c r="BO617" s="1"/>
      <c r="BP617" s="1"/>
      <c r="BQ617" s="1"/>
      <c r="BR617" s="1"/>
      <c r="BS617" s="1"/>
      <c r="BT617" s="1"/>
      <c r="BU617" s="1"/>
      <c r="BV617" s="1"/>
      <c r="BW617" s="1"/>
      <c r="BX617" s="1"/>
      <c r="BY617" s="1"/>
      <c r="BZ617" s="1"/>
      <c r="CA617" s="1"/>
      <c r="CB617" s="1"/>
      <c r="CC617" s="1"/>
      <c r="CD617" s="1"/>
    </row>
    <row r="618" ht="14.2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/>
      <c r="BE618" s="1"/>
      <c r="BF618" s="1"/>
      <c r="BG618" s="1"/>
      <c r="BH618" s="1"/>
      <c r="BI618" s="1"/>
      <c r="BJ618" s="1"/>
      <c r="BK618" s="1"/>
      <c r="BL618" s="1"/>
      <c r="BM618" s="1"/>
      <c r="BN618" s="1"/>
      <c r="BO618" s="1"/>
      <c r="BP618" s="1"/>
      <c r="BQ618" s="1"/>
      <c r="BR618" s="1"/>
      <c r="BS618" s="1"/>
      <c r="BT618" s="1"/>
      <c r="BU618" s="1"/>
      <c r="BV618" s="1"/>
      <c r="BW618" s="1"/>
      <c r="BX618" s="1"/>
      <c r="BY618" s="1"/>
      <c r="BZ618" s="1"/>
      <c r="CA618" s="1"/>
      <c r="CB618" s="1"/>
      <c r="CC618" s="1"/>
      <c r="CD618" s="1"/>
    </row>
    <row r="619" ht="14.2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  <c r="BC619" s="1"/>
      <c r="BD619" s="1"/>
      <c r="BE619" s="1"/>
      <c r="BF619" s="1"/>
      <c r="BG619" s="1"/>
      <c r="BH619" s="1"/>
      <c r="BI619" s="1"/>
      <c r="BJ619" s="1"/>
      <c r="BK619" s="1"/>
      <c r="BL619" s="1"/>
      <c r="BM619" s="1"/>
      <c r="BN619" s="1"/>
      <c r="BO619" s="1"/>
      <c r="BP619" s="1"/>
      <c r="BQ619" s="1"/>
      <c r="BR619" s="1"/>
      <c r="BS619" s="1"/>
      <c r="BT619" s="1"/>
      <c r="BU619" s="1"/>
      <c r="BV619" s="1"/>
      <c r="BW619" s="1"/>
      <c r="BX619" s="1"/>
      <c r="BY619" s="1"/>
      <c r="BZ619" s="1"/>
      <c r="CA619" s="1"/>
      <c r="CB619" s="1"/>
      <c r="CC619" s="1"/>
      <c r="CD619" s="1"/>
    </row>
    <row r="620" ht="14.2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  <c r="BC620" s="1"/>
      <c r="BD620" s="1"/>
      <c r="BE620" s="1"/>
      <c r="BF620" s="1"/>
      <c r="BG620" s="1"/>
      <c r="BH620" s="1"/>
      <c r="BI620" s="1"/>
      <c r="BJ620" s="1"/>
      <c r="BK620" s="1"/>
      <c r="BL620" s="1"/>
      <c r="BM620" s="1"/>
      <c r="BN620" s="1"/>
      <c r="BO620" s="1"/>
      <c r="BP620" s="1"/>
      <c r="BQ620" s="1"/>
      <c r="BR620" s="1"/>
      <c r="BS620" s="1"/>
      <c r="BT620" s="1"/>
      <c r="BU620" s="1"/>
      <c r="BV620" s="1"/>
      <c r="BW620" s="1"/>
      <c r="BX620" s="1"/>
      <c r="BY620" s="1"/>
      <c r="BZ620" s="1"/>
      <c r="CA620" s="1"/>
      <c r="CB620" s="1"/>
      <c r="CC620" s="1"/>
      <c r="CD620" s="1"/>
    </row>
    <row r="621" ht="14.2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  <c r="BC621" s="1"/>
      <c r="BD621" s="1"/>
      <c r="BE621" s="1"/>
      <c r="BF621" s="1"/>
      <c r="BG621" s="1"/>
      <c r="BH621" s="1"/>
      <c r="BI621" s="1"/>
      <c r="BJ621" s="1"/>
      <c r="BK621" s="1"/>
      <c r="BL621" s="1"/>
      <c r="BM621" s="1"/>
      <c r="BN621" s="1"/>
      <c r="BO621" s="1"/>
      <c r="BP621" s="1"/>
      <c r="BQ621" s="1"/>
      <c r="BR621" s="1"/>
      <c r="BS621" s="1"/>
      <c r="BT621" s="1"/>
      <c r="BU621" s="1"/>
      <c r="BV621" s="1"/>
      <c r="BW621" s="1"/>
      <c r="BX621" s="1"/>
      <c r="BY621" s="1"/>
      <c r="BZ621" s="1"/>
      <c r="CA621" s="1"/>
      <c r="CB621" s="1"/>
      <c r="CC621" s="1"/>
      <c r="CD621" s="1"/>
    </row>
    <row r="622" ht="14.2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  <c r="BC622" s="1"/>
      <c r="BD622" s="1"/>
      <c r="BE622" s="1"/>
      <c r="BF622" s="1"/>
      <c r="BG622" s="1"/>
      <c r="BH622" s="1"/>
      <c r="BI622" s="1"/>
      <c r="BJ622" s="1"/>
      <c r="BK622" s="1"/>
      <c r="BL622" s="1"/>
      <c r="BM622" s="1"/>
      <c r="BN622" s="1"/>
      <c r="BO622" s="1"/>
      <c r="BP622" s="1"/>
      <c r="BQ622" s="1"/>
      <c r="BR622" s="1"/>
      <c r="BS622" s="1"/>
      <c r="BT622" s="1"/>
      <c r="BU622" s="1"/>
      <c r="BV622" s="1"/>
      <c r="BW622" s="1"/>
      <c r="BX622" s="1"/>
      <c r="BY622" s="1"/>
      <c r="BZ622" s="1"/>
      <c r="CA622" s="1"/>
      <c r="CB622" s="1"/>
      <c r="CC622" s="1"/>
      <c r="CD622" s="1"/>
    </row>
    <row r="623" ht="14.2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  <c r="BC623" s="1"/>
      <c r="BD623" s="1"/>
      <c r="BE623" s="1"/>
      <c r="BF623" s="1"/>
      <c r="BG623" s="1"/>
      <c r="BH623" s="1"/>
      <c r="BI623" s="1"/>
      <c r="BJ623" s="1"/>
      <c r="BK623" s="1"/>
      <c r="BL623" s="1"/>
      <c r="BM623" s="1"/>
      <c r="BN623" s="1"/>
      <c r="BO623" s="1"/>
      <c r="BP623" s="1"/>
      <c r="BQ623" s="1"/>
      <c r="BR623" s="1"/>
      <c r="BS623" s="1"/>
      <c r="BT623" s="1"/>
      <c r="BU623" s="1"/>
      <c r="BV623" s="1"/>
      <c r="BW623" s="1"/>
      <c r="BX623" s="1"/>
      <c r="BY623" s="1"/>
      <c r="BZ623" s="1"/>
      <c r="CA623" s="1"/>
      <c r="CB623" s="1"/>
      <c r="CC623" s="1"/>
      <c r="CD623" s="1"/>
    </row>
    <row r="624" ht="14.2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  <c r="BC624" s="1"/>
      <c r="BD624" s="1"/>
      <c r="BE624" s="1"/>
      <c r="BF624" s="1"/>
      <c r="BG624" s="1"/>
      <c r="BH624" s="1"/>
      <c r="BI624" s="1"/>
      <c r="BJ624" s="1"/>
      <c r="BK624" s="1"/>
      <c r="BL624" s="1"/>
      <c r="BM624" s="1"/>
      <c r="BN624" s="1"/>
      <c r="BO624" s="1"/>
      <c r="BP624" s="1"/>
      <c r="BQ624" s="1"/>
      <c r="BR624" s="1"/>
      <c r="BS624" s="1"/>
      <c r="BT624" s="1"/>
      <c r="BU624" s="1"/>
      <c r="BV624" s="1"/>
      <c r="BW624" s="1"/>
      <c r="BX624" s="1"/>
      <c r="BY624" s="1"/>
      <c r="BZ624" s="1"/>
      <c r="CA624" s="1"/>
      <c r="CB624" s="1"/>
      <c r="CC624" s="1"/>
      <c r="CD624" s="1"/>
    </row>
    <row r="625" ht="14.2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  <c r="BC625" s="1"/>
      <c r="BD625" s="1"/>
      <c r="BE625" s="1"/>
      <c r="BF625" s="1"/>
      <c r="BG625" s="1"/>
      <c r="BH625" s="1"/>
      <c r="BI625" s="1"/>
      <c r="BJ625" s="1"/>
      <c r="BK625" s="1"/>
      <c r="BL625" s="1"/>
      <c r="BM625" s="1"/>
      <c r="BN625" s="1"/>
      <c r="BO625" s="1"/>
      <c r="BP625" s="1"/>
      <c r="BQ625" s="1"/>
      <c r="BR625" s="1"/>
      <c r="BS625" s="1"/>
      <c r="BT625" s="1"/>
      <c r="BU625" s="1"/>
      <c r="BV625" s="1"/>
      <c r="BW625" s="1"/>
      <c r="BX625" s="1"/>
      <c r="BY625" s="1"/>
      <c r="BZ625" s="1"/>
      <c r="CA625" s="1"/>
      <c r="CB625" s="1"/>
      <c r="CC625" s="1"/>
      <c r="CD625" s="1"/>
    </row>
    <row r="626" ht="14.2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  <c r="BC626" s="1"/>
      <c r="BD626" s="1"/>
      <c r="BE626" s="1"/>
      <c r="BF626" s="1"/>
      <c r="BG626" s="1"/>
      <c r="BH626" s="1"/>
      <c r="BI626" s="1"/>
      <c r="BJ626" s="1"/>
      <c r="BK626" s="1"/>
      <c r="BL626" s="1"/>
      <c r="BM626" s="1"/>
      <c r="BN626" s="1"/>
      <c r="BO626" s="1"/>
      <c r="BP626" s="1"/>
      <c r="BQ626" s="1"/>
      <c r="BR626" s="1"/>
      <c r="BS626" s="1"/>
      <c r="BT626" s="1"/>
      <c r="BU626" s="1"/>
      <c r="BV626" s="1"/>
      <c r="BW626" s="1"/>
      <c r="BX626" s="1"/>
      <c r="BY626" s="1"/>
      <c r="BZ626" s="1"/>
      <c r="CA626" s="1"/>
      <c r="CB626" s="1"/>
      <c r="CC626" s="1"/>
      <c r="CD626" s="1"/>
    </row>
    <row r="627" ht="14.2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  <c r="BC627" s="1"/>
      <c r="BD627" s="1"/>
      <c r="BE627" s="1"/>
      <c r="BF627" s="1"/>
      <c r="BG627" s="1"/>
      <c r="BH627" s="1"/>
      <c r="BI627" s="1"/>
      <c r="BJ627" s="1"/>
      <c r="BK627" s="1"/>
      <c r="BL627" s="1"/>
      <c r="BM627" s="1"/>
      <c r="BN627" s="1"/>
      <c r="BO627" s="1"/>
      <c r="BP627" s="1"/>
      <c r="BQ627" s="1"/>
      <c r="BR627" s="1"/>
      <c r="BS627" s="1"/>
      <c r="BT627" s="1"/>
      <c r="BU627" s="1"/>
      <c r="BV627" s="1"/>
      <c r="BW627" s="1"/>
      <c r="BX627" s="1"/>
      <c r="BY627" s="1"/>
      <c r="BZ627" s="1"/>
      <c r="CA627" s="1"/>
      <c r="CB627" s="1"/>
      <c r="CC627" s="1"/>
      <c r="CD627" s="1"/>
    </row>
    <row r="628" ht="14.2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  <c r="BC628" s="1"/>
      <c r="BD628" s="1"/>
      <c r="BE628" s="1"/>
      <c r="BF628" s="1"/>
      <c r="BG628" s="1"/>
      <c r="BH628" s="1"/>
      <c r="BI628" s="1"/>
      <c r="BJ628" s="1"/>
      <c r="BK628" s="1"/>
      <c r="BL628" s="1"/>
      <c r="BM628" s="1"/>
      <c r="BN628" s="1"/>
      <c r="BO628" s="1"/>
      <c r="BP628" s="1"/>
      <c r="BQ628" s="1"/>
      <c r="BR628" s="1"/>
      <c r="BS628" s="1"/>
      <c r="BT628" s="1"/>
      <c r="BU628" s="1"/>
      <c r="BV628" s="1"/>
      <c r="BW628" s="1"/>
      <c r="BX628" s="1"/>
      <c r="BY628" s="1"/>
      <c r="BZ628" s="1"/>
      <c r="CA628" s="1"/>
      <c r="CB628" s="1"/>
      <c r="CC628" s="1"/>
      <c r="CD628" s="1"/>
    </row>
    <row r="629" ht="14.2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  <c r="BC629" s="1"/>
      <c r="BD629" s="1"/>
      <c r="BE629" s="1"/>
      <c r="BF629" s="1"/>
      <c r="BG629" s="1"/>
      <c r="BH629" s="1"/>
      <c r="BI629" s="1"/>
      <c r="BJ629" s="1"/>
      <c r="BK629" s="1"/>
      <c r="BL629" s="1"/>
      <c r="BM629" s="1"/>
      <c r="BN629" s="1"/>
      <c r="BO629" s="1"/>
      <c r="BP629" s="1"/>
      <c r="BQ629" s="1"/>
      <c r="BR629" s="1"/>
      <c r="BS629" s="1"/>
      <c r="BT629" s="1"/>
      <c r="BU629" s="1"/>
      <c r="BV629" s="1"/>
      <c r="BW629" s="1"/>
      <c r="BX629" s="1"/>
      <c r="BY629" s="1"/>
      <c r="BZ629" s="1"/>
      <c r="CA629" s="1"/>
      <c r="CB629" s="1"/>
      <c r="CC629" s="1"/>
      <c r="CD629" s="1"/>
    </row>
    <row r="630" ht="14.2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  <c r="BC630" s="1"/>
      <c r="BD630" s="1"/>
      <c r="BE630" s="1"/>
      <c r="BF630" s="1"/>
      <c r="BG630" s="1"/>
      <c r="BH630" s="1"/>
      <c r="BI630" s="1"/>
      <c r="BJ630" s="1"/>
      <c r="BK630" s="1"/>
      <c r="BL630" s="1"/>
      <c r="BM630" s="1"/>
      <c r="BN630" s="1"/>
      <c r="BO630" s="1"/>
      <c r="BP630" s="1"/>
      <c r="BQ630" s="1"/>
      <c r="BR630" s="1"/>
      <c r="BS630" s="1"/>
      <c r="BT630" s="1"/>
      <c r="BU630" s="1"/>
      <c r="BV630" s="1"/>
      <c r="BW630" s="1"/>
      <c r="BX630" s="1"/>
      <c r="BY630" s="1"/>
      <c r="BZ630" s="1"/>
      <c r="CA630" s="1"/>
      <c r="CB630" s="1"/>
      <c r="CC630" s="1"/>
      <c r="CD630" s="1"/>
    </row>
    <row r="631" ht="14.2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  <c r="BC631" s="1"/>
      <c r="BD631" s="1"/>
      <c r="BE631" s="1"/>
      <c r="BF631" s="1"/>
      <c r="BG631" s="1"/>
      <c r="BH631" s="1"/>
      <c r="BI631" s="1"/>
      <c r="BJ631" s="1"/>
      <c r="BK631" s="1"/>
      <c r="BL631" s="1"/>
      <c r="BM631" s="1"/>
      <c r="BN631" s="1"/>
      <c r="BO631" s="1"/>
      <c r="BP631" s="1"/>
      <c r="BQ631" s="1"/>
      <c r="BR631" s="1"/>
      <c r="BS631" s="1"/>
      <c r="BT631" s="1"/>
      <c r="BU631" s="1"/>
      <c r="BV631" s="1"/>
      <c r="BW631" s="1"/>
      <c r="BX631" s="1"/>
      <c r="BY631" s="1"/>
      <c r="BZ631" s="1"/>
      <c r="CA631" s="1"/>
      <c r="CB631" s="1"/>
      <c r="CC631" s="1"/>
      <c r="CD631" s="1"/>
    </row>
    <row r="632" ht="14.2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  <c r="BC632" s="1"/>
      <c r="BD632" s="1"/>
      <c r="BE632" s="1"/>
      <c r="BF632" s="1"/>
      <c r="BG632" s="1"/>
      <c r="BH632" s="1"/>
      <c r="BI632" s="1"/>
      <c r="BJ632" s="1"/>
      <c r="BK632" s="1"/>
      <c r="BL632" s="1"/>
      <c r="BM632" s="1"/>
      <c r="BN632" s="1"/>
      <c r="BO632" s="1"/>
      <c r="BP632" s="1"/>
      <c r="BQ632" s="1"/>
      <c r="BR632" s="1"/>
      <c r="BS632" s="1"/>
      <c r="BT632" s="1"/>
      <c r="BU632" s="1"/>
      <c r="BV632" s="1"/>
      <c r="BW632" s="1"/>
      <c r="BX632" s="1"/>
      <c r="BY632" s="1"/>
      <c r="BZ632" s="1"/>
      <c r="CA632" s="1"/>
      <c r="CB632" s="1"/>
      <c r="CC632" s="1"/>
      <c r="CD632" s="1"/>
    </row>
    <row r="633" ht="14.2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  <c r="BC633" s="1"/>
      <c r="BD633" s="1"/>
      <c r="BE633" s="1"/>
      <c r="BF633" s="1"/>
      <c r="BG633" s="1"/>
      <c r="BH633" s="1"/>
      <c r="BI633" s="1"/>
      <c r="BJ633" s="1"/>
      <c r="BK633" s="1"/>
      <c r="BL633" s="1"/>
      <c r="BM633" s="1"/>
      <c r="BN633" s="1"/>
      <c r="BO633" s="1"/>
      <c r="BP633" s="1"/>
      <c r="BQ633" s="1"/>
      <c r="BR633" s="1"/>
      <c r="BS633" s="1"/>
      <c r="BT633" s="1"/>
      <c r="BU633" s="1"/>
      <c r="BV633" s="1"/>
      <c r="BW633" s="1"/>
      <c r="BX633" s="1"/>
      <c r="BY633" s="1"/>
      <c r="BZ633" s="1"/>
      <c r="CA633" s="1"/>
      <c r="CB633" s="1"/>
      <c r="CC633" s="1"/>
      <c r="CD633" s="1"/>
    </row>
    <row r="634" ht="14.2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  <c r="BC634" s="1"/>
      <c r="BD634" s="1"/>
      <c r="BE634" s="1"/>
      <c r="BF634" s="1"/>
      <c r="BG634" s="1"/>
      <c r="BH634" s="1"/>
      <c r="BI634" s="1"/>
      <c r="BJ634" s="1"/>
      <c r="BK634" s="1"/>
      <c r="BL634" s="1"/>
      <c r="BM634" s="1"/>
      <c r="BN634" s="1"/>
      <c r="BO634" s="1"/>
      <c r="BP634" s="1"/>
      <c r="BQ634" s="1"/>
      <c r="BR634" s="1"/>
      <c r="BS634" s="1"/>
      <c r="BT634" s="1"/>
      <c r="BU634" s="1"/>
      <c r="BV634" s="1"/>
      <c r="BW634" s="1"/>
      <c r="BX634" s="1"/>
      <c r="BY634" s="1"/>
      <c r="BZ634" s="1"/>
      <c r="CA634" s="1"/>
      <c r="CB634" s="1"/>
      <c r="CC634" s="1"/>
      <c r="CD634" s="1"/>
    </row>
    <row r="635" ht="14.2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  <c r="BC635" s="1"/>
      <c r="BD635" s="1"/>
      <c r="BE635" s="1"/>
      <c r="BF635" s="1"/>
      <c r="BG635" s="1"/>
      <c r="BH635" s="1"/>
      <c r="BI635" s="1"/>
      <c r="BJ635" s="1"/>
      <c r="BK635" s="1"/>
      <c r="BL635" s="1"/>
      <c r="BM635" s="1"/>
      <c r="BN635" s="1"/>
      <c r="BO635" s="1"/>
      <c r="BP635" s="1"/>
      <c r="BQ635" s="1"/>
      <c r="BR635" s="1"/>
      <c r="BS635" s="1"/>
      <c r="BT635" s="1"/>
      <c r="BU635" s="1"/>
      <c r="BV635" s="1"/>
      <c r="BW635" s="1"/>
      <c r="BX635" s="1"/>
      <c r="BY635" s="1"/>
      <c r="BZ635" s="1"/>
      <c r="CA635" s="1"/>
      <c r="CB635" s="1"/>
      <c r="CC635" s="1"/>
      <c r="CD635" s="1"/>
    </row>
    <row r="636" ht="14.2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  <c r="BC636" s="1"/>
      <c r="BD636" s="1"/>
      <c r="BE636" s="1"/>
      <c r="BF636" s="1"/>
      <c r="BG636" s="1"/>
      <c r="BH636" s="1"/>
      <c r="BI636" s="1"/>
      <c r="BJ636" s="1"/>
      <c r="BK636" s="1"/>
      <c r="BL636" s="1"/>
      <c r="BM636" s="1"/>
      <c r="BN636" s="1"/>
      <c r="BO636" s="1"/>
      <c r="BP636" s="1"/>
      <c r="BQ636" s="1"/>
      <c r="BR636" s="1"/>
      <c r="BS636" s="1"/>
      <c r="BT636" s="1"/>
      <c r="BU636" s="1"/>
      <c r="BV636" s="1"/>
      <c r="BW636" s="1"/>
      <c r="BX636" s="1"/>
      <c r="BY636" s="1"/>
      <c r="BZ636" s="1"/>
      <c r="CA636" s="1"/>
      <c r="CB636" s="1"/>
      <c r="CC636" s="1"/>
      <c r="CD636" s="1"/>
    </row>
    <row r="637" ht="14.2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  <c r="BC637" s="1"/>
      <c r="BD637" s="1"/>
      <c r="BE637" s="1"/>
      <c r="BF637" s="1"/>
      <c r="BG637" s="1"/>
      <c r="BH637" s="1"/>
      <c r="BI637" s="1"/>
      <c r="BJ637" s="1"/>
      <c r="BK637" s="1"/>
      <c r="BL637" s="1"/>
      <c r="BM637" s="1"/>
      <c r="BN637" s="1"/>
      <c r="BO637" s="1"/>
      <c r="BP637" s="1"/>
      <c r="BQ637" s="1"/>
      <c r="BR637" s="1"/>
      <c r="BS637" s="1"/>
      <c r="BT637" s="1"/>
      <c r="BU637" s="1"/>
      <c r="BV637" s="1"/>
      <c r="BW637" s="1"/>
      <c r="BX637" s="1"/>
      <c r="BY637" s="1"/>
      <c r="BZ637" s="1"/>
      <c r="CA637" s="1"/>
      <c r="CB637" s="1"/>
      <c r="CC637" s="1"/>
      <c r="CD637" s="1"/>
    </row>
    <row r="638" ht="14.2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  <c r="BC638" s="1"/>
      <c r="BD638" s="1"/>
      <c r="BE638" s="1"/>
      <c r="BF638" s="1"/>
      <c r="BG638" s="1"/>
      <c r="BH638" s="1"/>
      <c r="BI638" s="1"/>
      <c r="BJ638" s="1"/>
      <c r="BK638" s="1"/>
      <c r="BL638" s="1"/>
      <c r="BM638" s="1"/>
      <c r="BN638" s="1"/>
      <c r="BO638" s="1"/>
      <c r="BP638" s="1"/>
      <c r="BQ638" s="1"/>
      <c r="BR638" s="1"/>
      <c r="BS638" s="1"/>
      <c r="BT638" s="1"/>
      <c r="BU638" s="1"/>
      <c r="BV638" s="1"/>
      <c r="BW638" s="1"/>
      <c r="BX638" s="1"/>
      <c r="BY638" s="1"/>
      <c r="BZ638" s="1"/>
      <c r="CA638" s="1"/>
      <c r="CB638" s="1"/>
      <c r="CC638" s="1"/>
      <c r="CD638" s="1"/>
    </row>
    <row r="639" ht="14.2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  <c r="BC639" s="1"/>
      <c r="BD639" s="1"/>
      <c r="BE639" s="1"/>
      <c r="BF639" s="1"/>
      <c r="BG639" s="1"/>
      <c r="BH639" s="1"/>
      <c r="BI639" s="1"/>
      <c r="BJ639" s="1"/>
      <c r="BK639" s="1"/>
      <c r="BL639" s="1"/>
      <c r="BM639" s="1"/>
      <c r="BN639" s="1"/>
      <c r="BO639" s="1"/>
      <c r="BP639" s="1"/>
      <c r="BQ639" s="1"/>
      <c r="BR639" s="1"/>
      <c r="BS639" s="1"/>
      <c r="BT639" s="1"/>
      <c r="BU639" s="1"/>
      <c r="BV639" s="1"/>
      <c r="BW639" s="1"/>
      <c r="BX639" s="1"/>
      <c r="BY639" s="1"/>
      <c r="BZ639" s="1"/>
      <c r="CA639" s="1"/>
      <c r="CB639" s="1"/>
      <c r="CC639" s="1"/>
      <c r="CD639" s="1"/>
    </row>
    <row r="640" ht="14.2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  <c r="BC640" s="1"/>
      <c r="BD640" s="1"/>
      <c r="BE640" s="1"/>
      <c r="BF640" s="1"/>
      <c r="BG640" s="1"/>
      <c r="BH640" s="1"/>
      <c r="BI640" s="1"/>
      <c r="BJ640" s="1"/>
      <c r="BK640" s="1"/>
      <c r="BL640" s="1"/>
      <c r="BM640" s="1"/>
      <c r="BN640" s="1"/>
      <c r="BO640" s="1"/>
      <c r="BP640" s="1"/>
      <c r="BQ640" s="1"/>
      <c r="BR640" s="1"/>
      <c r="BS640" s="1"/>
      <c r="BT640" s="1"/>
      <c r="BU640" s="1"/>
      <c r="BV640" s="1"/>
      <c r="BW640" s="1"/>
      <c r="BX640" s="1"/>
      <c r="BY640" s="1"/>
      <c r="BZ640" s="1"/>
      <c r="CA640" s="1"/>
      <c r="CB640" s="1"/>
      <c r="CC640" s="1"/>
      <c r="CD640" s="1"/>
    </row>
    <row r="641" ht="14.2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  <c r="BC641" s="1"/>
      <c r="BD641" s="1"/>
      <c r="BE641" s="1"/>
      <c r="BF641" s="1"/>
      <c r="BG641" s="1"/>
      <c r="BH641" s="1"/>
      <c r="BI641" s="1"/>
      <c r="BJ641" s="1"/>
      <c r="BK641" s="1"/>
      <c r="BL641" s="1"/>
      <c r="BM641" s="1"/>
      <c r="BN641" s="1"/>
      <c r="BO641" s="1"/>
      <c r="BP641" s="1"/>
      <c r="BQ641" s="1"/>
      <c r="BR641" s="1"/>
      <c r="BS641" s="1"/>
      <c r="BT641" s="1"/>
      <c r="BU641" s="1"/>
      <c r="BV641" s="1"/>
      <c r="BW641" s="1"/>
      <c r="BX641" s="1"/>
      <c r="BY641" s="1"/>
      <c r="BZ641" s="1"/>
      <c r="CA641" s="1"/>
      <c r="CB641" s="1"/>
      <c r="CC641" s="1"/>
      <c r="CD641" s="1"/>
    </row>
    <row r="642" ht="14.2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  <c r="BC642" s="1"/>
      <c r="BD642" s="1"/>
      <c r="BE642" s="1"/>
      <c r="BF642" s="1"/>
      <c r="BG642" s="1"/>
      <c r="BH642" s="1"/>
      <c r="BI642" s="1"/>
      <c r="BJ642" s="1"/>
      <c r="BK642" s="1"/>
      <c r="BL642" s="1"/>
      <c r="BM642" s="1"/>
      <c r="BN642" s="1"/>
      <c r="BO642" s="1"/>
      <c r="BP642" s="1"/>
      <c r="BQ642" s="1"/>
      <c r="BR642" s="1"/>
      <c r="BS642" s="1"/>
      <c r="BT642" s="1"/>
      <c r="BU642" s="1"/>
      <c r="BV642" s="1"/>
      <c r="BW642" s="1"/>
      <c r="BX642" s="1"/>
      <c r="BY642" s="1"/>
      <c r="BZ642" s="1"/>
      <c r="CA642" s="1"/>
      <c r="CB642" s="1"/>
      <c r="CC642" s="1"/>
      <c r="CD642" s="1"/>
    </row>
    <row r="643" ht="14.2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  <c r="BC643" s="1"/>
      <c r="BD643" s="1"/>
      <c r="BE643" s="1"/>
      <c r="BF643" s="1"/>
      <c r="BG643" s="1"/>
      <c r="BH643" s="1"/>
      <c r="BI643" s="1"/>
      <c r="BJ643" s="1"/>
      <c r="BK643" s="1"/>
      <c r="BL643" s="1"/>
      <c r="BM643" s="1"/>
      <c r="BN643" s="1"/>
      <c r="BO643" s="1"/>
      <c r="BP643" s="1"/>
      <c r="BQ643" s="1"/>
      <c r="BR643" s="1"/>
      <c r="BS643" s="1"/>
      <c r="BT643" s="1"/>
      <c r="BU643" s="1"/>
      <c r="BV643" s="1"/>
      <c r="BW643" s="1"/>
      <c r="BX643" s="1"/>
      <c r="BY643" s="1"/>
      <c r="BZ643" s="1"/>
      <c r="CA643" s="1"/>
      <c r="CB643" s="1"/>
      <c r="CC643" s="1"/>
      <c r="CD643" s="1"/>
    </row>
    <row r="644" ht="14.2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  <c r="BC644" s="1"/>
      <c r="BD644" s="1"/>
      <c r="BE644" s="1"/>
      <c r="BF644" s="1"/>
      <c r="BG644" s="1"/>
      <c r="BH644" s="1"/>
      <c r="BI644" s="1"/>
      <c r="BJ644" s="1"/>
      <c r="BK644" s="1"/>
      <c r="BL644" s="1"/>
      <c r="BM644" s="1"/>
      <c r="BN644" s="1"/>
      <c r="BO644" s="1"/>
      <c r="BP644" s="1"/>
      <c r="BQ644" s="1"/>
      <c r="BR644" s="1"/>
      <c r="BS644" s="1"/>
      <c r="BT644" s="1"/>
      <c r="BU644" s="1"/>
      <c r="BV644" s="1"/>
      <c r="BW644" s="1"/>
      <c r="BX644" s="1"/>
      <c r="BY644" s="1"/>
      <c r="BZ644" s="1"/>
      <c r="CA644" s="1"/>
      <c r="CB644" s="1"/>
      <c r="CC644" s="1"/>
      <c r="CD644" s="1"/>
    </row>
    <row r="645" ht="14.2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  <c r="BC645" s="1"/>
      <c r="BD645" s="1"/>
      <c r="BE645" s="1"/>
      <c r="BF645" s="1"/>
      <c r="BG645" s="1"/>
      <c r="BH645" s="1"/>
      <c r="BI645" s="1"/>
      <c r="BJ645" s="1"/>
      <c r="BK645" s="1"/>
      <c r="BL645" s="1"/>
      <c r="BM645" s="1"/>
      <c r="BN645" s="1"/>
      <c r="BO645" s="1"/>
      <c r="BP645" s="1"/>
      <c r="BQ645" s="1"/>
      <c r="BR645" s="1"/>
      <c r="BS645" s="1"/>
      <c r="BT645" s="1"/>
      <c r="BU645" s="1"/>
      <c r="BV645" s="1"/>
      <c r="BW645" s="1"/>
      <c r="BX645" s="1"/>
      <c r="BY645" s="1"/>
      <c r="BZ645" s="1"/>
      <c r="CA645" s="1"/>
      <c r="CB645" s="1"/>
      <c r="CC645" s="1"/>
      <c r="CD645" s="1"/>
    </row>
    <row r="646" ht="14.2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  <c r="BC646" s="1"/>
      <c r="BD646" s="1"/>
      <c r="BE646" s="1"/>
      <c r="BF646" s="1"/>
      <c r="BG646" s="1"/>
      <c r="BH646" s="1"/>
      <c r="BI646" s="1"/>
      <c r="BJ646" s="1"/>
      <c r="BK646" s="1"/>
      <c r="BL646" s="1"/>
      <c r="BM646" s="1"/>
      <c r="BN646" s="1"/>
      <c r="BO646" s="1"/>
      <c r="BP646" s="1"/>
      <c r="BQ646" s="1"/>
      <c r="BR646" s="1"/>
      <c r="BS646" s="1"/>
      <c r="BT646" s="1"/>
      <c r="BU646" s="1"/>
      <c r="BV646" s="1"/>
      <c r="BW646" s="1"/>
      <c r="BX646" s="1"/>
      <c r="BY646" s="1"/>
      <c r="BZ646" s="1"/>
      <c r="CA646" s="1"/>
      <c r="CB646" s="1"/>
      <c r="CC646" s="1"/>
      <c r="CD646" s="1"/>
    </row>
    <row r="647" ht="14.2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  <c r="BC647" s="1"/>
      <c r="BD647" s="1"/>
      <c r="BE647" s="1"/>
      <c r="BF647" s="1"/>
      <c r="BG647" s="1"/>
      <c r="BH647" s="1"/>
      <c r="BI647" s="1"/>
      <c r="BJ647" s="1"/>
      <c r="BK647" s="1"/>
      <c r="BL647" s="1"/>
      <c r="BM647" s="1"/>
      <c r="BN647" s="1"/>
      <c r="BO647" s="1"/>
      <c r="BP647" s="1"/>
      <c r="BQ647" s="1"/>
      <c r="BR647" s="1"/>
      <c r="BS647" s="1"/>
      <c r="BT647" s="1"/>
      <c r="BU647" s="1"/>
      <c r="BV647" s="1"/>
      <c r="BW647" s="1"/>
      <c r="BX647" s="1"/>
      <c r="BY647" s="1"/>
      <c r="BZ647" s="1"/>
      <c r="CA647" s="1"/>
      <c r="CB647" s="1"/>
      <c r="CC647" s="1"/>
      <c r="CD647" s="1"/>
    </row>
    <row r="648" ht="14.2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  <c r="BC648" s="1"/>
      <c r="BD648" s="1"/>
      <c r="BE648" s="1"/>
      <c r="BF648" s="1"/>
      <c r="BG648" s="1"/>
      <c r="BH648" s="1"/>
      <c r="BI648" s="1"/>
      <c r="BJ648" s="1"/>
      <c r="BK648" s="1"/>
      <c r="BL648" s="1"/>
      <c r="BM648" s="1"/>
      <c r="BN648" s="1"/>
      <c r="BO648" s="1"/>
      <c r="BP648" s="1"/>
      <c r="BQ648" s="1"/>
      <c r="BR648" s="1"/>
      <c r="BS648" s="1"/>
      <c r="BT648" s="1"/>
      <c r="BU648" s="1"/>
      <c r="BV648" s="1"/>
      <c r="BW648" s="1"/>
      <c r="BX648" s="1"/>
      <c r="BY648" s="1"/>
      <c r="BZ648" s="1"/>
      <c r="CA648" s="1"/>
      <c r="CB648" s="1"/>
      <c r="CC648" s="1"/>
      <c r="CD648" s="1"/>
    </row>
    <row r="649" ht="14.2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  <c r="BC649" s="1"/>
      <c r="BD649" s="1"/>
      <c r="BE649" s="1"/>
      <c r="BF649" s="1"/>
      <c r="BG649" s="1"/>
      <c r="BH649" s="1"/>
      <c r="BI649" s="1"/>
      <c r="BJ649" s="1"/>
      <c r="BK649" s="1"/>
      <c r="BL649" s="1"/>
      <c r="BM649" s="1"/>
      <c r="BN649" s="1"/>
      <c r="BO649" s="1"/>
      <c r="BP649" s="1"/>
      <c r="BQ649" s="1"/>
      <c r="BR649" s="1"/>
      <c r="BS649" s="1"/>
      <c r="BT649" s="1"/>
      <c r="BU649" s="1"/>
      <c r="BV649" s="1"/>
      <c r="BW649" s="1"/>
      <c r="BX649" s="1"/>
      <c r="BY649" s="1"/>
      <c r="BZ649" s="1"/>
      <c r="CA649" s="1"/>
      <c r="CB649" s="1"/>
      <c r="CC649" s="1"/>
      <c r="CD649" s="1"/>
    </row>
    <row r="650" ht="14.2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  <c r="BC650" s="1"/>
      <c r="BD650" s="1"/>
      <c r="BE650" s="1"/>
      <c r="BF650" s="1"/>
      <c r="BG650" s="1"/>
      <c r="BH650" s="1"/>
      <c r="BI650" s="1"/>
      <c r="BJ650" s="1"/>
      <c r="BK650" s="1"/>
      <c r="BL650" s="1"/>
      <c r="BM650" s="1"/>
      <c r="BN650" s="1"/>
      <c r="BO650" s="1"/>
      <c r="BP650" s="1"/>
      <c r="BQ650" s="1"/>
      <c r="BR650" s="1"/>
      <c r="BS650" s="1"/>
      <c r="BT650" s="1"/>
      <c r="BU650" s="1"/>
      <c r="BV650" s="1"/>
      <c r="BW650" s="1"/>
      <c r="BX650" s="1"/>
      <c r="BY650" s="1"/>
      <c r="BZ650" s="1"/>
      <c r="CA650" s="1"/>
      <c r="CB650" s="1"/>
      <c r="CC650" s="1"/>
      <c r="CD650" s="1"/>
    </row>
    <row r="651" ht="14.2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  <c r="BC651" s="1"/>
      <c r="BD651" s="1"/>
      <c r="BE651" s="1"/>
      <c r="BF651" s="1"/>
      <c r="BG651" s="1"/>
      <c r="BH651" s="1"/>
      <c r="BI651" s="1"/>
      <c r="BJ651" s="1"/>
      <c r="BK651" s="1"/>
      <c r="BL651" s="1"/>
      <c r="BM651" s="1"/>
      <c r="BN651" s="1"/>
      <c r="BO651" s="1"/>
      <c r="BP651" s="1"/>
      <c r="BQ651" s="1"/>
      <c r="BR651" s="1"/>
      <c r="BS651" s="1"/>
      <c r="BT651" s="1"/>
      <c r="BU651" s="1"/>
      <c r="BV651" s="1"/>
      <c r="BW651" s="1"/>
      <c r="BX651" s="1"/>
      <c r="BY651" s="1"/>
      <c r="BZ651" s="1"/>
      <c r="CA651" s="1"/>
      <c r="CB651" s="1"/>
      <c r="CC651" s="1"/>
      <c r="CD651" s="1"/>
    </row>
    <row r="652" ht="14.2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  <c r="BC652" s="1"/>
      <c r="BD652" s="1"/>
      <c r="BE652" s="1"/>
      <c r="BF652" s="1"/>
      <c r="BG652" s="1"/>
      <c r="BH652" s="1"/>
      <c r="BI652" s="1"/>
      <c r="BJ652" s="1"/>
      <c r="BK652" s="1"/>
      <c r="BL652" s="1"/>
      <c r="BM652" s="1"/>
      <c r="BN652" s="1"/>
      <c r="BO652" s="1"/>
      <c r="BP652" s="1"/>
      <c r="BQ652" s="1"/>
      <c r="BR652" s="1"/>
      <c r="BS652" s="1"/>
      <c r="BT652" s="1"/>
      <c r="BU652" s="1"/>
      <c r="BV652" s="1"/>
      <c r="BW652" s="1"/>
      <c r="BX652" s="1"/>
      <c r="BY652" s="1"/>
      <c r="BZ652" s="1"/>
      <c r="CA652" s="1"/>
      <c r="CB652" s="1"/>
      <c r="CC652" s="1"/>
      <c r="CD652" s="1"/>
    </row>
    <row r="653" ht="14.2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  <c r="BC653" s="1"/>
      <c r="BD653" s="1"/>
      <c r="BE653" s="1"/>
      <c r="BF653" s="1"/>
      <c r="BG653" s="1"/>
      <c r="BH653" s="1"/>
      <c r="BI653" s="1"/>
      <c r="BJ653" s="1"/>
      <c r="BK653" s="1"/>
      <c r="BL653" s="1"/>
      <c r="BM653" s="1"/>
      <c r="BN653" s="1"/>
      <c r="BO653" s="1"/>
      <c r="BP653" s="1"/>
      <c r="BQ653" s="1"/>
      <c r="BR653" s="1"/>
      <c r="BS653" s="1"/>
      <c r="BT653" s="1"/>
      <c r="BU653" s="1"/>
      <c r="BV653" s="1"/>
      <c r="BW653" s="1"/>
      <c r="BX653" s="1"/>
      <c r="BY653" s="1"/>
      <c r="BZ653" s="1"/>
      <c r="CA653" s="1"/>
      <c r="CB653" s="1"/>
      <c r="CC653" s="1"/>
      <c r="CD653" s="1"/>
    </row>
    <row r="654" ht="14.2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  <c r="BC654" s="1"/>
      <c r="BD654" s="1"/>
      <c r="BE654" s="1"/>
      <c r="BF654" s="1"/>
      <c r="BG654" s="1"/>
      <c r="BH654" s="1"/>
      <c r="BI654" s="1"/>
      <c r="BJ654" s="1"/>
      <c r="BK654" s="1"/>
      <c r="BL654" s="1"/>
      <c r="BM654" s="1"/>
      <c r="BN654" s="1"/>
      <c r="BO654" s="1"/>
      <c r="BP654" s="1"/>
      <c r="BQ654" s="1"/>
      <c r="BR654" s="1"/>
      <c r="BS654" s="1"/>
      <c r="BT654" s="1"/>
      <c r="BU654" s="1"/>
      <c r="BV654" s="1"/>
      <c r="BW654" s="1"/>
      <c r="BX654" s="1"/>
      <c r="BY654" s="1"/>
      <c r="BZ654" s="1"/>
      <c r="CA654" s="1"/>
      <c r="CB654" s="1"/>
      <c r="CC654" s="1"/>
      <c r="CD654" s="1"/>
    </row>
    <row r="655" ht="14.2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  <c r="BC655" s="1"/>
      <c r="BD655" s="1"/>
      <c r="BE655" s="1"/>
      <c r="BF655" s="1"/>
      <c r="BG655" s="1"/>
      <c r="BH655" s="1"/>
      <c r="BI655" s="1"/>
      <c r="BJ655" s="1"/>
      <c r="BK655" s="1"/>
      <c r="BL655" s="1"/>
      <c r="BM655" s="1"/>
      <c r="BN655" s="1"/>
      <c r="BO655" s="1"/>
      <c r="BP655" s="1"/>
      <c r="BQ655" s="1"/>
      <c r="BR655" s="1"/>
      <c r="BS655" s="1"/>
      <c r="BT655" s="1"/>
      <c r="BU655" s="1"/>
      <c r="BV655" s="1"/>
      <c r="BW655" s="1"/>
      <c r="BX655" s="1"/>
      <c r="BY655" s="1"/>
      <c r="BZ655" s="1"/>
      <c r="CA655" s="1"/>
      <c r="CB655" s="1"/>
      <c r="CC655" s="1"/>
      <c r="CD655" s="1"/>
    </row>
    <row r="656" ht="14.2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  <c r="BC656" s="1"/>
      <c r="BD656" s="1"/>
      <c r="BE656" s="1"/>
      <c r="BF656" s="1"/>
      <c r="BG656" s="1"/>
      <c r="BH656" s="1"/>
      <c r="BI656" s="1"/>
      <c r="BJ656" s="1"/>
      <c r="BK656" s="1"/>
      <c r="BL656" s="1"/>
      <c r="BM656" s="1"/>
      <c r="BN656" s="1"/>
      <c r="BO656" s="1"/>
      <c r="BP656" s="1"/>
      <c r="BQ656" s="1"/>
      <c r="BR656" s="1"/>
      <c r="BS656" s="1"/>
      <c r="BT656" s="1"/>
      <c r="BU656" s="1"/>
      <c r="BV656" s="1"/>
      <c r="BW656" s="1"/>
      <c r="BX656" s="1"/>
      <c r="BY656" s="1"/>
      <c r="BZ656" s="1"/>
      <c r="CA656" s="1"/>
      <c r="CB656" s="1"/>
      <c r="CC656" s="1"/>
      <c r="CD656" s="1"/>
    </row>
    <row r="657" ht="14.2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  <c r="BC657" s="1"/>
      <c r="BD657" s="1"/>
      <c r="BE657" s="1"/>
      <c r="BF657" s="1"/>
      <c r="BG657" s="1"/>
      <c r="BH657" s="1"/>
      <c r="BI657" s="1"/>
      <c r="BJ657" s="1"/>
      <c r="BK657" s="1"/>
      <c r="BL657" s="1"/>
      <c r="BM657" s="1"/>
      <c r="BN657" s="1"/>
      <c r="BO657" s="1"/>
      <c r="BP657" s="1"/>
      <c r="BQ657" s="1"/>
      <c r="BR657" s="1"/>
      <c r="BS657" s="1"/>
      <c r="BT657" s="1"/>
      <c r="BU657" s="1"/>
      <c r="BV657" s="1"/>
      <c r="BW657" s="1"/>
      <c r="BX657" s="1"/>
      <c r="BY657" s="1"/>
      <c r="BZ657" s="1"/>
      <c r="CA657" s="1"/>
      <c r="CB657" s="1"/>
      <c r="CC657" s="1"/>
      <c r="CD657" s="1"/>
    </row>
    <row r="658" ht="14.2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  <c r="BC658" s="1"/>
      <c r="BD658" s="1"/>
      <c r="BE658" s="1"/>
      <c r="BF658" s="1"/>
      <c r="BG658" s="1"/>
      <c r="BH658" s="1"/>
      <c r="BI658" s="1"/>
      <c r="BJ658" s="1"/>
      <c r="BK658" s="1"/>
      <c r="BL658" s="1"/>
      <c r="BM658" s="1"/>
      <c r="BN658" s="1"/>
      <c r="BO658" s="1"/>
      <c r="BP658" s="1"/>
      <c r="BQ658" s="1"/>
      <c r="BR658" s="1"/>
      <c r="BS658" s="1"/>
      <c r="BT658" s="1"/>
      <c r="BU658" s="1"/>
      <c r="BV658" s="1"/>
      <c r="BW658" s="1"/>
      <c r="BX658" s="1"/>
      <c r="BY658" s="1"/>
      <c r="BZ658" s="1"/>
      <c r="CA658" s="1"/>
      <c r="CB658" s="1"/>
      <c r="CC658" s="1"/>
      <c r="CD658" s="1"/>
    </row>
    <row r="659" ht="14.2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  <c r="BC659" s="1"/>
      <c r="BD659" s="1"/>
      <c r="BE659" s="1"/>
      <c r="BF659" s="1"/>
      <c r="BG659" s="1"/>
      <c r="BH659" s="1"/>
      <c r="BI659" s="1"/>
      <c r="BJ659" s="1"/>
      <c r="BK659" s="1"/>
      <c r="BL659" s="1"/>
      <c r="BM659" s="1"/>
      <c r="BN659" s="1"/>
      <c r="BO659" s="1"/>
      <c r="BP659" s="1"/>
      <c r="BQ659" s="1"/>
      <c r="BR659" s="1"/>
      <c r="BS659" s="1"/>
      <c r="BT659" s="1"/>
      <c r="BU659" s="1"/>
      <c r="BV659" s="1"/>
      <c r="BW659" s="1"/>
      <c r="BX659" s="1"/>
      <c r="BY659" s="1"/>
      <c r="BZ659" s="1"/>
      <c r="CA659" s="1"/>
      <c r="CB659" s="1"/>
      <c r="CC659" s="1"/>
      <c r="CD659" s="1"/>
    </row>
    <row r="660" ht="14.2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  <c r="BC660" s="1"/>
      <c r="BD660" s="1"/>
      <c r="BE660" s="1"/>
      <c r="BF660" s="1"/>
      <c r="BG660" s="1"/>
      <c r="BH660" s="1"/>
      <c r="BI660" s="1"/>
      <c r="BJ660" s="1"/>
      <c r="BK660" s="1"/>
      <c r="BL660" s="1"/>
      <c r="BM660" s="1"/>
      <c r="BN660" s="1"/>
      <c r="BO660" s="1"/>
      <c r="BP660" s="1"/>
      <c r="BQ660" s="1"/>
      <c r="BR660" s="1"/>
      <c r="BS660" s="1"/>
      <c r="BT660" s="1"/>
      <c r="BU660" s="1"/>
      <c r="BV660" s="1"/>
      <c r="BW660" s="1"/>
      <c r="BX660" s="1"/>
      <c r="BY660" s="1"/>
      <c r="BZ660" s="1"/>
      <c r="CA660" s="1"/>
      <c r="CB660" s="1"/>
      <c r="CC660" s="1"/>
      <c r="CD660" s="1"/>
    </row>
    <row r="661" ht="14.2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  <c r="BC661" s="1"/>
      <c r="BD661" s="1"/>
      <c r="BE661" s="1"/>
      <c r="BF661" s="1"/>
      <c r="BG661" s="1"/>
      <c r="BH661" s="1"/>
      <c r="BI661" s="1"/>
      <c r="BJ661" s="1"/>
      <c r="BK661" s="1"/>
      <c r="BL661" s="1"/>
      <c r="BM661" s="1"/>
      <c r="BN661" s="1"/>
      <c r="BO661" s="1"/>
      <c r="BP661" s="1"/>
      <c r="BQ661" s="1"/>
      <c r="BR661" s="1"/>
      <c r="BS661" s="1"/>
      <c r="BT661" s="1"/>
      <c r="BU661" s="1"/>
      <c r="BV661" s="1"/>
      <c r="BW661" s="1"/>
      <c r="BX661" s="1"/>
      <c r="BY661" s="1"/>
      <c r="BZ661" s="1"/>
      <c r="CA661" s="1"/>
      <c r="CB661" s="1"/>
      <c r="CC661" s="1"/>
      <c r="CD661" s="1"/>
    </row>
    <row r="662" ht="14.2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  <c r="BC662" s="1"/>
      <c r="BD662" s="1"/>
      <c r="BE662" s="1"/>
      <c r="BF662" s="1"/>
      <c r="BG662" s="1"/>
      <c r="BH662" s="1"/>
      <c r="BI662" s="1"/>
      <c r="BJ662" s="1"/>
      <c r="BK662" s="1"/>
      <c r="BL662" s="1"/>
      <c r="BM662" s="1"/>
      <c r="BN662" s="1"/>
      <c r="BO662" s="1"/>
      <c r="BP662" s="1"/>
      <c r="BQ662" s="1"/>
      <c r="BR662" s="1"/>
      <c r="BS662" s="1"/>
      <c r="BT662" s="1"/>
      <c r="BU662" s="1"/>
      <c r="BV662" s="1"/>
      <c r="BW662" s="1"/>
      <c r="BX662" s="1"/>
      <c r="BY662" s="1"/>
      <c r="BZ662" s="1"/>
      <c r="CA662" s="1"/>
      <c r="CB662" s="1"/>
      <c r="CC662" s="1"/>
      <c r="CD662" s="1"/>
    </row>
    <row r="663" ht="14.2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  <c r="BC663" s="1"/>
      <c r="BD663" s="1"/>
      <c r="BE663" s="1"/>
      <c r="BF663" s="1"/>
      <c r="BG663" s="1"/>
      <c r="BH663" s="1"/>
      <c r="BI663" s="1"/>
      <c r="BJ663" s="1"/>
      <c r="BK663" s="1"/>
      <c r="BL663" s="1"/>
      <c r="BM663" s="1"/>
      <c r="BN663" s="1"/>
      <c r="BO663" s="1"/>
      <c r="BP663" s="1"/>
      <c r="BQ663" s="1"/>
      <c r="BR663" s="1"/>
      <c r="BS663" s="1"/>
      <c r="BT663" s="1"/>
      <c r="BU663" s="1"/>
      <c r="BV663" s="1"/>
      <c r="BW663" s="1"/>
      <c r="BX663" s="1"/>
      <c r="BY663" s="1"/>
      <c r="BZ663" s="1"/>
      <c r="CA663" s="1"/>
      <c r="CB663" s="1"/>
      <c r="CC663" s="1"/>
      <c r="CD663" s="1"/>
    </row>
    <row r="664" ht="14.2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  <c r="BC664" s="1"/>
      <c r="BD664" s="1"/>
      <c r="BE664" s="1"/>
      <c r="BF664" s="1"/>
      <c r="BG664" s="1"/>
      <c r="BH664" s="1"/>
      <c r="BI664" s="1"/>
      <c r="BJ664" s="1"/>
      <c r="BK664" s="1"/>
      <c r="BL664" s="1"/>
      <c r="BM664" s="1"/>
      <c r="BN664" s="1"/>
      <c r="BO664" s="1"/>
      <c r="BP664" s="1"/>
      <c r="BQ664" s="1"/>
      <c r="BR664" s="1"/>
      <c r="BS664" s="1"/>
      <c r="BT664" s="1"/>
      <c r="BU664" s="1"/>
      <c r="BV664" s="1"/>
      <c r="BW664" s="1"/>
      <c r="BX664" s="1"/>
      <c r="BY664" s="1"/>
      <c r="BZ664" s="1"/>
      <c r="CA664" s="1"/>
      <c r="CB664" s="1"/>
      <c r="CC664" s="1"/>
      <c r="CD664" s="1"/>
    </row>
    <row r="665" ht="14.2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  <c r="BC665" s="1"/>
      <c r="BD665" s="1"/>
      <c r="BE665" s="1"/>
      <c r="BF665" s="1"/>
      <c r="BG665" s="1"/>
      <c r="BH665" s="1"/>
      <c r="BI665" s="1"/>
      <c r="BJ665" s="1"/>
      <c r="BK665" s="1"/>
      <c r="BL665" s="1"/>
      <c r="BM665" s="1"/>
      <c r="BN665" s="1"/>
      <c r="BO665" s="1"/>
      <c r="BP665" s="1"/>
      <c r="BQ665" s="1"/>
      <c r="BR665" s="1"/>
      <c r="BS665" s="1"/>
      <c r="BT665" s="1"/>
      <c r="BU665" s="1"/>
      <c r="BV665" s="1"/>
      <c r="BW665" s="1"/>
      <c r="BX665" s="1"/>
      <c r="BY665" s="1"/>
      <c r="BZ665" s="1"/>
      <c r="CA665" s="1"/>
      <c r="CB665" s="1"/>
      <c r="CC665" s="1"/>
      <c r="CD665" s="1"/>
    </row>
    <row r="666" ht="14.2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  <c r="BC666" s="1"/>
      <c r="BD666" s="1"/>
      <c r="BE666" s="1"/>
      <c r="BF666" s="1"/>
      <c r="BG666" s="1"/>
      <c r="BH666" s="1"/>
      <c r="BI666" s="1"/>
      <c r="BJ666" s="1"/>
      <c r="BK666" s="1"/>
      <c r="BL666" s="1"/>
      <c r="BM666" s="1"/>
      <c r="BN666" s="1"/>
      <c r="BO666" s="1"/>
      <c r="BP666" s="1"/>
      <c r="BQ666" s="1"/>
      <c r="BR666" s="1"/>
      <c r="BS666" s="1"/>
      <c r="BT666" s="1"/>
      <c r="BU666" s="1"/>
      <c r="BV666" s="1"/>
      <c r="BW666" s="1"/>
      <c r="BX666" s="1"/>
      <c r="BY666" s="1"/>
      <c r="BZ666" s="1"/>
      <c r="CA666" s="1"/>
      <c r="CB666" s="1"/>
      <c r="CC666" s="1"/>
      <c r="CD666" s="1"/>
    </row>
    <row r="667" ht="14.2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  <c r="BC667" s="1"/>
      <c r="BD667" s="1"/>
      <c r="BE667" s="1"/>
      <c r="BF667" s="1"/>
      <c r="BG667" s="1"/>
      <c r="BH667" s="1"/>
      <c r="BI667" s="1"/>
      <c r="BJ667" s="1"/>
      <c r="BK667" s="1"/>
      <c r="BL667" s="1"/>
      <c r="BM667" s="1"/>
      <c r="BN667" s="1"/>
      <c r="BO667" s="1"/>
      <c r="BP667" s="1"/>
      <c r="BQ667" s="1"/>
      <c r="BR667" s="1"/>
      <c r="BS667" s="1"/>
      <c r="BT667" s="1"/>
      <c r="BU667" s="1"/>
      <c r="BV667" s="1"/>
      <c r="BW667" s="1"/>
      <c r="BX667" s="1"/>
      <c r="BY667" s="1"/>
      <c r="BZ667" s="1"/>
      <c r="CA667" s="1"/>
      <c r="CB667" s="1"/>
      <c r="CC667" s="1"/>
      <c r="CD667" s="1"/>
    </row>
    <row r="668" ht="14.2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  <c r="BC668" s="1"/>
      <c r="BD668" s="1"/>
      <c r="BE668" s="1"/>
      <c r="BF668" s="1"/>
      <c r="BG668" s="1"/>
      <c r="BH668" s="1"/>
      <c r="BI668" s="1"/>
      <c r="BJ668" s="1"/>
      <c r="BK668" s="1"/>
      <c r="BL668" s="1"/>
      <c r="BM668" s="1"/>
      <c r="BN668" s="1"/>
      <c r="BO668" s="1"/>
      <c r="BP668" s="1"/>
      <c r="BQ668" s="1"/>
      <c r="BR668" s="1"/>
      <c r="BS668" s="1"/>
      <c r="BT668" s="1"/>
      <c r="BU668" s="1"/>
      <c r="BV668" s="1"/>
      <c r="BW668" s="1"/>
      <c r="BX668" s="1"/>
      <c r="BY668" s="1"/>
      <c r="BZ668" s="1"/>
      <c r="CA668" s="1"/>
      <c r="CB668" s="1"/>
      <c r="CC668" s="1"/>
      <c r="CD668" s="1"/>
    </row>
    <row r="669" ht="14.2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  <c r="BC669" s="1"/>
      <c r="BD669" s="1"/>
      <c r="BE669" s="1"/>
      <c r="BF669" s="1"/>
      <c r="BG669" s="1"/>
      <c r="BH669" s="1"/>
      <c r="BI669" s="1"/>
      <c r="BJ669" s="1"/>
      <c r="BK669" s="1"/>
      <c r="BL669" s="1"/>
      <c r="BM669" s="1"/>
      <c r="BN669" s="1"/>
      <c r="BO669" s="1"/>
      <c r="BP669" s="1"/>
      <c r="BQ669" s="1"/>
      <c r="BR669" s="1"/>
      <c r="BS669" s="1"/>
      <c r="BT669" s="1"/>
      <c r="BU669" s="1"/>
      <c r="BV669" s="1"/>
      <c r="BW669" s="1"/>
      <c r="BX669" s="1"/>
      <c r="BY669" s="1"/>
      <c r="BZ669" s="1"/>
      <c r="CA669" s="1"/>
      <c r="CB669" s="1"/>
      <c r="CC669" s="1"/>
      <c r="CD669" s="1"/>
    </row>
    <row r="670" ht="14.2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  <c r="BC670" s="1"/>
      <c r="BD670" s="1"/>
      <c r="BE670" s="1"/>
      <c r="BF670" s="1"/>
      <c r="BG670" s="1"/>
      <c r="BH670" s="1"/>
      <c r="BI670" s="1"/>
      <c r="BJ670" s="1"/>
      <c r="BK670" s="1"/>
      <c r="BL670" s="1"/>
      <c r="BM670" s="1"/>
      <c r="BN670" s="1"/>
      <c r="BO670" s="1"/>
      <c r="BP670" s="1"/>
      <c r="BQ670" s="1"/>
      <c r="BR670" s="1"/>
      <c r="BS670" s="1"/>
      <c r="BT670" s="1"/>
      <c r="BU670" s="1"/>
      <c r="BV670" s="1"/>
      <c r="BW670" s="1"/>
      <c r="BX670" s="1"/>
      <c r="BY670" s="1"/>
      <c r="BZ670" s="1"/>
      <c r="CA670" s="1"/>
      <c r="CB670" s="1"/>
      <c r="CC670" s="1"/>
      <c r="CD670" s="1"/>
    </row>
    <row r="671" ht="14.2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  <c r="BC671" s="1"/>
      <c r="BD671" s="1"/>
      <c r="BE671" s="1"/>
      <c r="BF671" s="1"/>
      <c r="BG671" s="1"/>
      <c r="BH671" s="1"/>
      <c r="BI671" s="1"/>
      <c r="BJ671" s="1"/>
      <c r="BK671" s="1"/>
      <c r="BL671" s="1"/>
      <c r="BM671" s="1"/>
      <c r="BN671" s="1"/>
      <c r="BO671" s="1"/>
      <c r="BP671" s="1"/>
      <c r="BQ671" s="1"/>
      <c r="BR671" s="1"/>
      <c r="BS671" s="1"/>
      <c r="BT671" s="1"/>
      <c r="BU671" s="1"/>
      <c r="BV671" s="1"/>
      <c r="BW671" s="1"/>
      <c r="BX671" s="1"/>
      <c r="BY671" s="1"/>
      <c r="BZ671" s="1"/>
      <c r="CA671" s="1"/>
      <c r="CB671" s="1"/>
      <c r="CC671" s="1"/>
      <c r="CD671" s="1"/>
    </row>
    <row r="672" ht="14.2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  <c r="BC672" s="1"/>
      <c r="BD672" s="1"/>
      <c r="BE672" s="1"/>
      <c r="BF672" s="1"/>
      <c r="BG672" s="1"/>
      <c r="BH672" s="1"/>
      <c r="BI672" s="1"/>
      <c r="BJ672" s="1"/>
      <c r="BK672" s="1"/>
      <c r="BL672" s="1"/>
      <c r="BM672" s="1"/>
      <c r="BN672" s="1"/>
      <c r="BO672" s="1"/>
      <c r="BP672" s="1"/>
      <c r="BQ672" s="1"/>
      <c r="BR672" s="1"/>
      <c r="BS672" s="1"/>
      <c r="BT672" s="1"/>
      <c r="BU672" s="1"/>
      <c r="BV672" s="1"/>
      <c r="BW672" s="1"/>
      <c r="BX672" s="1"/>
      <c r="BY672" s="1"/>
      <c r="BZ672" s="1"/>
      <c r="CA672" s="1"/>
      <c r="CB672" s="1"/>
      <c r="CC672" s="1"/>
      <c r="CD672" s="1"/>
    </row>
    <row r="673" ht="14.2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  <c r="BC673" s="1"/>
      <c r="BD673" s="1"/>
      <c r="BE673" s="1"/>
      <c r="BF673" s="1"/>
      <c r="BG673" s="1"/>
      <c r="BH673" s="1"/>
      <c r="BI673" s="1"/>
      <c r="BJ673" s="1"/>
      <c r="BK673" s="1"/>
      <c r="BL673" s="1"/>
      <c r="BM673" s="1"/>
      <c r="BN673" s="1"/>
      <c r="BO673" s="1"/>
      <c r="BP673" s="1"/>
      <c r="BQ673" s="1"/>
      <c r="BR673" s="1"/>
      <c r="BS673" s="1"/>
      <c r="BT673" s="1"/>
      <c r="BU673" s="1"/>
      <c r="BV673" s="1"/>
      <c r="BW673" s="1"/>
      <c r="BX673" s="1"/>
      <c r="BY673" s="1"/>
      <c r="BZ673" s="1"/>
      <c r="CA673" s="1"/>
      <c r="CB673" s="1"/>
      <c r="CC673" s="1"/>
      <c r="CD673" s="1"/>
    </row>
    <row r="674" ht="14.2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  <c r="BC674" s="1"/>
      <c r="BD674" s="1"/>
      <c r="BE674" s="1"/>
      <c r="BF674" s="1"/>
      <c r="BG674" s="1"/>
      <c r="BH674" s="1"/>
      <c r="BI674" s="1"/>
      <c r="BJ674" s="1"/>
      <c r="BK674" s="1"/>
      <c r="BL674" s="1"/>
      <c r="BM674" s="1"/>
      <c r="BN674" s="1"/>
      <c r="BO674" s="1"/>
      <c r="BP674" s="1"/>
      <c r="BQ674" s="1"/>
      <c r="BR674" s="1"/>
      <c r="BS674" s="1"/>
      <c r="BT674" s="1"/>
      <c r="BU674" s="1"/>
      <c r="BV674" s="1"/>
      <c r="BW674" s="1"/>
      <c r="BX674" s="1"/>
      <c r="BY674" s="1"/>
      <c r="BZ674" s="1"/>
      <c r="CA674" s="1"/>
      <c r="CB674" s="1"/>
      <c r="CC674" s="1"/>
      <c r="CD674" s="1"/>
    </row>
    <row r="675" ht="14.2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  <c r="BC675" s="1"/>
      <c r="BD675" s="1"/>
      <c r="BE675" s="1"/>
      <c r="BF675" s="1"/>
      <c r="BG675" s="1"/>
      <c r="BH675" s="1"/>
      <c r="BI675" s="1"/>
      <c r="BJ675" s="1"/>
      <c r="BK675" s="1"/>
      <c r="BL675" s="1"/>
      <c r="BM675" s="1"/>
      <c r="BN675" s="1"/>
      <c r="BO675" s="1"/>
      <c r="BP675" s="1"/>
      <c r="BQ675" s="1"/>
      <c r="BR675" s="1"/>
      <c r="BS675" s="1"/>
      <c r="BT675" s="1"/>
      <c r="BU675" s="1"/>
      <c r="BV675" s="1"/>
      <c r="BW675" s="1"/>
      <c r="BX675" s="1"/>
      <c r="BY675" s="1"/>
      <c r="BZ675" s="1"/>
      <c r="CA675" s="1"/>
      <c r="CB675" s="1"/>
      <c r="CC675" s="1"/>
      <c r="CD675" s="1"/>
    </row>
    <row r="676" ht="14.2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  <c r="BC676" s="1"/>
      <c r="BD676" s="1"/>
      <c r="BE676" s="1"/>
      <c r="BF676" s="1"/>
      <c r="BG676" s="1"/>
      <c r="BH676" s="1"/>
      <c r="BI676" s="1"/>
      <c r="BJ676" s="1"/>
      <c r="BK676" s="1"/>
      <c r="BL676" s="1"/>
      <c r="BM676" s="1"/>
      <c r="BN676" s="1"/>
      <c r="BO676" s="1"/>
      <c r="BP676" s="1"/>
      <c r="BQ676" s="1"/>
      <c r="BR676" s="1"/>
      <c r="BS676" s="1"/>
      <c r="BT676" s="1"/>
      <c r="BU676" s="1"/>
      <c r="BV676" s="1"/>
      <c r="BW676" s="1"/>
      <c r="BX676" s="1"/>
      <c r="BY676" s="1"/>
      <c r="BZ676" s="1"/>
      <c r="CA676" s="1"/>
      <c r="CB676" s="1"/>
      <c r="CC676" s="1"/>
      <c r="CD676" s="1"/>
    </row>
    <row r="677" ht="14.2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  <c r="BC677" s="1"/>
      <c r="BD677" s="1"/>
      <c r="BE677" s="1"/>
      <c r="BF677" s="1"/>
      <c r="BG677" s="1"/>
      <c r="BH677" s="1"/>
      <c r="BI677" s="1"/>
      <c r="BJ677" s="1"/>
      <c r="BK677" s="1"/>
      <c r="BL677" s="1"/>
      <c r="BM677" s="1"/>
      <c r="BN677" s="1"/>
      <c r="BO677" s="1"/>
      <c r="BP677" s="1"/>
      <c r="BQ677" s="1"/>
      <c r="BR677" s="1"/>
      <c r="BS677" s="1"/>
      <c r="BT677" s="1"/>
      <c r="BU677" s="1"/>
      <c r="BV677" s="1"/>
      <c r="BW677" s="1"/>
      <c r="BX677" s="1"/>
      <c r="BY677" s="1"/>
      <c r="BZ677" s="1"/>
      <c r="CA677" s="1"/>
      <c r="CB677" s="1"/>
      <c r="CC677" s="1"/>
      <c r="CD677" s="1"/>
    </row>
    <row r="678" ht="14.2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  <c r="BC678" s="1"/>
      <c r="BD678" s="1"/>
      <c r="BE678" s="1"/>
      <c r="BF678" s="1"/>
      <c r="BG678" s="1"/>
      <c r="BH678" s="1"/>
      <c r="BI678" s="1"/>
      <c r="BJ678" s="1"/>
      <c r="BK678" s="1"/>
      <c r="BL678" s="1"/>
      <c r="BM678" s="1"/>
      <c r="BN678" s="1"/>
      <c r="BO678" s="1"/>
      <c r="BP678" s="1"/>
      <c r="BQ678" s="1"/>
      <c r="BR678" s="1"/>
      <c r="BS678" s="1"/>
      <c r="BT678" s="1"/>
      <c r="BU678" s="1"/>
      <c r="BV678" s="1"/>
      <c r="BW678" s="1"/>
      <c r="BX678" s="1"/>
      <c r="BY678" s="1"/>
      <c r="BZ678" s="1"/>
      <c r="CA678" s="1"/>
      <c r="CB678" s="1"/>
      <c r="CC678" s="1"/>
      <c r="CD678" s="1"/>
    </row>
    <row r="679" ht="14.2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  <c r="BC679" s="1"/>
      <c r="BD679" s="1"/>
      <c r="BE679" s="1"/>
      <c r="BF679" s="1"/>
      <c r="BG679" s="1"/>
      <c r="BH679" s="1"/>
      <c r="BI679" s="1"/>
      <c r="BJ679" s="1"/>
      <c r="BK679" s="1"/>
      <c r="BL679" s="1"/>
      <c r="BM679" s="1"/>
      <c r="BN679" s="1"/>
      <c r="BO679" s="1"/>
      <c r="BP679" s="1"/>
      <c r="BQ679" s="1"/>
      <c r="BR679" s="1"/>
      <c r="BS679" s="1"/>
      <c r="BT679" s="1"/>
      <c r="BU679" s="1"/>
      <c r="BV679" s="1"/>
      <c r="BW679" s="1"/>
      <c r="BX679" s="1"/>
      <c r="BY679" s="1"/>
      <c r="BZ679" s="1"/>
      <c r="CA679" s="1"/>
      <c r="CB679" s="1"/>
      <c r="CC679" s="1"/>
      <c r="CD679" s="1"/>
    </row>
    <row r="680" ht="14.2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  <c r="BC680" s="1"/>
      <c r="BD680" s="1"/>
      <c r="BE680" s="1"/>
      <c r="BF680" s="1"/>
      <c r="BG680" s="1"/>
      <c r="BH680" s="1"/>
      <c r="BI680" s="1"/>
      <c r="BJ680" s="1"/>
      <c r="BK680" s="1"/>
      <c r="BL680" s="1"/>
      <c r="BM680" s="1"/>
      <c r="BN680" s="1"/>
      <c r="BO680" s="1"/>
      <c r="BP680" s="1"/>
      <c r="BQ680" s="1"/>
      <c r="BR680" s="1"/>
      <c r="BS680" s="1"/>
      <c r="BT680" s="1"/>
      <c r="BU680" s="1"/>
      <c r="BV680" s="1"/>
      <c r="BW680" s="1"/>
      <c r="BX680" s="1"/>
      <c r="BY680" s="1"/>
      <c r="BZ680" s="1"/>
      <c r="CA680" s="1"/>
      <c r="CB680" s="1"/>
      <c r="CC680" s="1"/>
      <c r="CD680" s="1"/>
    </row>
    <row r="681" ht="14.2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  <c r="BC681" s="1"/>
      <c r="BD681" s="1"/>
      <c r="BE681" s="1"/>
      <c r="BF681" s="1"/>
      <c r="BG681" s="1"/>
      <c r="BH681" s="1"/>
      <c r="BI681" s="1"/>
      <c r="BJ681" s="1"/>
      <c r="BK681" s="1"/>
      <c r="BL681" s="1"/>
      <c r="BM681" s="1"/>
      <c r="BN681" s="1"/>
      <c r="BO681" s="1"/>
      <c r="BP681" s="1"/>
      <c r="BQ681" s="1"/>
      <c r="BR681" s="1"/>
      <c r="BS681" s="1"/>
      <c r="BT681" s="1"/>
      <c r="BU681" s="1"/>
      <c r="BV681" s="1"/>
      <c r="BW681" s="1"/>
      <c r="BX681" s="1"/>
      <c r="BY681" s="1"/>
      <c r="BZ681" s="1"/>
      <c r="CA681" s="1"/>
      <c r="CB681" s="1"/>
      <c r="CC681" s="1"/>
      <c r="CD681" s="1"/>
    </row>
    <row r="682" ht="14.2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  <c r="BC682" s="1"/>
      <c r="BD682" s="1"/>
      <c r="BE682" s="1"/>
      <c r="BF682" s="1"/>
      <c r="BG682" s="1"/>
      <c r="BH682" s="1"/>
      <c r="BI682" s="1"/>
      <c r="BJ682" s="1"/>
      <c r="BK682" s="1"/>
      <c r="BL682" s="1"/>
      <c r="BM682" s="1"/>
      <c r="BN682" s="1"/>
      <c r="BO682" s="1"/>
      <c r="BP682" s="1"/>
      <c r="BQ682" s="1"/>
      <c r="BR682" s="1"/>
      <c r="BS682" s="1"/>
      <c r="BT682" s="1"/>
      <c r="BU682" s="1"/>
      <c r="BV682" s="1"/>
      <c r="BW682" s="1"/>
      <c r="BX682" s="1"/>
      <c r="BY682" s="1"/>
      <c r="BZ682" s="1"/>
      <c r="CA682" s="1"/>
      <c r="CB682" s="1"/>
      <c r="CC682" s="1"/>
      <c r="CD682" s="1"/>
    </row>
    <row r="683" ht="14.2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  <c r="BC683" s="1"/>
      <c r="BD683" s="1"/>
      <c r="BE683" s="1"/>
      <c r="BF683" s="1"/>
      <c r="BG683" s="1"/>
      <c r="BH683" s="1"/>
      <c r="BI683" s="1"/>
      <c r="BJ683" s="1"/>
      <c r="BK683" s="1"/>
      <c r="BL683" s="1"/>
      <c r="BM683" s="1"/>
      <c r="BN683" s="1"/>
      <c r="BO683" s="1"/>
      <c r="BP683" s="1"/>
      <c r="BQ683" s="1"/>
      <c r="BR683" s="1"/>
      <c r="BS683" s="1"/>
      <c r="BT683" s="1"/>
      <c r="BU683" s="1"/>
      <c r="BV683" s="1"/>
      <c r="BW683" s="1"/>
      <c r="BX683" s="1"/>
      <c r="BY683" s="1"/>
      <c r="BZ683" s="1"/>
      <c r="CA683" s="1"/>
      <c r="CB683" s="1"/>
      <c r="CC683" s="1"/>
      <c r="CD683" s="1"/>
    </row>
    <row r="684" ht="14.2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  <c r="BC684" s="1"/>
      <c r="BD684" s="1"/>
      <c r="BE684" s="1"/>
      <c r="BF684" s="1"/>
      <c r="BG684" s="1"/>
      <c r="BH684" s="1"/>
      <c r="BI684" s="1"/>
      <c r="BJ684" s="1"/>
      <c r="BK684" s="1"/>
      <c r="BL684" s="1"/>
      <c r="BM684" s="1"/>
      <c r="BN684" s="1"/>
      <c r="BO684" s="1"/>
      <c r="BP684" s="1"/>
      <c r="BQ684" s="1"/>
      <c r="BR684" s="1"/>
      <c r="BS684" s="1"/>
      <c r="BT684" s="1"/>
      <c r="BU684" s="1"/>
      <c r="BV684" s="1"/>
      <c r="BW684" s="1"/>
      <c r="BX684" s="1"/>
      <c r="BY684" s="1"/>
      <c r="BZ684" s="1"/>
      <c r="CA684" s="1"/>
      <c r="CB684" s="1"/>
      <c r="CC684" s="1"/>
      <c r="CD684" s="1"/>
    </row>
    <row r="685" ht="14.2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  <c r="BC685" s="1"/>
      <c r="BD685" s="1"/>
      <c r="BE685" s="1"/>
      <c r="BF685" s="1"/>
      <c r="BG685" s="1"/>
      <c r="BH685" s="1"/>
      <c r="BI685" s="1"/>
      <c r="BJ685" s="1"/>
      <c r="BK685" s="1"/>
      <c r="BL685" s="1"/>
      <c r="BM685" s="1"/>
      <c r="BN685" s="1"/>
      <c r="BO685" s="1"/>
      <c r="BP685" s="1"/>
      <c r="BQ685" s="1"/>
      <c r="BR685" s="1"/>
      <c r="BS685" s="1"/>
      <c r="BT685" s="1"/>
      <c r="BU685" s="1"/>
      <c r="BV685" s="1"/>
      <c r="BW685" s="1"/>
      <c r="BX685" s="1"/>
      <c r="BY685" s="1"/>
      <c r="BZ685" s="1"/>
      <c r="CA685" s="1"/>
      <c r="CB685" s="1"/>
      <c r="CC685" s="1"/>
      <c r="CD685" s="1"/>
    </row>
    <row r="686" ht="14.2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  <c r="BC686" s="1"/>
      <c r="BD686" s="1"/>
      <c r="BE686" s="1"/>
      <c r="BF686" s="1"/>
      <c r="BG686" s="1"/>
      <c r="BH686" s="1"/>
      <c r="BI686" s="1"/>
      <c r="BJ686" s="1"/>
      <c r="BK686" s="1"/>
      <c r="BL686" s="1"/>
      <c r="BM686" s="1"/>
      <c r="BN686" s="1"/>
      <c r="BO686" s="1"/>
      <c r="BP686" s="1"/>
      <c r="BQ686" s="1"/>
      <c r="BR686" s="1"/>
      <c r="BS686" s="1"/>
      <c r="BT686" s="1"/>
      <c r="BU686" s="1"/>
      <c r="BV686" s="1"/>
      <c r="BW686" s="1"/>
      <c r="BX686" s="1"/>
      <c r="BY686" s="1"/>
      <c r="BZ686" s="1"/>
      <c r="CA686" s="1"/>
      <c r="CB686" s="1"/>
      <c r="CC686" s="1"/>
      <c r="CD686" s="1"/>
    </row>
    <row r="687" ht="14.2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  <c r="BC687" s="1"/>
      <c r="BD687" s="1"/>
      <c r="BE687" s="1"/>
      <c r="BF687" s="1"/>
      <c r="BG687" s="1"/>
      <c r="BH687" s="1"/>
      <c r="BI687" s="1"/>
      <c r="BJ687" s="1"/>
      <c r="BK687" s="1"/>
      <c r="BL687" s="1"/>
      <c r="BM687" s="1"/>
      <c r="BN687" s="1"/>
      <c r="BO687" s="1"/>
      <c r="BP687" s="1"/>
      <c r="BQ687" s="1"/>
      <c r="BR687" s="1"/>
      <c r="BS687" s="1"/>
      <c r="BT687" s="1"/>
      <c r="BU687" s="1"/>
      <c r="BV687" s="1"/>
      <c r="BW687" s="1"/>
      <c r="BX687" s="1"/>
      <c r="BY687" s="1"/>
      <c r="BZ687" s="1"/>
      <c r="CA687" s="1"/>
      <c r="CB687" s="1"/>
      <c r="CC687" s="1"/>
      <c r="CD687" s="1"/>
    </row>
    <row r="688" ht="14.2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  <c r="BC688" s="1"/>
      <c r="BD688" s="1"/>
      <c r="BE688" s="1"/>
      <c r="BF688" s="1"/>
      <c r="BG688" s="1"/>
      <c r="BH688" s="1"/>
      <c r="BI688" s="1"/>
      <c r="BJ688" s="1"/>
      <c r="BK688" s="1"/>
      <c r="BL688" s="1"/>
      <c r="BM688" s="1"/>
      <c r="BN688" s="1"/>
      <c r="BO688" s="1"/>
      <c r="BP688" s="1"/>
      <c r="BQ688" s="1"/>
      <c r="BR688" s="1"/>
      <c r="BS688" s="1"/>
      <c r="BT688" s="1"/>
      <c r="BU688" s="1"/>
      <c r="BV688" s="1"/>
      <c r="BW688" s="1"/>
      <c r="BX688" s="1"/>
      <c r="BY688" s="1"/>
      <c r="BZ688" s="1"/>
      <c r="CA688" s="1"/>
      <c r="CB688" s="1"/>
      <c r="CC688" s="1"/>
      <c r="CD688" s="1"/>
    </row>
    <row r="689" ht="14.2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  <c r="BC689" s="1"/>
      <c r="BD689" s="1"/>
      <c r="BE689" s="1"/>
      <c r="BF689" s="1"/>
      <c r="BG689" s="1"/>
      <c r="BH689" s="1"/>
      <c r="BI689" s="1"/>
      <c r="BJ689" s="1"/>
      <c r="BK689" s="1"/>
      <c r="BL689" s="1"/>
      <c r="BM689" s="1"/>
      <c r="BN689" s="1"/>
      <c r="BO689" s="1"/>
      <c r="BP689" s="1"/>
      <c r="BQ689" s="1"/>
      <c r="BR689" s="1"/>
      <c r="BS689" s="1"/>
      <c r="BT689" s="1"/>
      <c r="BU689" s="1"/>
      <c r="BV689" s="1"/>
      <c r="BW689" s="1"/>
      <c r="BX689" s="1"/>
      <c r="BY689" s="1"/>
      <c r="BZ689" s="1"/>
      <c r="CA689" s="1"/>
      <c r="CB689" s="1"/>
      <c r="CC689" s="1"/>
      <c r="CD689" s="1"/>
    </row>
    <row r="690" ht="14.2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  <c r="BC690" s="1"/>
      <c r="BD690" s="1"/>
      <c r="BE690" s="1"/>
      <c r="BF690" s="1"/>
      <c r="BG690" s="1"/>
      <c r="BH690" s="1"/>
      <c r="BI690" s="1"/>
      <c r="BJ690" s="1"/>
      <c r="BK690" s="1"/>
      <c r="BL690" s="1"/>
      <c r="BM690" s="1"/>
      <c r="BN690" s="1"/>
      <c r="BO690" s="1"/>
      <c r="BP690" s="1"/>
      <c r="BQ690" s="1"/>
      <c r="BR690" s="1"/>
      <c r="BS690" s="1"/>
      <c r="BT690" s="1"/>
      <c r="BU690" s="1"/>
      <c r="BV690" s="1"/>
      <c r="BW690" s="1"/>
      <c r="BX690" s="1"/>
      <c r="BY690" s="1"/>
      <c r="BZ690" s="1"/>
      <c r="CA690" s="1"/>
      <c r="CB690" s="1"/>
      <c r="CC690" s="1"/>
      <c r="CD690" s="1"/>
    </row>
    <row r="691" ht="14.2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  <c r="BC691" s="1"/>
      <c r="BD691" s="1"/>
      <c r="BE691" s="1"/>
      <c r="BF691" s="1"/>
      <c r="BG691" s="1"/>
      <c r="BH691" s="1"/>
      <c r="BI691" s="1"/>
      <c r="BJ691" s="1"/>
      <c r="BK691" s="1"/>
      <c r="BL691" s="1"/>
      <c r="BM691" s="1"/>
      <c r="BN691" s="1"/>
      <c r="BO691" s="1"/>
      <c r="BP691" s="1"/>
      <c r="BQ691" s="1"/>
      <c r="BR691" s="1"/>
      <c r="BS691" s="1"/>
      <c r="BT691" s="1"/>
      <c r="BU691" s="1"/>
      <c r="BV691" s="1"/>
      <c r="BW691" s="1"/>
      <c r="BX691" s="1"/>
      <c r="BY691" s="1"/>
      <c r="BZ691" s="1"/>
      <c r="CA691" s="1"/>
      <c r="CB691" s="1"/>
      <c r="CC691" s="1"/>
      <c r="CD691" s="1"/>
    </row>
    <row r="692" ht="14.2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  <c r="BC692" s="1"/>
      <c r="BD692" s="1"/>
      <c r="BE692" s="1"/>
      <c r="BF692" s="1"/>
      <c r="BG692" s="1"/>
      <c r="BH692" s="1"/>
      <c r="BI692" s="1"/>
      <c r="BJ692" s="1"/>
      <c r="BK692" s="1"/>
      <c r="BL692" s="1"/>
      <c r="BM692" s="1"/>
      <c r="BN692" s="1"/>
      <c r="BO692" s="1"/>
      <c r="BP692" s="1"/>
      <c r="BQ692" s="1"/>
      <c r="BR692" s="1"/>
      <c r="BS692" s="1"/>
      <c r="BT692" s="1"/>
      <c r="BU692" s="1"/>
      <c r="BV692" s="1"/>
      <c r="BW692" s="1"/>
      <c r="BX692" s="1"/>
      <c r="BY692" s="1"/>
      <c r="BZ692" s="1"/>
      <c r="CA692" s="1"/>
      <c r="CB692" s="1"/>
      <c r="CC692" s="1"/>
      <c r="CD692" s="1"/>
    </row>
    <row r="693" ht="14.2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  <c r="BC693" s="1"/>
      <c r="BD693" s="1"/>
      <c r="BE693" s="1"/>
      <c r="BF693" s="1"/>
      <c r="BG693" s="1"/>
      <c r="BH693" s="1"/>
      <c r="BI693" s="1"/>
      <c r="BJ693" s="1"/>
      <c r="BK693" s="1"/>
      <c r="BL693" s="1"/>
      <c r="BM693" s="1"/>
      <c r="BN693" s="1"/>
      <c r="BO693" s="1"/>
      <c r="BP693" s="1"/>
      <c r="BQ693" s="1"/>
      <c r="BR693" s="1"/>
      <c r="BS693" s="1"/>
      <c r="BT693" s="1"/>
      <c r="BU693" s="1"/>
      <c r="BV693" s="1"/>
      <c r="BW693" s="1"/>
      <c r="BX693" s="1"/>
      <c r="BY693" s="1"/>
      <c r="BZ693" s="1"/>
      <c r="CA693" s="1"/>
      <c r="CB693" s="1"/>
      <c r="CC693" s="1"/>
      <c r="CD693" s="1"/>
    </row>
    <row r="694" ht="14.2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  <c r="BC694" s="1"/>
      <c r="BD694" s="1"/>
      <c r="BE694" s="1"/>
      <c r="BF694" s="1"/>
      <c r="BG694" s="1"/>
      <c r="BH694" s="1"/>
      <c r="BI694" s="1"/>
      <c r="BJ694" s="1"/>
      <c r="BK694" s="1"/>
      <c r="BL694" s="1"/>
      <c r="BM694" s="1"/>
      <c r="BN694" s="1"/>
      <c r="BO694" s="1"/>
      <c r="BP694" s="1"/>
      <c r="BQ694" s="1"/>
      <c r="BR694" s="1"/>
      <c r="BS694" s="1"/>
      <c r="BT694" s="1"/>
      <c r="BU694" s="1"/>
      <c r="BV694" s="1"/>
      <c r="BW694" s="1"/>
      <c r="BX694" s="1"/>
      <c r="BY694" s="1"/>
      <c r="BZ694" s="1"/>
      <c r="CA694" s="1"/>
      <c r="CB694" s="1"/>
      <c r="CC694" s="1"/>
      <c r="CD694" s="1"/>
    </row>
    <row r="695" ht="14.2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  <c r="BC695" s="1"/>
      <c r="BD695" s="1"/>
      <c r="BE695" s="1"/>
      <c r="BF695" s="1"/>
      <c r="BG695" s="1"/>
      <c r="BH695" s="1"/>
      <c r="BI695" s="1"/>
      <c r="BJ695" s="1"/>
      <c r="BK695" s="1"/>
      <c r="BL695" s="1"/>
      <c r="BM695" s="1"/>
      <c r="BN695" s="1"/>
      <c r="BO695" s="1"/>
      <c r="BP695" s="1"/>
      <c r="BQ695" s="1"/>
      <c r="BR695" s="1"/>
      <c r="BS695" s="1"/>
      <c r="BT695" s="1"/>
      <c r="BU695" s="1"/>
      <c r="BV695" s="1"/>
      <c r="BW695" s="1"/>
      <c r="BX695" s="1"/>
      <c r="BY695" s="1"/>
      <c r="BZ695" s="1"/>
      <c r="CA695" s="1"/>
      <c r="CB695" s="1"/>
      <c r="CC695" s="1"/>
      <c r="CD695" s="1"/>
    </row>
    <row r="696" ht="14.2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  <c r="BC696" s="1"/>
      <c r="BD696" s="1"/>
      <c r="BE696" s="1"/>
      <c r="BF696" s="1"/>
      <c r="BG696" s="1"/>
      <c r="BH696" s="1"/>
      <c r="BI696" s="1"/>
      <c r="BJ696" s="1"/>
      <c r="BK696" s="1"/>
      <c r="BL696" s="1"/>
      <c r="BM696" s="1"/>
      <c r="BN696" s="1"/>
      <c r="BO696" s="1"/>
      <c r="BP696" s="1"/>
      <c r="BQ696" s="1"/>
      <c r="BR696" s="1"/>
      <c r="BS696" s="1"/>
      <c r="BT696" s="1"/>
      <c r="BU696" s="1"/>
      <c r="BV696" s="1"/>
      <c r="BW696" s="1"/>
      <c r="BX696" s="1"/>
      <c r="BY696" s="1"/>
      <c r="BZ696" s="1"/>
      <c r="CA696" s="1"/>
      <c r="CB696" s="1"/>
      <c r="CC696" s="1"/>
      <c r="CD696" s="1"/>
    </row>
    <row r="697" ht="14.2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  <c r="BC697" s="1"/>
      <c r="BD697" s="1"/>
      <c r="BE697" s="1"/>
      <c r="BF697" s="1"/>
      <c r="BG697" s="1"/>
      <c r="BH697" s="1"/>
      <c r="BI697" s="1"/>
      <c r="BJ697" s="1"/>
      <c r="BK697" s="1"/>
      <c r="BL697" s="1"/>
      <c r="BM697" s="1"/>
      <c r="BN697" s="1"/>
      <c r="BO697" s="1"/>
      <c r="BP697" s="1"/>
      <c r="BQ697" s="1"/>
      <c r="BR697" s="1"/>
      <c r="BS697" s="1"/>
      <c r="BT697" s="1"/>
      <c r="BU697" s="1"/>
      <c r="BV697" s="1"/>
      <c r="BW697" s="1"/>
      <c r="BX697" s="1"/>
      <c r="BY697" s="1"/>
      <c r="BZ697" s="1"/>
      <c r="CA697" s="1"/>
      <c r="CB697" s="1"/>
      <c r="CC697" s="1"/>
      <c r="CD697" s="1"/>
    </row>
    <row r="698" ht="14.2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  <c r="BC698" s="1"/>
      <c r="BD698" s="1"/>
      <c r="BE698" s="1"/>
      <c r="BF698" s="1"/>
      <c r="BG698" s="1"/>
      <c r="BH698" s="1"/>
      <c r="BI698" s="1"/>
      <c r="BJ698" s="1"/>
      <c r="BK698" s="1"/>
      <c r="BL698" s="1"/>
      <c r="BM698" s="1"/>
      <c r="BN698" s="1"/>
      <c r="BO698" s="1"/>
      <c r="BP698" s="1"/>
      <c r="BQ698" s="1"/>
      <c r="BR698" s="1"/>
      <c r="BS698" s="1"/>
      <c r="BT698" s="1"/>
      <c r="BU698" s="1"/>
      <c r="BV698" s="1"/>
      <c r="BW698" s="1"/>
      <c r="BX698" s="1"/>
      <c r="BY698" s="1"/>
      <c r="BZ698" s="1"/>
      <c r="CA698" s="1"/>
      <c r="CB698" s="1"/>
      <c r="CC698" s="1"/>
      <c r="CD698" s="1"/>
    </row>
    <row r="699" ht="14.2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  <c r="BC699" s="1"/>
      <c r="BD699" s="1"/>
      <c r="BE699" s="1"/>
      <c r="BF699" s="1"/>
      <c r="BG699" s="1"/>
      <c r="BH699" s="1"/>
      <c r="BI699" s="1"/>
      <c r="BJ699" s="1"/>
      <c r="BK699" s="1"/>
      <c r="BL699" s="1"/>
      <c r="BM699" s="1"/>
      <c r="BN699" s="1"/>
      <c r="BO699" s="1"/>
      <c r="BP699" s="1"/>
      <c r="BQ699" s="1"/>
      <c r="BR699" s="1"/>
      <c r="BS699" s="1"/>
      <c r="BT699" s="1"/>
      <c r="BU699" s="1"/>
      <c r="BV699" s="1"/>
      <c r="BW699" s="1"/>
      <c r="BX699" s="1"/>
      <c r="BY699" s="1"/>
      <c r="BZ699" s="1"/>
      <c r="CA699" s="1"/>
      <c r="CB699" s="1"/>
      <c r="CC699" s="1"/>
      <c r="CD699" s="1"/>
    </row>
    <row r="700" ht="14.2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  <c r="BC700" s="1"/>
      <c r="BD700" s="1"/>
      <c r="BE700" s="1"/>
      <c r="BF700" s="1"/>
      <c r="BG700" s="1"/>
      <c r="BH700" s="1"/>
      <c r="BI700" s="1"/>
      <c r="BJ700" s="1"/>
      <c r="BK700" s="1"/>
      <c r="BL700" s="1"/>
      <c r="BM700" s="1"/>
      <c r="BN700" s="1"/>
      <c r="BO700" s="1"/>
      <c r="BP700" s="1"/>
      <c r="BQ700" s="1"/>
      <c r="BR700" s="1"/>
      <c r="BS700" s="1"/>
      <c r="BT700" s="1"/>
      <c r="BU700" s="1"/>
      <c r="BV700" s="1"/>
      <c r="BW700" s="1"/>
      <c r="BX700" s="1"/>
      <c r="BY700" s="1"/>
      <c r="BZ700" s="1"/>
      <c r="CA700" s="1"/>
      <c r="CB700" s="1"/>
      <c r="CC700" s="1"/>
      <c r="CD700" s="1"/>
    </row>
    <row r="701" ht="14.2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  <c r="BC701" s="1"/>
      <c r="BD701" s="1"/>
      <c r="BE701" s="1"/>
      <c r="BF701" s="1"/>
      <c r="BG701" s="1"/>
      <c r="BH701" s="1"/>
      <c r="BI701" s="1"/>
      <c r="BJ701" s="1"/>
      <c r="BK701" s="1"/>
      <c r="BL701" s="1"/>
      <c r="BM701" s="1"/>
      <c r="BN701" s="1"/>
      <c r="BO701" s="1"/>
      <c r="BP701" s="1"/>
      <c r="BQ701" s="1"/>
      <c r="BR701" s="1"/>
      <c r="BS701" s="1"/>
      <c r="BT701" s="1"/>
      <c r="BU701" s="1"/>
      <c r="BV701" s="1"/>
      <c r="BW701" s="1"/>
      <c r="BX701" s="1"/>
      <c r="BY701" s="1"/>
      <c r="BZ701" s="1"/>
      <c r="CA701" s="1"/>
      <c r="CB701" s="1"/>
      <c r="CC701" s="1"/>
      <c r="CD701" s="1"/>
    </row>
    <row r="702" ht="14.2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  <c r="BC702" s="1"/>
      <c r="BD702" s="1"/>
      <c r="BE702" s="1"/>
      <c r="BF702" s="1"/>
      <c r="BG702" s="1"/>
      <c r="BH702" s="1"/>
      <c r="BI702" s="1"/>
      <c r="BJ702" s="1"/>
      <c r="BK702" s="1"/>
      <c r="BL702" s="1"/>
      <c r="BM702" s="1"/>
      <c r="BN702" s="1"/>
      <c r="BO702" s="1"/>
      <c r="BP702" s="1"/>
      <c r="BQ702" s="1"/>
      <c r="BR702" s="1"/>
      <c r="BS702" s="1"/>
      <c r="BT702" s="1"/>
      <c r="BU702" s="1"/>
      <c r="BV702" s="1"/>
      <c r="BW702" s="1"/>
      <c r="BX702" s="1"/>
      <c r="BY702" s="1"/>
      <c r="BZ702" s="1"/>
      <c r="CA702" s="1"/>
      <c r="CB702" s="1"/>
      <c r="CC702" s="1"/>
      <c r="CD702" s="1"/>
    </row>
    <row r="703" ht="14.2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  <c r="BC703" s="1"/>
      <c r="BD703" s="1"/>
      <c r="BE703" s="1"/>
      <c r="BF703" s="1"/>
      <c r="BG703" s="1"/>
      <c r="BH703" s="1"/>
      <c r="BI703" s="1"/>
      <c r="BJ703" s="1"/>
      <c r="BK703" s="1"/>
      <c r="BL703" s="1"/>
      <c r="BM703" s="1"/>
      <c r="BN703" s="1"/>
      <c r="BO703" s="1"/>
      <c r="BP703" s="1"/>
      <c r="BQ703" s="1"/>
      <c r="BR703" s="1"/>
      <c r="BS703" s="1"/>
      <c r="BT703" s="1"/>
      <c r="BU703" s="1"/>
      <c r="BV703" s="1"/>
      <c r="BW703" s="1"/>
      <c r="BX703" s="1"/>
      <c r="BY703" s="1"/>
      <c r="BZ703" s="1"/>
      <c r="CA703" s="1"/>
      <c r="CB703" s="1"/>
      <c r="CC703" s="1"/>
      <c r="CD703" s="1"/>
    </row>
    <row r="704" ht="14.2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  <c r="BC704" s="1"/>
      <c r="BD704" s="1"/>
      <c r="BE704" s="1"/>
      <c r="BF704" s="1"/>
      <c r="BG704" s="1"/>
      <c r="BH704" s="1"/>
      <c r="BI704" s="1"/>
      <c r="BJ704" s="1"/>
      <c r="BK704" s="1"/>
      <c r="BL704" s="1"/>
      <c r="BM704" s="1"/>
      <c r="BN704" s="1"/>
      <c r="BO704" s="1"/>
      <c r="BP704" s="1"/>
      <c r="BQ704" s="1"/>
      <c r="BR704" s="1"/>
      <c r="BS704" s="1"/>
      <c r="BT704" s="1"/>
      <c r="BU704" s="1"/>
      <c r="BV704" s="1"/>
      <c r="BW704" s="1"/>
      <c r="BX704" s="1"/>
      <c r="BY704" s="1"/>
      <c r="BZ704" s="1"/>
      <c r="CA704" s="1"/>
      <c r="CB704" s="1"/>
      <c r="CC704" s="1"/>
      <c r="CD704" s="1"/>
    </row>
    <row r="705" ht="14.2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  <c r="BC705" s="1"/>
      <c r="BD705" s="1"/>
      <c r="BE705" s="1"/>
      <c r="BF705" s="1"/>
      <c r="BG705" s="1"/>
      <c r="BH705" s="1"/>
      <c r="BI705" s="1"/>
      <c r="BJ705" s="1"/>
      <c r="BK705" s="1"/>
      <c r="BL705" s="1"/>
      <c r="BM705" s="1"/>
      <c r="BN705" s="1"/>
      <c r="BO705" s="1"/>
      <c r="BP705" s="1"/>
      <c r="BQ705" s="1"/>
      <c r="BR705" s="1"/>
      <c r="BS705" s="1"/>
      <c r="BT705" s="1"/>
      <c r="BU705" s="1"/>
      <c r="BV705" s="1"/>
      <c r="BW705" s="1"/>
      <c r="BX705" s="1"/>
      <c r="BY705" s="1"/>
      <c r="BZ705" s="1"/>
      <c r="CA705" s="1"/>
      <c r="CB705" s="1"/>
      <c r="CC705" s="1"/>
      <c r="CD705" s="1"/>
    </row>
    <row r="706" ht="14.2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  <c r="BC706" s="1"/>
      <c r="BD706" s="1"/>
      <c r="BE706" s="1"/>
      <c r="BF706" s="1"/>
      <c r="BG706" s="1"/>
      <c r="BH706" s="1"/>
      <c r="BI706" s="1"/>
      <c r="BJ706" s="1"/>
      <c r="BK706" s="1"/>
      <c r="BL706" s="1"/>
      <c r="BM706" s="1"/>
      <c r="BN706" s="1"/>
      <c r="BO706" s="1"/>
      <c r="BP706" s="1"/>
      <c r="BQ706" s="1"/>
      <c r="BR706" s="1"/>
      <c r="BS706" s="1"/>
      <c r="BT706" s="1"/>
      <c r="BU706" s="1"/>
      <c r="BV706" s="1"/>
      <c r="BW706" s="1"/>
      <c r="BX706" s="1"/>
      <c r="BY706" s="1"/>
      <c r="BZ706" s="1"/>
      <c r="CA706" s="1"/>
      <c r="CB706" s="1"/>
      <c r="CC706" s="1"/>
      <c r="CD706" s="1"/>
    </row>
    <row r="707" ht="14.2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  <c r="BC707" s="1"/>
      <c r="BD707" s="1"/>
      <c r="BE707" s="1"/>
      <c r="BF707" s="1"/>
      <c r="BG707" s="1"/>
      <c r="BH707" s="1"/>
      <c r="BI707" s="1"/>
      <c r="BJ707" s="1"/>
      <c r="BK707" s="1"/>
      <c r="BL707" s="1"/>
      <c r="BM707" s="1"/>
      <c r="BN707" s="1"/>
      <c r="BO707" s="1"/>
      <c r="BP707" s="1"/>
      <c r="BQ707" s="1"/>
      <c r="BR707" s="1"/>
      <c r="BS707" s="1"/>
      <c r="BT707" s="1"/>
      <c r="BU707" s="1"/>
      <c r="BV707" s="1"/>
      <c r="BW707" s="1"/>
      <c r="BX707" s="1"/>
      <c r="BY707" s="1"/>
      <c r="BZ707" s="1"/>
      <c r="CA707" s="1"/>
      <c r="CB707" s="1"/>
      <c r="CC707" s="1"/>
      <c r="CD707" s="1"/>
    </row>
    <row r="708" ht="14.2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  <c r="BC708" s="1"/>
      <c r="BD708" s="1"/>
      <c r="BE708" s="1"/>
      <c r="BF708" s="1"/>
      <c r="BG708" s="1"/>
      <c r="BH708" s="1"/>
      <c r="BI708" s="1"/>
      <c r="BJ708" s="1"/>
      <c r="BK708" s="1"/>
      <c r="BL708" s="1"/>
      <c r="BM708" s="1"/>
      <c r="BN708" s="1"/>
      <c r="BO708" s="1"/>
      <c r="BP708" s="1"/>
      <c r="BQ708" s="1"/>
      <c r="BR708" s="1"/>
      <c r="BS708" s="1"/>
      <c r="BT708" s="1"/>
      <c r="BU708" s="1"/>
      <c r="BV708" s="1"/>
      <c r="BW708" s="1"/>
      <c r="BX708" s="1"/>
      <c r="BY708" s="1"/>
      <c r="BZ708" s="1"/>
      <c r="CA708" s="1"/>
      <c r="CB708" s="1"/>
      <c r="CC708" s="1"/>
      <c r="CD708" s="1"/>
    </row>
    <row r="709" ht="14.2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  <c r="BC709" s="1"/>
      <c r="BD709" s="1"/>
      <c r="BE709" s="1"/>
      <c r="BF709" s="1"/>
      <c r="BG709" s="1"/>
      <c r="BH709" s="1"/>
      <c r="BI709" s="1"/>
      <c r="BJ709" s="1"/>
      <c r="BK709" s="1"/>
      <c r="BL709" s="1"/>
      <c r="BM709" s="1"/>
      <c r="BN709" s="1"/>
      <c r="BO709" s="1"/>
      <c r="BP709" s="1"/>
      <c r="BQ709" s="1"/>
      <c r="BR709" s="1"/>
      <c r="BS709" s="1"/>
      <c r="BT709" s="1"/>
      <c r="BU709" s="1"/>
      <c r="BV709" s="1"/>
      <c r="BW709" s="1"/>
      <c r="BX709" s="1"/>
      <c r="BY709" s="1"/>
      <c r="BZ709" s="1"/>
      <c r="CA709" s="1"/>
      <c r="CB709" s="1"/>
      <c r="CC709" s="1"/>
      <c r="CD709" s="1"/>
    </row>
    <row r="710" ht="14.2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  <c r="BC710" s="1"/>
      <c r="BD710" s="1"/>
      <c r="BE710" s="1"/>
      <c r="BF710" s="1"/>
      <c r="BG710" s="1"/>
      <c r="BH710" s="1"/>
      <c r="BI710" s="1"/>
      <c r="BJ710" s="1"/>
      <c r="BK710" s="1"/>
      <c r="BL710" s="1"/>
      <c r="BM710" s="1"/>
      <c r="BN710" s="1"/>
      <c r="BO710" s="1"/>
      <c r="BP710" s="1"/>
      <c r="BQ710" s="1"/>
      <c r="BR710" s="1"/>
      <c r="BS710" s="1"/>
      <c r="BT710" s="1"/>
      <c r="BU710" s="1"/>
      <c r="BV710" s="1"/>
      <c r="BW710" s="1"/>
      <c r="BX710" s="1"/>
      <c r="BY710" s="1"/>
      <c r="BZ710" s="1"/>
      <c r="CA710" s="1"/>
      <c r="CB710" s="1"/>
      <c r="CC710" s="1"/>
      <c r="CD710" s="1"/>
    </row>
    <row r="711" ht="14.2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  <c r="BC711" s="1"/>
      <c r="BD711" s="1"/>
      <c r="BE711" s="1"/>
      <c r="BF711" s="1"/>
      <c r="BG711" s="1"/>
      <c r="BH711" s="1"/>
      <c r="BI711" s="1"/>
      <c r="BJ711" s="1"/>
      <c r="BK711" s="1"/>
      <c r="BL711" s="1"/>
      <c r="BM711" s="1"/>
      <c r="BN711" s="1"/>
      <c r="BO711" s="1"/>
      <c r="BP711" s="1"/>
      <c r="BQ711" s="1"/>
      <c r="BR711" s="1"/>
      <c r="BS711" s="1"/>
      <c r="BT711" s="1"/>
      <c r="BU711" s="1"/>
      <c r="BV711" s="1"/>
      <c r="BW711" s="1"/>
      <c r="BX711" s="1"/>
      <c r="BY711" s="1"/>
      <c r="BZ711" s="1"/>
      <c r="CA711" s="1"/>
      <c r="CB711" s="1"/>
      <c r="CC711" s="1"/>
      <c r="CD711" s="1"/>
    </row>
    <row r="712" ht="14.2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  <c r="BC712" s="1"/>
      <c r="BD712" s="1"/>
      <c r="BE712" s="1"/>
      <c r="BF712" s="1"/>
      <c r="BG712" s="1"/>
      <c r="BH712" s="1"/>
      <c r="BI712" s="1"/>
      <c r="BJ712" s="1"/>
      <c r="BK712" s="1"/>
      <c r="BL712" s="1"/>
      <c r="BM712" s="1"/>
      <c r="BN712" s="1"/>
      <c r="BO712" s="1"/>
      <c r="BP712" s="1"/>
      <c r="BQ712" s="1"/>
      <c r="BR712" s="1"/>
      <c r="BS712" s="1"/>
      <c r="BT712" s="1"/>
      <c r="BU712" s="1"/>
      <c r="BV712" s="1"/>
      <c r="BW712" s="1"/>
      <c r="BX712" s="1"/>
      <c r="BY712" s="1"/>
      <c r="BZ712" s="1"/>
      <c r="CA712" s="1"/>
      <c r="CB712" s="1"/>
      <c r="CC712" s="1"/>
      <c r="CD712" s="1"/>
    </row>
    <row r="713" ht="14.2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  <c r="BC713" s="1"/>
      <c r="BD713" s="1"/>
      <c r="BE713" s="1"/>
      <c r="BF713" s="1"/>
      <c r="BG713" s="1"/>
      <c r="BH713" s="1"/>
      <c r="BI713" s="1"/>
      <c r="BJ713" s="1"/>
      <c r="BK713" s="1"/>
      <c r="BL713" s="1"/>
      <c r="BM713" s="1"/>
      <c r="BN713" s="1"/>
      <c r="BO713" s="1"/>
      <c r="BP713" s="1"/>
      <c r="BQ713" s="1"/>
      <c r="BR713" s="1"/>
      <c r="BS713" s="1"/>
      <c r="BT713" s="1"/>
      <c r="BU713" s="1"/>
      <c r="BV713" s="1"/>
      <c r="BW713" s="1"/>
      <c r="BX713" s="1"/>
      <c r="BY713" s="1"/>
      <c r="BZ713" s="1"/>
      <c r="CA713" s="1"/>
      <c r="CB713" s="1"/>
      <c r="CC713" s="1"/>
      <c r="CD713" s="1"/>
    </row>
    <row r="714" ht="14.2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  <c r="BC714" s="1"/>
      <c r="BD714" s="1"/>
      <c r="BE714" s="1"/>
      <c r="BF714" s="1"/>
      <c r="BG714" s="1"/>
      <c r="BH714" s="1"/>
      <c r="BI714" s="1"/>
      <c r="BJ714" s="1"/>
      <c r="BK714" s="1"/>
      <c r="BL714" s="1"/>
      <c r="BM714" s="1"/>
      <c r="BN714" s="1"/>
      <c r="BO714" s="1"/>
      <c r="BP714" s="1"/>
      <c r="BQ714" s="1"/>
      <c r="BR714" s="1"/>
      <c r="BS714" s="1"/>
      <c r="BT714" s="1"/>
      <c r="BU714" s="1"/>
      <c r="BV714" s="1"/>
      <c r="BW714" s="1"/>
      <c r="BX714" s="1"/>
      <c r="BY714" s="1"/>
      <c r="BZ714" s="1"/>
      <c r="CA714" s="1"/>
      <c r="CB714" s="1"/>
      <c r="CC714" s="1"/>
      <c r="CD714" s="1"/>
    </row>
    <row r="715" ht="14.2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  <c r="BC715" s="1"/>
      <c r="BD715" s="1"/>
      <c r="BE715" s="1"/>
      <c r="BF715" s="1"/>
      <c r="BG715" s="1"/>
      <c r="BH715" s="1"/>
      <c r="BI715" s="1"/>
      <c r="BJ715" s="1"/>
      <c r="BK715" s="1"/>
      <c r="BL715" s="1"/>
      <c r="BM715" s="1"/>
      <c r="BN715" s="1"/>
      <c r="BO715" s="1"/>
      <c r="BP715" s="1"/>
      <c r="BQ715" s="1"/>
      <c r="BR715" s="1"/>
      <c r="BS715" s="1"/>
      <c r="BT715" s="1"/>
      <c r="BU715" s="1"/>
      <c r="BV715" s="1"/>
      <c r="BW715" s="1"/>
      <c r="BX715" s="1"/>
      <c r="BY715" s="1"/>
      <c r="BZ715" s="1"/>
      <c r="CA715" s="1"/>
      <c r="CB715" s="1"/>
      <c r="CC715" s="1"/>
      <c r="CD715" s="1"/>
    </row>
    <row r="716" ht="14.2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  <c r="BC716" s="1"/>
      <c r="BD716" s="1"/>
      <c r="BE716" s="1"/>
      <c r="BF716" s="1"/>
      <c r="BG716" s="1"/>
      <c r="BH716" s="1"/>
      <c r="BI716" s="1"/>
      <c r="BJ716" s="1"/>
      <c r="BK716" s="1"/>
      <c r="BL716" s="1"/>
      <c r="BM716" s="1"/>
      <c r="BN716" s="1"/>
      <c r="BO716" s="1"/>
      <c r="BP716" s="1"/>
      <c r="BQ716" s="1"/>
      <c r="BR716" s="1"/>
      <c r="BS716" s="1"/>
      <c r="BT716" s="1"/>
      <c r="BU716" s="1"/>
      <c r="BV716" s="1"/>
      <c r="BW716" s="1"/>
      <c r="BX716" s="1"/>
      <c r="BY716" s="1"/>
      <c r="BZ716" s="1"/>
      <c r="CA716" s="1"/>
      <c r="CB716" s="1"/>
      <c r="CC716" s="1"/>
      <c r="CD716" s="1"/>
    </row>
    <row r="717" ht="14.2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  <c r="BC717" s="1"/>
      <c r="BD717" s="1"/>
      <c r="BE717" s="1"/>
      <c r="BF717" s="1"/>
      <c r="BG717" s="1"/>
      <c r="BH717" s="1"/>
      <c r="BI717" s="1"/>
      <c r="BJ717" s="1"/>
      <c r="BK717" s="1"/>
      <c r="BL717" s="1"/>
      <c r="BM717" s="1"/>
      <c r="BN717" s="1"/>
      <c r="BO717" s="1"/>
      <c r="BP717" s="1"/>
      <c r="BQ717" s="1"/>
      <c r="BR717" s="1"/>
      <c r="BS717" s="1"/>
      <c r="BT717" s="1"/>
      <c r="BU717" s="1"/>
      <c r="BV717" s="1"/>
      <c r="BW717" s="1"/>
      <c r="BX717" s="1"/>
      <c r="BY717" s="1"/>
      <c r="BZ717" s="1"/>
      <c r="CA717" s="1"/>
      <c r="CB717" s="1"/>
      <c r="CC717" s="1"/>
      <c r="CD717" s="1"/>
    </row>
    <row r="718" ht="14.2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  <c r="BC718" s="1"/>
      <c r="BD718" s="1"/>
      <c r="BE718" s="1"/>
      <c r="BF718" s="1"/>
      <c r="BG718" s="1"/>
      <c r="BH718" s="1"/>
      <c r="BI718" s="1"/>
      <c r="BJ718" s="1"/>
      <c r="BK718" s="1"/>
      <c r="BL718" s="1"/>
      <c r="BM718" s="1"/>
      <c r="BN718" s="1"/>
      <c r="BO718" s="1"/>
      <c r="BP718" s="1"/>
      <c r="BQ718" s="1"/>
      <c r="BR718" s="1"/>
      <c r="BS718" s="1"/>
      <c r="BT718" s="1"/>
      <c r="BU718" s="1"/>
      <c r="BV718" s="1"/>
      <c r="BW718" s="1"/>
      <c r="BX718" s="1"/>
      <c r="BY718" s="1"/>
      <c r="BZ718" s="1"/>
      <c r="CA718" s="1"/>
      <c r="CB718" s="1"/>
      <c r="CC718" s="1"/>
      <c r="CD718" s="1"/>
    </row>
    <row r="719" ht="14.2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  <c r="BC719" s="1"/>
      <c r="BD719" s="1"/>
      <c r="BE719" s="1"/>
      <c r="BF719" s="1"/>
      <c r="BG719" s="1"/>
      <c r="BH719" s="1"/>
      <c r="BI719" s="1"/>
      <c r="BJ719" s="1"/>
      <c r="BK719" s="1"/>
      <c r="BL719" s="1"/>
      <c r="BM719" s="1"/>
      <c r="BN719" s="1"/>
      <c r="BO719" s="1"/>
      <c r="BP719" s="1"/>
      <c r="BQ719" s="1"/>
      <c r="BR719" s="1"/>
      <c r="BS719" s="1"/>
      <c r="BT719" s="1"/>
      <c r="BU719" s="1"/>
      <c r="BV719" s="1"/>
      <c r="BW719" s="1"/>
      <c r="BX719" s="1"/>
      <c r="BY719" s="1"/>
      <c r="BZ719" s="1"/>
      <c r="CA719" s="1"/>
      <c r="CB719" s="1"/>
      <c r="CC719" s="1"/>
      <c r="CD719" s="1"/>
    </row>
    <row r="720" ht="14.2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  <c r="BC720" s="1"/>
      <c r="BD720" s="1"/>
      <c r="BE720" s="1"/>
      <c r="BF720" s="1"/>
      <c r="BG720" s="1"/>
      <c r="BH720" s="1"/>
      <c r="BI720" s="1"/>
      <c r="BJ720" s="1"/>
      <c r="BK720" s="1"/>
      <c r="BL720" s="1"/>
      <c r="BM720" s="1"/>
      <c r="BN720" s="1"/>
      <c r="BO720" s="1"/>
      <c r="BP720" s="1"/>
      <c r="BQ720" s="1"/>
      <c r="BR720" s="1"/>
      <c r="BS720" s="1"/>
      <c r="BT720" s="1"/>
      <c r="BU720" s="1"/>
      <c r="BV720" s="1"/>
      <c r="BW720" s="1"/>
      <c r="BX720" s="1"/>
      <c r="BY720" s="1"/>
      <c r="BZ720" s="1"/>
      <c r="CA720" s="1"/>
      <c r="CB720" s="1"/>
      <c r="CC720" s="1"/>
      <c r="CD720" s="1"/>
    </row>
    <row r="721" ht="14.2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  <c r="BC721" s="1"/>
      <c r="BD721" s="1"/>
      <c r="BE721" s="1"/>
      <c r="BF721" s="1"/>
      <c r="BG721" s="1"/>
      <c r="BH721" s="1"/>
      <c r="BI721" s="1"/>
      <c r="BJ721" s="1"/>
      <c r="BK721" s="1"/>
      <c r="BL721" s="1"/>
      <c r="BM721" s="1"/>
      <c r="BN721" s="1"/>
      <c r="BO721" s="1"/>
      <c r="BP721" s="1"/>
      <c r="BQ721" s="1"/>
      <c r="BR721" s="1"/>
      <c r="BS721" s="1"/>
      <c r="BT721" s="1"/>
      <c r="BU721" s="1"/>
      <c r="BV721" s="1"/>
      <c r="BW721" s="1"/>
      <c r="BX721" s="1"/>
      <c r="BY721" s="1"/>
      <c r="BZ721" s="1"/>
      <c r="CA721" s="1"/>
      <c r="CB721" s="1"/>
      <c r="CC721" s="1"/>
      <c r="CD721" s="1"/>
    </row>
    <row r="722" ht="14.2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1"/>
      <c r="BK722" s="1"/>
      <c r="BL722" s="1"/>
      <c r="BM722" s="1"/>
      <c r="BN722" s="1"/>
      <c r="BO722" s="1"/>
      <c r="BP722" s="1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  <c r="CC722" s="1"/>
      <c r="CD722" s="1"/>
    </row>
    <row r="723" ht="14.2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  <c r="BC723" s="1"/>
      <c r="BD723" s="1"/>
      <c r="BE723" s="1"/>
      <c r="BF723" s="1"/>
      <c r="BG723" s="1"/>
      <c r="BH723" s="1"/>
      <c r="BI723" s="1"/>
      <c r="BJ723" s="1"/>
      <c r="BK723" s="1"/>
      <c r="BL723" s="1"/>
      <c r="BM723" s="1"/>
      <c r="BN723" s="1"/>
      <c r="BO723" s="1"/>
      <c r="BP723" s="1"/>
      <c r="BQ723" s="1"/>
      <c r="BR723" s="1"/>
      <c r="BS723" s="1"/>
      <c r="BT723" s="1"/>
      <c r="BU723" s="1"/>
      <c r="BV723" s="1"/>
      <c r="BW723" s="1"/>
      <c r="BX723" s="1"/>
      <c r="BY723" s="1"/>
      <c r="BZ723" s="1"/>
      <c r="CA723" s="1"/>
      <c r="CB723" s="1"/>
      <c r="CC723" s="1"/>
      <c r="CD723" s="1"/>
    </row>
    <row r="724" ht="14.2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  <c r="BC724" s="1"/>
      <c r="BD724" s="1"/>
      <c r="BE724" s="1"/>
      <c r="BF724" s="1"/>
      <c r="BG724" s="1"/>
      <c r="BH724" s="1"/>
      <c r="BI724" s="1"/>
      <c r="BJ724" s="1"/>
      <c r="BK724" s="1"/>
      <c r="BL724" s="1"/>
      <c r="BM724" s="1"/>
      <c r="BN724" s="1"/>
      <c r="BO724" s="1"/>
      <c r="BP724" s="1"/>
      <c r="BQ724" s="1"/>
      <c r="BR724" s="1"/>
      <c r="BS724" s="1"/>
      <c r="BT724" s="1"/>
      <c r="BU724" s="1"/>
      <c r="BV724" s="1"/>
      <c r="BW724" s="1"/>
      <c r="BX724" s="1"/>
      <c r="BY724" s="1"/>
      <c r="BZ724" s="1"/>
      <c r="CA724" s="1"/>
      <c r="CB724" s="1"/>
      <c r="CC724" s="1"/>
      <c r="CD724" s="1"/>
    </row>
    <row r="725" ht="14.2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  <c r="BC725" s="1"/>
      <c r="BD725" s="1"/>
      <c r="BE725" s="1"/>
      <c r="BF725" s="1"/>
      <c r="BG725" s="1"/>
      <c r="BH725" s="1"/>
      <c r="BI725" s="1"/>
      <c r="BJ725" s="1"/>
      <c r="BK725" s="1"/>
      <c r="BL725" s="1"/>
      <c r="BM725" s="1"/>
      <c r="BN725" s="1"/>
      <c r="BO725" s="1"/>
      <c r="BP725" s="1"/>
      <c r="BQ725" s="1"/>
      <c r="BR725" s="1"/>
      <c r="BS725" s="1"/>
      <c r="BT725" s="1"/>
      <c r="BU725" s="1"/>
      <c r="BV725" s="1"/>
      <c r="BW725" s="1"/>
      <c r="BX725" s="1"/>
      <c r="BY725" s="1"/>
      <c r="BZ725" s="1"/>
      <c r="CA725" s="1"/>
      <c r="CB725" s="1"/>
      <c r="CC725" s="1"/>
      <c r="CD725" s="1"/>
    </row>
    <row r="726" ht="14.2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  <c r="BC726" s="1"/>
      <c r="BD726" s="1"/>
      <c r="BE726" s="1"/>
      <c r="BF726" s="1"/>
      <c r="BG726" s="1"/>
      <c r="BH726" s="1"/>
      <c r="BI726" s="1"/>
      <c r="BJ726" s="1"/>
      <c r="BK726" s="1"/>
      <c r="BL726" s="1"/>
      <c r="BM726" s="1"/>
      <c r="BN726" s="1"/>
      <c r="BO726" s="1"/>
      <c r="BP726" s="1"/>
      <c r="BQ726" s="1"/>
      <c r="BR726" s="1"/>
      <c r="BS726" s="1"/>
      <c r="BT726" s="1"/>
      <c r="BU726" s="1"/>
      <c r="BV726" s="1"/>
      <c r="BW726" s="1"/>
      <c r="BX726" s="1"/>
      <c r="BY726" s="1"/>
      <c r="BZ726" s="1"/>
      <c r="CA726" s="1"/>
      <c r="CB726" s="1"/>
      <c r="CC726" s="1"/>
      <c r="CD726" s="1"/>
    </row>
    <row r="727" ht="14.2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  <c r="BC727" s="1"/>
      <c r="BD727" s="1"/>
      <c r="BE727" s="1"/>
      <c r="BF727" s="1"/>
      <c r="BG727" s="1"/>
      <c r="BH727" s="1"/>
      <c r="BI727" s="1"/>
      <c r="BJ727" s="1"/>
      <c r="BK727" s="1"/>
      <c r="BL727" s="1"/>
      <c r="BM727" s="1"/>
      <c r="BN727" s="1"/>
      <c r="BO727" s="1"/>
      <c r="BP727" s="1"/>
      <c r="BQ727" s="1"/>
      <c r="BR727" s="1"/>
      <c r="BS727" s="1"/>
      <c r="BT727" s="1"/>
      <c r="BU727" s="1"/>
      <c r="BV727" s="1"/>
      <c r="BW727" s="1"/>
      <c r="BX727" s="1"/>
      <c r="BY727" s="1"/>
      <c r="BZ727" s="1"/>
      <c r="CA727" s="1"/>
      <c r="CB727" s="1"/>
      <c r="CC727" s="1"/>
      <c r="CD727" s="1"/>
    </row>
    <row r="728" ht="14.2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  <c r="BC728" s="1"/>
      <c r="BD728" s="1"/>
      <c r="BE728" s="1"/>
      <c r="BF728" s="1"/>
      <c r="BG728" s="1"/>
      <c r="BH728" s="1"/>
      <c r="BI728" s="1"/>
      <c r="BJ728" s="1"/>
      <c r="BK728" s="1"/>
      <c r="BL728" s="1"/>
      <c r="BM728" s="1"/>
      <c r="BN728" s="1"/>
      <c r="BO728" s="1"/>
      <c r="BP728" s="1"/>
      <c r="BQ728" s="1"/>
      <c r="BR728" s="1"/>
      <c r="BS728" s="1"/>
      <c r="BT728" s="1"/>
      <c r="BU728" s="1"/>
      <c r="BV728" s="1"/>
      <c r="BW728" s="1"/>
      <c r="BX728" s="1"/>
      <c r="BY728" s="1"/>
      <c r="BZ728" s="1"/>
      <c r="CA728" s="1"/>
      <c r="CB728" s="1"/>
      <c r="CC728" s="1"/>
      <c r="CD728" s="1"/>
    </row>
    <row r="729" ht="14.2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  <c r="BC729" s="1"/>
      <c r="BD729" s="1"/>
      <c r="BE729" s="1"/>
      <c r="BF729" s="1"/>
      <c r="BG729" s="1"/>
      <c r="BH729" s="1"/>
      <c r="BI729" s="1"/>
      <c r="BJ729" s="1"/>
      <c r="BK729" s="1"/>
      <c r="BL729" s="1"/>
      <c r="BM729" s="1"/>
      <c r="BN729" s="1"/>
      <c r="BO729" s="1"/>
      <c r="BP729" s="1"/>
      <c r="BQ729" s="1"/>
      <c r="BR729" s="1"/>
      <c r="BS729" s="1"/>
      <c r="BT729" s="1"/>
      <c r="BU729" s="1"/>
      <c r="BV729" s="1"/>
      <c r="BW729" s="1"/>
      <c r="BX729" s="1"/>
      <c r="BY729" s="1"/>
      <c r="BZ729" s="1"/>
      <c r="CA729" s="1"/>
      <c r="CB729" s="1"/>
      <c r="CC729" s="1"/>
      <c r="CD729" s="1"/>
    </row>
    <row r="730" ht="14.2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  <c r="BC730" s="1"/>
      <c r="BD730" s="1"/>
      <c r="BE730" s="1"/>
      <c r="BF730" s="1"/>
      <c r="BG730" s="1"/>
      <c r="BH730" s="1"/>
      <c r="BI730" s="1"/>
      <c r="BJ730" s="1"/>
      <c r="BK730" s="1"/>
      <c r="BL730" s="1"/>
      <c r="BM730" s="1"/>
      <c r="BN730" s="1"/>
      <c r="BO730" s="1"/>
      <c r="BP730" s="1"/>
      <c r="BQ730" s="1"/>
      <c r="BR730" s="1"/>
      <c r="BS730" s="1"/>
      <c r="BT730" s="1"/>
      <c r="BU730" s="1"/>
      <c r="BV730" s="1"/>
      <c r="BW730" s="1"/>
      <c r="BX730" s="1"/>
      <c r="BY730" s="1"/>
      <c r="BZ730" s="1"/>
      <c r="CA730" s="1"/>
      <c r="CB730" s="1"/>
      <c r="CC730" s="1"/>
      <c r="CD730" s="1"/>
    </row>
    <row r="731" ht="14.2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  <c r="BC731" s="1"/>
      <c r="BD731" s="1"/>
      <c r="BE731" s="1"/>
      <c r="BF731" s="1"/>
      <c r="BG731" s="1"/>
      <c r="BH731" s="1"/>
      <c r="BI731" s="1"/>
      <c r="BJ731" s="1"/>
      <c r="BK731" s="1"/>
      <c r="BL731" s="1"/>
      <c r="BM731" s="1"/>
      <c r="BN731" s="1"/>
      <c r="BO731" s="1"/>
      <c r="BP731" s="1"/>
      <c r="BQ731" s="1"/>
      <c r="BR731" s="1"/>
      <c r="BS731" s="1"/>
      <c r="BT731" s="1"/>
      <c r="BU731" s="1"/>
      <c r="BV731" s="1"/>
      <c r="BW731" s="1"/>
      <c r="BX731" s="1"/>
      <c r="BY731" s="1"/>
      <c r="BZ731" s="1"/>
      <c r="CA731" s="1"/>
      <c r="CB731" s="1"/>
      <c r="CC731" s="1"/>
      <c r="CD731" s="1"/>
    </row>
    <row r="732" ht="14.2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  <c r="BC732" s="1"/>
      <c r="BD732" s="1"/>
      <c r="BE732" s="1"/>
      <c r="BF732" s="1"/>
      <c r="BG732" s="1"/>
      <c r="BH732" s="1"/>
      <c r="BI732" s="1"/>
      <c r="BJ732" s="1"/>
      <c r="BK732" s="1"/>
      <c r="BL732" s="1"/>
      <c r="BM732" s="1"/>
      <c r="BN732" s="1"/>
      <c r="BO732" s="1"/>
      <c r="BP732" s="1"/>
      <c r="BQ732" s="1"/>
      <c r="BR732" s="1"/>
      <c r="BS732" s="1"/>
      <c r="BT732" s="1"/>
      <c r="BU732" s="1"/>
      <c r="BV732" s="1"/>
      <c r="BW732" s="1"/>
      <c r="BX732" s="1"/>
      <c r="BY732" s="1"/>
      <c r="BZ732" s="1"/>
      <c r="CA732" s="1"/>
      <c r="CB732" s="1"/>
      <c r="CC732" s="1"/>
      <c r="CD732" s="1"/>
    </row>
    <row r="733" ht="14.2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  <c r="BC733" s="1"/>
      <c r="BD733" s="1"/>
      <c r="BE733" s="1"/>
      <c r="BF733" s="1"/>
      <c r="BG733" s="1"/>
      <c r="BH733" s="1"/>
      <c r="BI733" s="1"/>
      <c r="BJ733" s="1"/>
      <c r="BK733" s="1"/>
      <c r="BL733" s="1"/>
      <c r="BM733" s="1"/>
      <c r="BN733" s="1"/>
      <c r="BO733" s="1"/>
      <c r="BP733" s="1"/>
      <c r="BQ733" s="1"/>
      <c r="BR733" s="1"/>
      <c r="BS733" s="1"/>
      <c r="BT733" s="1"/>
      <c r="BU733" s="1"/>
      <c r="BV733" s="1"/>
      <c r="BW733" s="1"/>
      <c r="BX733" s="1"/>
      <c r="BY733" s="1"/>
      <c r="BZ733" s="1"/>
      <c r="CA733" s="1"/>
      <c r="CB733" s="1"/>
      <c r="CC733" s="1"/>
      <c r="CD733" s="1"/>
    </row>
    <row r="734" ht="14.2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  <c r="BC734" s="1"/>
      <c r="BD734" s="1"/>
      <c r="BE734" s="1"/>
      <c r="BF734" s="1"/>
      <c r="BG734" s="1"/>
      <c r="BH734" s="1"/>
      <c r="BI734" s="1"/>
      <c r="BJ734" s="1"/>
      <c r="BK734" s="1"/>
      <c r="BL734" s="1"/>
      <c r="BM734" s="1"/>
      <c r="BN734" s="1"/>
      <c r="BO734" s="1"/>
      <c r="BP734" s="1"/>
      <c r="BQ734" s="1"/>
      <c r="BR734" s="1"/>
      <c r="BS734" s="1"/>
      <c r="BT734" s="1"/>
      <c r="BU734" s="1"/>
      <c r="BV734" s="1"/>
      <c r="BW734" s="1"/>
      <c r="BX734" s="1"/>
      <c r="BY734" s="1"/>
      <c r="BZ734" s="1"/>
      <c r="CA734" s="1"/>
      <c r="CB734" s="1"/>
      <c r="CC734" s="1"/>
      <c r="CD734" s="1"/>
    </row>
    <row r="735" ht="14.2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  <c r="BC735" s="1"/>
      <c r="BD735" s="1"/>
      <c r="BE735" s="1"/>
      <c r="BF735" s="1"/>
      <c r="BG735" s="1"/>
      <c r="BH735" s="1"/>
      <c r="BI735" s="1"/>
      <c r="BJ735" s="1"/>
      <c r="BK735" s="1"/>
      <c r="BL735" s="1"/>
      <c r="BM735" s="1"/>
      <c r="BN735" s="1"/>
      <c r="BO735" s="1"/>
      <c r="BP735" s="1"/>
      <c r="BQ735" s="1"/>
      <c r="BR735" s="1"/>
      <c r="BS735" s="1"/>
      <c r="BT735" s="1"/>
      <c r="BU735" s="1"/>
      <c r="BV735" s="1"/>
      <c r="BW735" s="1"/>
      <c r="BX735" s="1"/>
      <c r="BY735" s="1"/>
      <c r="BZ735" s="1"/>
      <c r="CA735" s="1"/>
      <c r="CB735" s="1"/>
      <c r="CC735" s="1"/>
      <c r="CD735" s="1"/>
    </row>
    <row r="736" ht="14.2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  <c r="BC736" s="1"/>
      <c r="BD736" s="1"/>
      <c r="BE736" s="1"/>
      <c r="BF736" s="1"/>
      <c r="BG736" s="1"/>
      <c r="BH736" s="1"/>
      <c r="BI736" s="1"/>
      <c r="BJ736" s="1"/>
      <c r="BK736" s="1"/>
      <c r="BL736" s="1"/>
      <c r="BM736" s="1"/>
      <c r="BN736" s="1"/>
      <c r="BO736" s="1"/>
      <c r="BP736" s="1"/>
      <c r="BQ736" s="1"/>
      <c r="BR736" s="1"/>
      <c r="BS736" s="1"/>
      <c r="BT736" s="1"/>
      <c r="BU736" s="1"/>
      <c r="BV736" s="1"/>
      <c r="BW736" s="1"/>
      <c r="BX736" s="1"/>
      <c r="BY736" s="1"/>
      <c r="BZ736" s="1"/>
      <c r="CA736" s="1"/>
      <c r="CB736" s="1"/>
      <c r="CC736" s="1"/>
      <c r="CD736" s="1"/>
    </row>
    <row r="737" ht="14.2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  <c r="BC737" s="1"/>
      <c r="BD737" s="1"/>
      <c r="BE737" s="1"/>
      <c r="BF737" s="1"/>
      <c r="BG737" s="1"/>
      <c r="BH737" s="1"/>
      <c r="BI737" s="1"/>
      <c r="BJ737" s="1"/>
      <c r="BK737" s="1"/>
      <c r="BL737" s="1"/>
      <c r="BM737" s="1"/>
      <c r="BN737" s="1"/>
      <c r="BO737" s="1"/>
      <c r="BP737" s="1"/>
      <c r="BQ737" s="1"/>
      <c r="BR737" s="1"/>
      <c r="BS737" s="1"/>
      <c r="BT737" s="1"/>
      <c r="BU737" s="1"/>
      <c r="BV737" s="1"/>
      <c r="BW737" s="1"/>
      <c r="BX737" s="1"/>
      <c r="BY737" s="1"/>
      <c r="BZ737" s="1"/>
      <c r="CA737" s="1"/>
      <c r="CB737" s="1"/>
      <c r="CC737" s="1"/>
      <c r="CD737" s="1"/>
    </row>
    <row r="738" ht="14.2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  <c r="BC738" s="1"/>
      <c r="BD738" s="1"/>
      <c r="BE738" s="1"/>
      <c r="BF738" s="1"/>
      <c r="BG738" s="1"/>
      <c r="BH738" s="1"/>
      <c r="BI738" s="1"/>
      <c r="BJ738" s="1"/>
      <c r="BK738" s="1"/>
      <c r="BL738" s="1"/>
      <c r="BM738" s="1"/>
      <c r="BN738" s="1"/>
      <c r="BO738" s="1"/>
      <c r="BP738" s="1"/>
      <c r="BQ738" s="1"/>
      <c r="BR738" s="1"/>
      <c r="BS738" s="1"/>
      <c r="BT738" s="1"/>
      <c r="BU738" s="1"/>
      <c r="BV738" s="1"/>
      <c r="BW738" s="1"/>
      <c r="BX738" s="1"/>
      <c r="BY738" s="1"/>
      <c r="BZ738" s="1"/>
      <c r="CA738" s="1"/>
      <c r="CB738" s="1"/>
      <c r="CC738" s="1"/>
      <c r="CD738" s="1"/>
    </row>
    <row r="739" ht="14.2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  <c r="BC739" s="1"/>
      <c r="BD739" s="1"/>
      <c r="BE739" s="1"/>
      <c r="BF739" s="1"/>
      <c r="BG739" s="1"/>
      <c r="BH739" s="1"/>
      <c r="BI739" s="1"/>
      <c r="BJ739" s="1"/>
      <c r="BK739" s="1"/>
      <c r="BL739" s="1"/>
      <c r="BM739" s="1"/>
      <c r="BN739" s="1"/>
      <c r="BO739" s="1"/>
      <c r="BP739" s="1"/>
      <c r="BQ739" s="1"/>
      <c r="BR739" s="1"/>
      <c r="BS739" s="1"/>
      <c r="BT739" s="1"/>
      <c r="BU739" s="1"/>
      <c r="BV739" s="1"/>
      <c r="BW739" s="1"/>
      <c r="BX739" s="1"/>
      <c r="BY739" s="1"/>
      <c r="BZ739" s="1"/>
      <c r="CA739" s="1"/>
      <c r="CB739" s="1"/>
      <c r="CC739" s="1"/>
      <c r="CD739" s="1"/>
    </row>
    <row r="740" ht="14.2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  <c r="BC740" s="1"/>
      <c r="BD740" s="1"/>
      <c r="BE740" s="1"/>
      <c r="BF740" s="1"/>
      <c r="BG740" s="1"/>
      <c r="BH740" s="1"/>
      <c r="BI740" s="1"/>
      <c r="BJ740" s="1"/>
      <c r="BK740" s="1"/>
      <c r="BL740" s="1"/>
      <c r="BM740" s="1"/>
      <c r="BN740" s="1"/>
      <c r="BO740" s="1"/>
      <c r="BP740" s="1"/>
      <c r="BQ740" s="1"/>
      <c r="BR740" s="1"/>
      <c r="BS740" s="1"/>
      <c r="BT740" s="1"/>
      <c r="BU740" s="1"/>
      <c r="BV740" s="1"/>
      <c r="BW740" s="1"/>
      <c r="BX740" s="1"/>
      <c r="BY740" s="1"/>
      <c r="BZ740" s="1"/>
      <c r="CA740" s="1"/>
      <c r="CB740" s="1"/>
      <c r="CC740" s="1"/>
      <c r="CD740" s="1"/>
    </row>
    <row r="741" ht="14.2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  <c r="BC741" s="1"/>
      <c r="BD741" s="1"/>
      <c r="BE741" s="1"/>
      <c r="BF741" s="1"/>
      <c r="BG741" s="1"/>
      <c r="BH741" s="1"/>
      <c r="BI741" s="1"/>
      <c r="BJ741" s="1"/>
      <c r="BK741" s="1"/>
      <c r="BL741" s="1"/>
      <c r="BM741" s="1"/>
      <c r="BN741" s="1"/>
      <c r="BO741" s="1"/>
      <c r="BP741" s="1"/>
      <c r="BQ741" s="1"/>
      <c r="BR741" s="1"/>
      <c r="BS741" s="1"/>
      <c r="BT741" s="1"/>
      <c r="BU741" s="1"/>
      <c r="BV741" s="1"/>
      <c r="BW741" s="1"/>
      <c r="BX741" s="1"/>
      <c r="BY741" s="1"/>
      <c r="BZ741" s="1"/>
      <c r="CA741" s="1"/>
      <c r="CB741" s="1"/>
      <c r="CC741" s="1"/>
      <c r="CD741" s="1"/>
    </row>
    <row r="742" ht="14.2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  <c r="BC742" s="1"/>
      <c r="BD742" s="1"/>
      <c r="BE742" s="1"/>
      <c r="BF742" s="1"/>
      <c r="BG742" s="1"/>
      <c r="BH742" s="1"/>
      <c r="BI742" s="1"/>
      <c r="BJ742" s="1"/>
      <c r="BK742" s="1"/>
      <c r="BL742" s="1"/>
      <c r="BM742" s="1"/>
      <c r="BN742" s="1"/>
      <c r="BO742" s="1"/>
      <c r="BP742" s="1"/>
      <c r="BQ742" s="1"/>
      <c r="BR742" s="1"/>
      <c r="BS742" s="1"/>
      <c r="BT742" s="1"/>
      <c r="BU742" s="1"/>
      <c r="BV742" s="1"/>
      <c r="BW742" s="1"/>
      <c r="BX742" s="1"/>
      <c r="BY742" s="1"/>
      <c r="BZ742" s="1"/>
      <c r="CA742" s="1"/>
      <c r="CB742" s="1"/>
      <c r="CC742" s="1"/>
      <c r="CD742" s="1"/>
    </row>
    <row r="743" ht="14.2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  <c r="BC743" s="1"/>
      <c r="BD743" s="1"/>
      <c r="BE743" s="1"/>
      <c r="BF743" s="1"/>
      <c r="BG743" s="1"/>
      <c r="BH743" s="1"/>
      <c r="BI743" s="1"/>
      <c r="BJ743" s="1"/>
      <c r="BK743" s="1"/>
      <c r="BL743" s="1"/>
      <c r="BM743" s="1"/>
      <c r="BN743" s="1"/>
      <c r="BO743" s="1"/>
      <c r="BP743" s="1"/>
      <c r="BQ743" s="1"/>
      <c r="BR743" s="1"/>
      <c r="BS743" s="1"/>
      <c r="BT743" s="1"/>
      <c r="BU743" s="1"/>
      <c r="BV743" s="1"/>
      <c r="BW743" s="1"/>
      <c r="BX743" s="1"/>
      <c r="BY743" s="1"/>
      <c r="BZ743" s="1"/>
      <c r="CA743" s="1"/>
      <c r="CB743" s="1"/>
      <c r="CC743" s="1"/>
      <c r="CD743" s="1"/>
    </row>
    <row r="744" ht="14.2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  <c r="BC744" s="1"/>
      <c r="BD744" s="1"/>
      <c r="BE744" s="1"/>
      <c r="BF744" s="1"/>
      <c r="BG744" s="1"/>
      <c r="BH744" s="1"/>
      <c r="BI744" s="1"/>
      <c r="BJ744" s="1"/>
      <c r="BK744" s="1"/>
      <c r="BL744" s="1"/>
      <c r="BM744" s="1"/>
      <c r="BN744" s="1"/>
      <c r="BO744" s="1"/>
      <c r="BP744" s="1"/>
      <c r="BQ744" s="1"/>
      <c r="BR744" s="1"/>
      <c r="BS744" s="1"/>
      <c r="BT744" s="1"/>
      <c r="BU744" s="1"/>
      <c r="BV744" s="1"/>
      <c r="BW744" s="1"/>
      <c r="BX744" s="1"/>
      <c r="BY744" s="1"/>
      <c r="BZ744" s="1"/>
      <c r="CA744" s="1"/>
      <c r="CB744" s="1"/>
      <c r="CC744" s="1"/>
      <c r="CD744" s="1"/>
    </row>
    <row r="745" ht="14.2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  <c r="BC745" s="1"/>
      <c r="BD745" s="1"/>
      <c r="BE745" s="1"/>
      <c r="BF745" s="1"/>
      <c r="BG745" s="1"/>
      <c r="BH745" s="1"/>
      <c r="BI745" s="1"/>
      <c r="BJ745" s="1"/>
      <c r="BK745" s="1"/>
      <c r="BL745" s="1"/>
      <c r="BM745" s="1"/>
      <c r="BN745" s="1"/>
      <c r="BO745" s="1"/>
      <c r="BP745" s="1"/>
      <c r="BQ745" s="1"/>
      <c r="BR745" s="1"/>
      <c r="BS745" s="1"/>
      <c r="BT745" s="1"/>
      <c r="BU745" s="1"/>
      <c r="BV745" s="1"/>
      <c r="BW745" s="1"/>
      <c r="BX745" s="1"/>
      <c r="BY745" s="1"/>
      <c r="BZ745" s="1"/>
      <c r="CA745" s="1"/>
      <c r="CB745" s="1"/>
      <c r="CC745" s="1"/>
      <c r="CD745" s="1"/>
    </row>
    <row r="746" ht="14.2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  <c r="BC746" s="1"/>
      <c r="BD746" s="1"/>
      <c r="BE746" s="1"/>
      <c r="BF746" s="1"/>
      <c r="BG746" s="1"/>
      <c r="BH746" s="1"/>
      <c r="BI746" s="1"/>
      <c r="BJ746" s="1"/>
      <c r="BK746" s="1"/>
      <c r="BL746" s="1"/>
      <c r="BM746" s="1"/>
      <c r="BN746" s="1"/>
      <c r="BO746" s="1"/>
      <c r="BP746" s="1"/>
      <c r="BQ746" s="1"/>
      <c r="BR746" s="1"/>
      <c r="BS746" s="1"/>
      <c r="BT746" s="1"/>
      <c r="BU746" s="1"/>
      <c r="BV746" s="1"/>
      <c r="BW746" s="1"/>
      <c r="BX746" s="1"/>
      <c r="BY746" s="1"/>
      <c r="BZ746" s="1"/>
      <c r="CA746" s="1"/>
      <c r="CB746" s="1"/>
      <c r="CC746" s="1"/>
      <c r="CD746" s="1"/>
    </row>
    <row r="747" ht="14.2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  <c r="BC747" s="1"/>
      <c r="BD747" s="1"/>
      <c r="BE747" s="1"/>
      <c r="BF747" s="1"/>
      <c r="BG747" s="1"/>
      <c r="BH747" s="1"/>
      <c r="BI747" s="1"/>
      <c r="BJ747" s="1"/>
      <c r="BK747" s="1"/>
      <c r="BL747" s="1"/>
      <c r="BM747" s="1"/>
      <c r="BN747" s="1"/>
      <c r="BO747" s="1"/>
      <c r="BP747" s="1"/>
      <c r="BQ747" s="1"/>
      <c r="BR747" s="1"/>
      <c r="BS747" s="1"/>
      <c r="BT747" s="1"/>
      <c r="BU747" s="1"/>
      <c r="BV747" s="1"/>
      <c r="BW747" s="1"/>
      <c r="BX747" s="1"/>
      <c r="BY747" s="1"/>
      <c r="BZ747" s="1"/>
      <c r="CA747" s="1"/>
      <c r="CB747" s="1"/>
      <c r="CC747" s="1"/>
      <c r="CD747" s="1"/>
    </row>
    <row r="748" ht="14.2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  <c r="BC748" s="1"/>
      <c r="BD748" s="1"/>
      <c r="BE748" s="1"/>
      <c r="BF748" s="1"/>
      <c r="BG748" s="1"/>
      <c r="BH748" s="1"/>
      <c r="BI748" s="1"/>
      <c r="BJ748" s="1"/>
      <c r="BK748" s="1"/>
      <c r="BL748" s="1"/>
      <c r="BM748" s="1"/>
      <c r="BN748" s="1"/>
      <c r="BO748" s="1"/>
      <c r="BP748" s="1"/>
      <c r="BQ748" s="1"/>
      <c r="BR748" s="1"/>
      <c r="BS748" s="1"/>
      <c r="BT748" s="1"/>
      <c r="BU748" s="1"/>
      <c r="BV748" s="1"/>
      <c r="BW748" s="1"/>
      <c r="BX748" s="1"/>
      <c r="BY748" s="1"/>
      <c r="BZ748" s="1"/>
      <c r="CA748" s="1"/>
      <c r="CB748" s="1"/>
      <c r="CC748" s="1"/>
      <c r="CD748" s="1"/>
    </row>
    <row r="749" ht="14.2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  <c r="BC749" s="1"/>
      <c r="BD749" s="1"/>
      <c r="BE749" s="1"/>
      <c r="BF749" s="1"/>
      <c r="BG749" s="1"/>
      <c r="BH749" s="1"/>
      <c r="BI749" s="1"/>
      <c r="BJ749" s="1"/>
      <c r="BK749" s="1"/>
      <c r="BL749" s="1"/>
      <c r="BM749" s="1"/>
      <c r="BN749" s="1"/>
      <c r="BO749" s="1"/>
      <c r="BP749" s="1"/>
      <c r="BQ749" s="1"/>
      <c r="BR749" s="1"/>
      <c r="BS749" s="1"/>
      <c r="BT749" s="1"/>
      <c r="BU749" s="1"/>
      <c r="BV749" s="1"/>
      <c r="BW749" s="1"/>
      <c r="BX749" s="1"/>
      <c r="BY749" s="1"/>
      <c r="BZ749" s="1"/>
      <c r="CA749" s="1"/>
      <c r="CB749" s="1"/>
      <c r="CC749" s="1"/>
      <c r="CD749" s="1"/>
    </row>
    <row r="750" ht="14.2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  <c r="BC750" s="1"/>
      <c r="BD750" s="1"/>
      <c r="BE750" s="1"/>
      <c r="BF750" s="1"/>
      <c r="BG750" s="1"/>
      <c r="BH750" s="1"/>
      <c r="BI750" s="1"/>
      <c r="BJ750" s="1"/>
      <c r="BK750" s="1"/>
      <c r="BL750" s="1"/>
      <c r="BM750" s="1"/>
      <c r="BN750" s="1"/>
      <c r="BO750" s="1"/>
      <c r="BP750" s="1"/>
      <c r="BQ750" s="1"/>
      <c r="BR750" s="1"/>
      <c r="BS750" s="1"/>
      <c r="BT750" s="1"/>
      <c r="BU750" s="1"/>
      <c r="BV750" s="1"/>
      <c r="BW750" s="1"/>
      <c r="BX750" s="1"/>
      <c r="BY750" s="1"/>
      <c r="BZ750" s="1"/>
      <c r="CA750" s="1"/>
      <c r="CB750" s="1"/>
      <c r="CC750" s="1"/>
      <c r="CD750" s="1"/>
    </row>
    <row r="751" ht="14.2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  <c r="BC751" s="1"/>
      <c r="BD751" s="1"/>
      <c r="BE751" s="1"/>
      <c r="BF751" s="1"/>
      <c r="BG751" s="1"/>
      <c r="BH751" s="1"/>
      <c r="BI751" s="1"/>
      <c r="BJ751" s="1"/>
      <c r="BK751" s="1"/>
      <c r="BL751" s="1"/>
      <c r="BM751" s="1"/>
      <c r="BN751" s="1"/>
      <c r="BO751" s="1"/>
      <c r="BP751" s="1"/>
      <c r="BQ751" s="1"/>
      <c r="BR751" s="1"/>
      <c r="BS751" s="1"/>
      <c r="BT751" s="1"/>
      <c r="BU751" s="1"/>
      <c r="BV751" s="1"/>
      <c r="BW751" s="1"/>
      <c r="BX751" s="1"/>
      <c r="BY751" s="1"/>
      <c r="BZ751" s="1"/>
      <c r="CA751" s="1"/>
      <c r="CB751" s="1"/>
      <c r="CC751" s="1"/>
      <c r="CD751" s="1"/>
    </row>
    <row r="752" ht="14.2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  <c r="BC752" s="1"/>
      <c r="BD752" s="1"/>
      <c r="BE752" s="1"/>
      <c r="BF752" s="1"/>
      <c r="BG752" s="1"/>
      <c r="BH752" s="1"/>
      <c r="BI752" s="1"/>
      <c r="BJ752" s="1"/>
      <c r="BK752" s="1"/>
      <c r="BL752" s="1"/>
      <c r="BM752" s="1"/>
      <c r="BN752" s="1"/>
      <c r="BO752" s="1"/>
      <c r="BP752" s="1"/>
      <c r="BQ752" s="1"/>
      <c r="BR752" s="1"/>
      <c r="BS752" s="1"/>
      <c r="BT752" s="1"/>
      <c r="BU752" s="1"/>
      <c r="BV752" s="1"/>
      <c r="BW752" s="1"/>
      <c r="BX752" s="1"/>
      <c r="BY752" s="1"/>
      <c r="BZ752" s="1"/>
      <c r="CA752" s="1"/>
      <c r="CB752" s="1"/>
      <c r="CC752" s="1"/>
      <c r="CD752" s="1"/>
    </row>
    <row r="753" ht="14.2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  <c r="BC753" s="1"/>
      <c r="BD753" s="1"/>
      <c r="BE753" s="1"/>
      <c r="BF753" s="1"/>
      <c r="BG753" s="1"/>
      <c r="BH753" s="1"/>
      <c r="BI753" s="1"/>
      <c r="BJ753" s="1"/>
      <c r="BK753" s="1"/>
      <c r="BL753" s="1"/>
      <c r="BM753" s="1"/>
      <c r="BN753" s="1"/>
      <c r="BO753" s="1"/>
      <c r="BP753" s="1"/>
      <c r="BQ753" s="1"/>
      <c r="BR753" s="1"/>
      <c r="BS753" s="1"/>
      <c r="BT753" s="1"/>
      <c r="BU753" s="1"/>
      <c r="BV753" s="1"/>
      <c r="BW753" s="1"/>
      <c r="BX753" s="1"/>
      <c r="BY753" s="1"/>
      <c r="BZ753" s="1"/>
      <c r="CA753" s="1"/>
      <c r="CB753" s="1"/>
      <c r="CC753" s="1"/>
      <c r="CD753" s="1"/>
    </row>
    <row r="754" ht="14.2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  <c r="BC754" s="1"/>
      <c r="BD754" s="1"/>
      <c r="BE754" s="1"/>
      <c r="BF754" s="1"/>
      <c r="BG754" s="1"/>
      <c r="BH754" s="1"/>
      <c r="BI754" s="1"/>
      <c r="BJ754" s="1"/>
      <c r="BK754" s="1"/>
      <c r="BL754" s="1"/>
      <c r="BM754" s="1"/>
      <c r="BN754" s="1"/>
      <c r="BO754" s="1"/>
      <c r="BP754" s="1"/>
      <c r="BQ754" s="1"/>
      <c r="BR754" s="1"/>
      <c r="BS754" s="1"/>
      <c r="BT754" s="1"/>
      <c r="BU754" s="1"/>
      <c r="BV754" s="1"/>
      <c r="BW754" s="1"/>
      <c r="BX754" s="1"/>
      <c r="BY754" s="1"/>
      <c r="BZ754" s="1"/>
      <c r="CA754" s="1"/>
      <c r="CB754" s="1"/>
      <c r="CC754" s="1"/>
      <c r="CD754" s="1"/>
    </row>
    <row r="755" ht="14.2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  <c r="BC755" s="1"/>
      <c r="BD755" s="1"/>
      <c r="BE755" s="1"/>
      <c r="BF755" s="1"/>
      <c r="BG755" s="1"/>
      <c r="BH755" s="1"/>
      <c r="BI755" s="1"/>
      <c r="BJ755" s="1"/>
      <c r="BK755" s="1"/>
      <c r="BL755" s="1"/>
      <c r="BM755" s="1"/>
      <c r="BN755" s="1"/>
      <c r="BO755" s="1"/>
      <c r="BP755" s="1"/>
      <c r="BQ755" s="1"/>
      <c r="BR755" s="1"/>
      <c r="BS755" s="1"/>
      <c r="BT755" s="1"/>
      <c r="BU755" s="1"/>
      <c r="BV755" s="1"/>
      <c r="BW755" s="1"/>
      <c r="BX755" s="1"/>
      <c r="BY755" s="1"/>
      <c r="BZ755" s="1"/>
      <c r="CA755" s="1"/>
      <c r="CB755" s="1"/>
      <c r="CC755" s="1"/>
      <c r="CD755" s="1"/>
    </row>
    <row r="756" ht="14.2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  <c r="BC756" s="1"/>
      <c r="BD756" s="1"/>
      <c r="BE756" s="1"/>
      <c r="BF756" s="1"/>
      <c r="BG756" s="1"/>
      <c r="BH756" s="1"/>
      <c r="BI756" s="1"/>
      <c r="BJ756" s="1"/>
      <c r="BK756" s="1"/>
      <c r="BL756" s="1"/>
      <c r="BM756" s="1"/>
      <c r="BN756" s="1"/>
      <c r="BO756" s="1"/>
      <c r="BP756" s="1"/>
      <c r="BQ756" s="1"/>
      <c r="BR756" s="1"/>
      <c r="BS756" s="1"/>
      <c r="BT756" s="1"/>
      <c r="BU756" s="1"/>
      <c r="BV756" s="1"/>
      <c r="BW756" s="1"/>
      <c r="BX756" s="1"/>
      <c r="BY756" s="1"/>
      <c r="BZ756" s="1"/>
      <c r="CA756" s="1"/>
      <c r="CB756" s="1"/>
      <c r="CC756" s="1"/>
      <c r="CD756" s="1"/>
    </row>
    <row r="757" ht="14.2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  <c r="BC757" s="1"/>
      <c r="BD757" s="1"/>
      <c r="BE757" s="1"/>
      <c r="BF757" s="1"/>
      <c r="BG757" s="1"/>
      <c r="BH757" s="1"/>
      <c r="BI757" s="1"/>
      <c r="BJ757" s="1"/>
      <c r="BK757" s="1"/>
      <c r="BL757" s="1"/>
      <c r="BM757" s="1"/>
      <c r="BN757" s="1"/>
      <c r="BO757" s="1"/>
      <c r="BP757" s="1"/>
      <c r="BQ757" s="1"/>
      <c r="BR757" s="1"/>
      <c r="BS757" s="1"/>
      <c r="BT757" s="1"/>
      <c r="BU757" s="1"/>
      <c r="BV757" s="1"/>
      <c r="BW757" s="1"/>
      <c r="BX757" s="1"/>
      <c r="BY757" s="1"/>
      <c r="BZ757" s="1"/>
      <c r="CA757" s="1"/>
      <c r="CB757" s="1"/>
      <c r="CC757" s="1"/>
      <c r="CD757" s="1"/>
    </row>
    <row r="758" ht="14.2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  <c r="BC758" s="1"/>
      <c r="BD758" s="1"/>
      <c r="BE758" s="1"/>
      <c r="BF758" s="1"/>
      <c r="BG758" s="1"/>
      <c r="BH758" s="1"/>
      <c r="BI758" s="1"/>
      <c r="BJ758" s="1"/>
      <c r="BK758" s="1"/>
      <c r="BL758" s="1"/>
      <c r="BM758" s="1"/>
      <c r="BN758" s="1"/>
      <c r="BO758" s="1"/>
      <c r="BP758" s="1"/>
      <c r="BQ758" s="1"/>
      <c r="BR758" s="1"/>
      <c r="BS758" s="1"/>
      <c r="BT758" s="1"/>
      <c r="BU758" s="1"/>
      <c r="BV758" s="1"/>
      <c r="BW758" s="1"/>
      <c r="BX758" s="1"/>
      <c r="BY758" s="1"/>
      <c r="BZ758" s="1"/>
      <c r="CA758" s="1"/>
      <c r="CB758" s="1"/>
      <c r="CC758" s="1"/>
      <c r="CD758" s="1"/>
    </row>
    <row r="759" ht="14.2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  <c r="BC759" s="1"/>
      <c r="BD759" s="1"/>
      <c r="BE759" s="1"/>
      <c r="BF759" s="1"/>
      <c r="BG759" s="1"/>
      <c r="BH759" s="1"/>
      <c r="BI759" s="1"/>
      <c r="BJ759" s="1"/>
      <c r="BK759" s="1"/>
      <c r="BL759" s="1"/>
      <c r="BM759" s="1"/>
      <c r="BN759" s="1"/>
      <c r="BO759" s="1"/>
      <c r="BP759" s="1"/>
      <c r="BQ759" s="1"/>
      <c r="BR759" s="1"/>
      <c r="BS759" s="1"/>
      <c r="BT759" s="1"/>
      <c r="BU759" s="1"/>
      <c r="BV759" s="1"/>
      <c r="BW759" s="1"/>
      <c r="BX759" s="1"/>
      <c r="BY759" s="1"/>
      <c r="BZ759" s="1"/>
      <c r="CA759" s="1"/>
      <c r="CB759" s="1"/>
      <c r="CC759" s="1"/>
      <c r="CD759" s="1"/>
    </row>
    <row r="760" ht="14.2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  <c r="BC760" s="1"/>
      <c r="BD760" s="1"/>
      <c r="BE760" s="1"/>
      <c r="BF760" s="1"/>
      <c r="BG760" s="1"/>
      <c r="BH760" s="1"/>
      <c r="BI760" s="1"/>
      <c r="BJ760" s="1"/>
      <c r="BK760" s="1"/>
      <c r="BL760" s="1"/>
      <c r="BM760" s="1"/>
      <c r="BN760" s="1"/>
      <c r="BO760" s="1"/>
      <c r="BP760" s="1"/>
      <c r="BQ760" s="1"/>
      <c r="BR760" s="1"/>
      <c r="BS760" s="1"/>
      <c r="BT760" s="1"/>
      <c r="BU760" s="1"/>
      <c r="BV760" s="1"/>
      <c r="BW760" s="1"/>
      <c r="BX760" s="1"/>
      <c r="BY760" s="1"/>
      <c r="BZ760" s="1"/>
      <c r="CA760" s="1"/>
      <c r="CB760" s="1"/>
      <c r="CC760" s="1"/>
      <c r="CD760" s="1"/>
    </row>
    <row r="761" ht="14.2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  <c r="BC761" s="1"/>
      <c r="BD761" s="1"/>
      <c r="BE761" s="1"/>
      <c r="BF761" s="1"/>
      <c r="BG761" s="1"/>
      <c r="BH761" s="1"/>
      <c r="BI761" s="1"/>
      <c r="BJ761" s="1"/>
      <c r="BK761" s="1"/>
      <c r="BL761" s="1"/>
      <c r="BM761" s="1"/>
      <c r="BN761" s="1"/>
      <c r="BO761" s="1"/>
      <c r="BP761" s="1"/>
      <c r="BQ761" s="1"/>
      <c r="BR761" s="1"/>
      <c r="BS761" s="1"/>
      <c r="BT761" s="1"/>
      <c r="BU761" s="1"/>
      <c r="BV761" s="1"/>
      <c r="BW761" s="1"/>
      <c r="BX761" s="1"/>
      <c r="BY761" s="1"/>
      <c r="BZ761" s="1"/>
      <c r="CA761" s="1"/>
      <c r="CB761" s="1"/>
      <c r="CC761" s="1"/>
      <c r="CD761" s="1"/>
    </row>
    <row r="762" ht="14.2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  <c r="BC762" s="1"/>
      <c r="BD762" s="1"/>
      <c r="BE762" s="1"/>
      <c r="BF762" s="1"/>
      <c r="BG762" s="1"/>
      <c r="BH762" s="1"/>
      <c r="BI762" s="1"/>
      <c r="BJ762" s="1"/>
      <c r="BK762" s="1"/>
      <c r="BL762" s="1"/>
      <c r="BM762" s="1"/>
      <c r="BN762" s="1"/>
      <c r="BO762" s="1"/>
      <c r="BP762" s="1"/>
      <c r="BQ762" s="1"/>
      <c r="BR762" s="1"/>
      <c r="BS762" s="1"/>
      <c r="BT762" s="1"/>
      <c r="BU762" s="1"/>
      <c r="BV762" s="1"/>
      <c r="BW762" s="1"/>
      <c r="BX762" s="1"/>
      <c r="BY762" s="1"/>
      <c r="BZ762" s="1"/>
      <c r="CA762" s="1"/>
      <c r="CB762" s="1"/>
      <c r="CC762" s="1"/>
      <c r="CD762" s="1"/>
    </row>
    <row r="763" ht="14.2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  <c r="BC763" s="1"/>
      <c r="BD763" s="1"/>
      <c r="BE763" s="1"/>
      <c r="BF763" s="1"/>
      <c r="BG763" s="1"/>
      <c r="BH763" s="1"/>
      <c r="BI763" s="1"/>
      <c r="BJ763" s="1"/>
      <c r="BK763" s="1"/>
      <c r="BL763" s="1"/>
      <c r="BM763" s="1"/>
      <c r="BN763" s="1"/>
      <c r="BO763" s="1"/>
      <c r="BP763" s="1"/>
      <c r="BQ763" s="1"/>
      <c r="BR763" s="1"/>
      <c r="BS763" s="1"/>
      <c r="BT763" s="1"/>
      <c r="BU763" s="1"/>
      <c r="BV763" s="1"/>
      <c r="BW763" s="1"/>
      <c r="BX763" s="1"/>
      <c r="BY763" s="1"/>
      <c r="BZ763" s="1"/>
      <c r="CA763" s="1"/>
      <c r="CB763" s="1"/>
      <c r="CC763" s="1"/>
      <c r="CD763" s="1"/>
    </row>
    <row r="764" ht="14.2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  <c r="BC764" s="1"/>
      <c r="BD764" s="1"/>
      <c r="BE764" s="1"/>
      <c r="BF764" s="1"/>
      <c r="BG764" s="1"/>
      <c r="BH764" s="1"/>
      <c r="BI764" s="1"/>
      <c r="BJ764" s="1"/>
      <c r="BK764" s="1"/>
      <c r="BL764" s="1"/>
      <c r="BM764" s="1"/>
      <c r="BN764" s="1"/>
      <c r="BO764" s="1"/>
      <c r="BP764" s="1"/>
      <c r="BQ764" s="1"/>
      <c r="BR764" s="1"/>
      <c r="BS764" s="1"/>
      <c r="BT764" s="1"/>
      <c r="BU764" s="1"/>
      <c r="BV764" s="1"/>
      <c r="BW764" s="1"/>
      <c r="BX764" s="1"/>
      <c r="BY764" s="1"/>
      <c r="BZ764" s="1"/>
      <c r="CA764" s="1"/>
      <c r="CB764" s="1"/>
      <c r="CC764" s="1"/>
      <c r="CD764" s="1"/>
    </row>
    <row r="765" ht="14.2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  <c r="BC765" s="1"/>
      <c r="BD765" s="1"/>
      <c r="BE765" s="1"/>
      <c r="BF765" s="1"/>
      <c r="BG765" s="1"/>
      <c r="BH765" s="1"/>
      <c r="BI765" s="1"/>
      <c r="BJ765" s="1"/>
      <c r="BK765" s="1"/>
      <c r="BL765" s="1"/>
      <c r="BM765" s="1"/>
      <c r="BN765" s="1"/>
      <c r="BO765" s="1"/>
      <c r="BP765" s="1"/>
      <c r="BQ765" s="1"/>
      <c r="BR765" s="1"/>
      <c r="BS765" s="1"/>
      <c r="BT765" s="1"/>
      <c r="BU765" s="1"/>
      <c r="BV765" s="1"/>
      <c r="BW765" s="1"/>
      <c r="BX765" s="1"/>
      <c r="BY765" s="1"/>
      <c r="BZ765" s="1"/>
      <c r="CA765" s="1"/>
      <c r="CB765" s="1"/>
      <c r="CC765" s="1"/>
      <c r="CD765" s="1"/>
    </row>
    <row r="766" ht="14.2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  <c r="BC766" s="1"/>
      <c r="BD766" s="1"/>
      <c r="BE766" s="1"/>
      <c r="BF766" s="1"/>
      <c r="BG766" s="1"/>
      <c r="BH766" s="1"/>
      <c r="BI766" s="1"/>
      <c r="BJ766" s="1"/>
      <c r="BK766" s="1"/>
      <c r="BL766" s="1"/>
      <c r="BM766" s="1"/>
      <c r="BN766" s="1"/>
      <c r="BO766" s="1"/>
      <c r="BP766" s="1"/>
      <c r="BQ766" s="1"/>
      <c r="BR766" s="1"/>
      <c r="BS766" s="1"/>
      <c r="BT766" s="1"/>
      <c r="BU766" s="1"/>
      <c r="BV766" s="1"/>
      <c r="BW766" s="1"/>
      <c r="BX766" s="1"/>
      <c r="BY766" s="1"/>
      <c r="BZ766" s="1"/>
      <c r="CA766" s="1"/>
      <c r="CB766" s="1"/>
      <c r="CC766" s="1"/>
      <c r="CD766" s="1"/>
    </row>
    <row r="767" ht="14.2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  <c r="BC767" s="1"/>
      <c r="BD767" s="1"/>
      <c r="BE767" s="1"/>
      <c r="BF767" s="1"/>
      <c r="BG767" s="1"/>
      <c r="BH767" s="1"/>
      <c r="BI767" s="1"/>
      <c r="BJ767" s="1"/>
      <c r="BK767" s="1"/>
      <c r="BL767" s="1"/>
      <c r="BM767" s="1"/>
      <c r="BN767" s="1"/>
      <c r="BO767" s="1"/>
      <c r="BP767" s="1"/>
      <c r="BQ767" s="1"/>
      <c r="BR767" s="1"/>
      <c r="BS767" s="1"/>
      <c r="BT767" s="1"/>
      <c r="BU767" s="1"/>
      <c r="BV767" s="1"/>
      <c r="BW767" s="1"/>
      <c r="BX767" s="1"/>
      <c r="BY767" s="1"/>
      <c r="BZ767" s="1"/>
      <c r="CA767" s="1"/>
      <c r="CB767" s="1"/>
      <c r="CC767" s="1"/>
      <c r="CD767" s="1"/>
    </row>
    <row r="768" ht="14.2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  <c r="BC768" s="1"/>
      <c r="BD768" s="1"/>
      <c r="BE768" s="1"/>
      <c r="BF768" s="1"/>
      <c r="BG768" s="1"/>
      <c r="BH768" s="1"/>
      <c r="BI768" s="1"/>
      <c r="BJ768" s="1"/>
      <c r="BK768" s="1"/>
      <c r="BL768" s="1"/>
      <c r="BM768" s="1"/>
      <c r="BN768" s="1"/>
      <c r="BO768" s="1"/>
      <c r="BP768" s="1"/>
      <c r="BQ768" s="1"/>
      <c r="BR768" s="1"/>
      <c r="BS768" s="1"/>
      <c r="BT768" s="1"/>
      <c r="BU768" s="1"/>
      <c r="BV768" s="1"/>
      <c r="BW768" s="1"/>
      <c r="BX768" s="1"/>
      <c r="BY768" s="1"/>
      <c r="BZ768" s="1"/>
      <c r="CA768" s="1"/>
      <c r="CB768" s="1"/>
      <c r="CC768" s="1"/>
      <c r="CD768" s="1"/>
    </row>
    <row r="769" ht="14.2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  <c r="BC769" s="1"/>
      <c r="BD769" s="1"/>
      <c r="BE769" s="1"/>
      <c r="BF769" s="1"/>
      <c r="BG769" s="1"/>
      <c r="BH769" s="1"/>
      <c r="BI769" s="1"/>
      <c r="BJ769" s="1"/>
      <c r="BK769" s="1"/>
      <c r="BL769" s="1"/>
      <c r="BM769" s="1"/>
      <c r="BN769" s="1"/>
      <c r="BO769" s="1"/>
      <c r="BP769" s="1"/>
      <c r="BQ769" s="1"/>
      <c r="BR769" s="1"/>
      <c r="BS769" s="1"/>
      <c r="BT769" s="1"/>
      <c r="BU769" s="1"/>
      <c r="BV769" s="1"/>
      <c r="BW769" s="1"/>
      <c r="BX769" s="1"/>
      <c r="BY769" s="1"/>
      <c r="BZ769" s="1"/>
      <c r="CA769" s="1"/>
      <c r="CB769" s="1"/>
      <c r="CC769" s="1"/>
      <c r="CD769" s="1"/>
    </row>
    <row r="770" ht="14.2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  <c r="BC770" s="1"/>
      <c r="BD770" s="1"/>
      <c r="BE770" s="1"/>
      <c r="BF770" s="1"/>
      <c r="BG770" s="1"/>
      <c r="BH770" s="1"/>
      <c r="BI770" s="1"/>
      <c r="BJ770" s="1"/>
      <c r="BK770" s="1"/>
      <c r="BL770" s="1"/>
      <c r="BM770" s="1"/>
      <c r="BN770" s="1"/>
      <c r="BO770" s="1"/>
      <c r="BP770" s="1"/>
      <c r="BQ770" s="1"/>
      <c r="BR770" s="1"/>
      <c r="BS770" s="1"/>
      <c r="BT770" s="1"/>
      <c r="BU770" s="1"/>
      <c r="BV770" s="1"/>
      <c r="BW770" s="1"/>
      <c r="BX770" s="1"/>
      <c r="BY770" s="1"/>
      <c r="BZ770" s="1"/>
      <c r="CA770" s="1"/>
      <c r="CB770" s="1"/>
      <c r="CC770" s="1"/>
      <c r="CD770" s="1"/>
    </row>
    <row r="771" ht="14.2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  <c r="BC771" s="1"/>
      <c r="BD771" s="1"/>
      <c r="BE771" s="1"/>
      <c r="BF771" s="1"/>
      <c r="BG771" s="1"/>
      <c r="BH771" s="1"/>
      <c r="BI771" s="1"/>
      <c r="BJ771" s="1"/>
      <c r="BK771" s="1"/>
      <c r="BL771" s="1"/>
      <c r="BM771" s="1"/>
      <c r="BN771" s="1"/>
      <c r="BO771" s="1"/>
      <c r="BP771" s="1"/>
      <c r="BQ771" s="1"/>
      <c r="BR771" s="1"/>
      <c r="BS771" s="1"/>
      <c r="BT771" s="1"/>
      <c r="BU771" s="1"/>
      <c r="BV771" s="1"/>
      <c r="BW771" s="1"/>
      <c r="BX771" s="1"/>
      <c r="BY771" s="1"/>
      <c r="BZ771" s="1"/>
      <c r="CA771" s="1"/>
      <c r="CB771" s="1"/>
      <c r="CC771" s="1"/>
      <c r="CD771" s="1"/>
    </row>
    <row r="772" ht="14.2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  <c r="BC772" s="1"/>
      <c r="BD772" s="1"/>
      <c r="BE772" s="1"/>
      <c r="BF772" s="1"/>
      <c r="BG772" s="1"/>
      <c r="BH772" s="1"/>
      <c r="BI772" s="1"/>
      <c r="BJ772" s="1"/>
      <c r="BK772" s="1"/>
      <c r="BL772" s="1"/>
      <c r="BM772" s="1"/>
      <c r="BN772" s="1"/>
      <c r="BO772" s="1"/>
      <c r="BP772" s="1"/>
      <c r="BQ772" s="1"/>
      <c r="BR772" s="1"/>
      <c r="BS772" s="1"/>
      <c r="BT772" s="1"/>
      <c r="BU772" s="1"/>
      <c r="BV772" s="1"/>
      <c r="BW772" s="1"/>
      <c r="BX772" s="1"/>
      <c r="BY772" s="1"/>
      <c r="BZ772" s="1"/>
      <c r="CA772" s="1"/>
      <c r="CB772" s="1"/>
      <c r="CC772" s="1"/>
      <c r="CD772" s="1"/>
    </row>
    <row r="773" ht="14.2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  <c r="BC773" s="1"/>
      <c r="BD773" s="1"/>
      <c r="BE773" s="1"/>
      <c r="BF773" s="1"/>
      <c r="BG773" s="1"/>
      <c r="BH773" s="1"/>
      <c r="BI773" s="1"/>
      <c r="BJ773" s="1"/>
      <c r="BK773" s="1"/>
      <c r="BL773" s="1"/>
      <c r="BM773" s="1"/>
      <c r="BN773" s="1"/>
      <c r="BO773" s="1"/>
      <c r="BP773" s="1"/>
      <c r="BQ773" s="1"/>
      <c r="BR773" s="1"/>
      <c r="BS773" s="1"/>
      <c r="BT773" s="1"/>
      <c r="BU773" s="1"/>
      <c r="BV773" s="1"/>
      <c r="BW773" s="1"/>
      <c r="BX773" s="1"/>
      <c r="BY773" s="1"/>
      <c r="BZ773" s="1"/>
      <c r="CA773" s="1"/>
      <c r="CB773" s="1"/>
      <c r="CC773" s="1"/>
      <c r="CD773" s="1"/>
    </row>
    <row r="774" ht="14.2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  <c r="BC774" s="1"/>
      <c r="BD774" s="1"/>
      <c r="BE774" s="1"/>
      <c r="BF774" s="1"/>
      <c r="BG774" s="1"/>
      <c r="BH774" s="1"/>
      <c r="BI774" s="1"/>
      <c r="BJ774" s="1"/>
      <c r="BK774" s="1"/>
      <c r="BL774" s="1"/>
      <c r="BM774" s="1"/>
      <c r="BN774" s="1"/>
      <c r="BO774" s="1"/>
      <c r="BP774" s="1"/>
      <c r="BQ774" s="1"/>
      <c r="BR774" s="1"/>
      <c r="BS774" s="1"/>
      <c r="BT774" s="1"/>
      <c r="BU774" s="1"/>
      <c r="BV774" s="1"/>
      <c r="BW774" s="1"/>
      <c r="BX774" s="1"/>
      <c r="BY774" s="1"/>
      <c r="BZ774" s="1"/>
      <c r="CA774" s="1"/>
      <c r="CB774" s="1"/>
      <c r="CC774" s="1"/>
      <c r="CD774" s="1"/>
    </row>
    <row r="775" ht="14.2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  <c r="BC775" s="1"/>
      <c r="BD775" s="1"/>
      <c r="BE775" s="1"/>
      <c r="BF775" s="1"/>
      <c r="BG775" s="1"/>
      <c r="BH775" s="1"/>
      <c r="BI775" s="1"/>
      <c r="BJ775" s="1"/>
      <c r="BK775" s="1"/>
      <c r="BL775" s="1"/>
      <c r="BM775" s="1"/>
      <c r="BN775" s="1"/>
      <c r="BO775" s="1"/>
      <c r="BP775" s="1"/>
      <c r="BQ775" s="1"/>
      <c r="BR775" s="1"/>
      <c r="BS775" s="1"/>
      <c r="BT775" s="1"/>
      <c r="BU775" s="1"/>
      <c r="BV775" s="1"/>
      <c r="BW775" s="1"/>
      <c r="BX775" s="1"/>
      <c r="BY775" s="1"/>
      <c r="BZ775" s="1"/>
      <c r="CA775" s="1"/>
      <c r="CB775" s="1"/>
      <c r="CC775" s="1"/>
      <c r="CD775" s="1"/>
    </row>
    <row r="776" ht="14.2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  <c r="BC776" s="1"/>
      <c r="BD776" s="1"/>
      <c r="BE776" s="1"/>
      <c r="BF776" s="1"/>
      <c r="BG776" s="1"/>
      <c r="BH776" s="1"/>
      <c r="BI776" s="1"/>
      <c r="BJ776" s="1"/>
      <c r="BK776" s="1"/>
      <c r="BL776" s="1"/>
      <c r="BM776" s="1"/>
      <c r="BN776" s="1"/>
      <c r="BO776" s="1"/>
      <c r="BP776" s="1"/>
      <c r="BQ776" s="1"/>
      <c r="BR776" s="1"/>
      <c r="BS776" s="1"/>
      <c r="BT776" s="1"/>
      <c r="BU776" s="1"/>
      <c r="BV776" s="1"/>
      <c r="BW776" s="1"/>
      <c r="BX776" s="1"/>
      <c r="BY776" s="1"/>
      <c r="BZ776" s="1"/>
      <c r="CA776" s="1"/>
      <c r="CB776" s="1"/>
      <c r="CC776" s="1"/>
      <c r="CD776" s="1"/>
    </row>
    <row r="777" ht="14.2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  <c r="BC777" s="1"/>
      <c r="BD777" s="1"/>
      <c r="BE777" s="1"/>
      <c r="BF777" s="1"/>
      <c r="BG777" s="1"/>
      <c r="BH777" s="1"/>
      <c r="BI777" s="1"/>
      <c r="BJ777" s="1"/>
      <c r="BK777" s="1"/>
      <c r="BL777" s="1"/>
      <c r="BM777" s="1"/>
      <c r="BN777" s="1"/>
      <c r="BO777" s="1"/>
      <c r="BP777" s="1"/>
      <c r="BQ777" s="1"/>
      <c r="BR777" s="1"/>
      <c r="BS777" s="1"/>
      <c r="BT777" s="1"/>
      <c r="BU777" s="1"/>
      <c r="BV777" s="1"/>
      <c r="BW777" s="1"/>
      <c r="BX777" s="1"/>
      <c r="BY777" s="1"/>
      <c r="BZ777" s="1"/>
      <c r="CA777" s="1"/>
      <c r="CB777" s="1"/>
      <c r="CC777" s="1"/>
      <c r="CD777" s="1"/>
    </row>
    <row r="778" ht="14.2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  <c r="BC778" s="1"/>
      <c r="BD778" s="1"/>
      <c r="BE778" s="1"/>
      <c r="BF778" s="1"/>
      <c r="BG778" s="1"/>
      <c r="BH778" s="1"/>
      <c r="BI778" s="1"/>
      <c r="BJ778" s="1"/>
      <c r="BK778" s="1"/>
      <c r="BL778" s="1"/>
      <c r="BM778" s="1"/>
      <c r="BN778" s="1"/>
      <c r="BO778" s="1"/>
      <c r="BP778" s="1"/>
      <c r="BQ778" s="1"/>
      <c r="BR778" s="1"/>
      <c r="BS778" s="1"/>
      <c r="BT778" s="1"/>
      <c r="BU778" s="1"/>
      <c r="BV778" s="1"/>
      <c r="BW778" s="1"/>
      <c r="BX778" s="1"/>
      <c r="BY778" s="1"/>
      <c r="BZ778" s="1"/>
      <c r="CA778" s="1"/>
      <c r="CB778" s="1"/>
      <c r="CC778" s="1"/>
      <c r="CD778" s="1"/>
    </row>
    <row r="779" ht="14.2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  <c r="BC779" s="1"/>
      <c r="BD779" s="1"/>
      <c r="BE779" s="1"/>
      <c r="BF779" s="1"/>
      <c r="BG779" s="1"/>
      <c r="BH779" s="1"/>
      <c r="BI779" s="1"/>
      <c r="BJ779" s="1"/>
      <c r="BK779" s="1"/>
      <c r="BL779" s="1"/>
      <c r="BM779" s="1"/>
      <c r="BN779" s="1"/>
      <c r="BO779" s="1"/>
      <c r="BP779" s="1"/>
      <c r="BQ779" s="1"/>
      <c r="BR779" s="1"/>
      <c r="BS779" s="1"/>
      <c r="BT779" s="1"/>
      <c r="BU779" s="1"/>
      <c r="BV779" s="1"/>
      <c r="BW779" s="1"/>
      <c r="BX779" s="1"/>
      <c r="BY779" s="1"/>
      <c r="BZ779" s="1"/>
      <c r="CA779" s="1"/>
      <c r="CB779" s="1"/>
      <c r="CC779" s="1"/>
      <c r="CD779" s="1"/>
    </row>
    <row r="780" ht="14.2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  <c r="BC780" s="1"/>
      <c r="BD780" s="1"/>
      <c r="BE780" s="1"/>
      <c r="BF780" s="1"/>
      <c r="BG780" s="1"/>
      <c r="BH780" s="1"/>
      <c r="BI780" s="1"/>
      <c r="BJ780" s="1"/>
      <c r="BK780" s="1"/>
      <c r="BL780" s="1"/>
      <c r="BM780" s="1"/>
      <c r="BN780" s="1"/>
      <c r="BO780" s="1"/>
      <c r="BP780" s="1"/>
      <c r="BQ780" s="1"/>
      <c r="BR780" s="1"/>
      <c r="BS780" s="1"/>
      <c r="BT780" s="1"/>
      <c r="BU780" s="1"/>
      <c r="BV780" s="1"/>
      <c r="BW780" s="1"/>
      <c r="BX780" s="1"/>
      <c r="BY780" s="1"/>
      <c r="BZ780" s="1"/>
      <c r="CA780" s="1"/>
      <c r="CB780" s="1"/>
      <c r="CC780" s="1"/>
      <c r="CD780" s="1"/>
    </row>
    <row r="781" ht="14.2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  <c r="BC781" s="1"/>
      <c r="BD781" s="1"/>
      <c r="BE781" s="1"/>
      <c r="BF781" s="1"/>
      <c r="BG781" s="1"/>
      <c r="BH781" s="1"/>
      <c r="BI781" s="1"/>
      <c r="BJ781" s="1"/>
      <c r="BK781" s="1"/>
      <c r="BL781" s="1"/>
      <c r="BM781" s="1"/>
      <c r="BN781" s="1"/>
      <c r="BO781" s="1"/>
      <c r="BP781" s="1"/>
      <c r="BQ781" s="1"/>
      <c r="BR781" s="1"/>
      <c r="BS781" s="1"/>
      <c r="BT781" s="1"/>
      <c r="BU781" s="1"/>
      <c r="BV781" s="1"/>
      <c r="BW781" s="1"/>
      <c r="BX781" s="1"/>
      <c r="BY781" s="1"/>
      <c r="BZ781" s="1"/>
      <c r="CA781" s="1"/>
      <c r="CB781" s="1"/>
      <c r="CC781" s="1"/>
      <c r="CD781" s="1"/>
    </row>
    <row r="782" ht="14.2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  <c r="BC782" s="1"/>
      <c r="BD782" s="1"/>
      <c r="BE782" s="1"/>
      <c r="BF782" s="1"/>
      <c r="BG782" s="1"/>
      <c r="BH782" s="1"/>
      <c r="BI782" s="1"/>
      <c r="BJ782" s="1"/>
      <c r="BK782" s="1"/>
      <c r="BL782" s="1"/>
      <c r="BM782" s="1"/>
      <c r="BN782" s="1"/>
      <c r="BO782" s="1"/>
      <c r="BP782" s="1"/>
      <c r="BQ782" s="1"/>
      <c r="BR782" s="1"/>
      <c r="BS782" s="1"/>
      <c r="BT782" s="1"/>
      <c r="BU782" s="1"/>
      <c r="BV782" s="1"/>
      <c r="BW782" s="1"/>
      <c r="BX782" s="1"/>
      <c r="BY782" s="1"/>
      <c r="BZ782" s="1"/>
      <c r="CA782" s="1"/>
      <c r="CB782" s="1"/>
      <c r="CC782" s="1"/>
      <c r="CD782" s="1"/>
    </row>
    <row r="783" ht="14.2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  <c r="BC783" s="1"/>
      <c r="BD783" s="1"/>
      <c r="BE783" s="1"/>
      <c r="BF783" s="1"/>
      <c r="BG783" s="1"/>
      <c r="BH783" s="1"/>
      <c r="BI783" s="1"/>
      <c r="BJ783" s="1"/>
      <c r="BK783" s="1"/>
      <c r="BL783" s="1"/>
      <c r="BM783" s="1"/>
      <c r="BN783" s="1"/>
      <c r="BO783" s="1"/>
      <c r="BP783" s="1"/>
      <c r="BQ783" s="1"/>
      <c r="BR783" s="1"/>
      <c r="BS783" s="1"/>
      <c r="BT783" s="1"/>
      <c r="BU783" s="1"/>
      <c r="BV783" s="1"/>
      <c r="BW783" s="1"/>
      <c r="BX783" s="1"/>
      <c r="BY783" s="1"/>
      <c r="BZ783" s="1"/>
      <c r="CA783" s="1"/>
      <c r="CB783" s="1"/>
      <c r="CC783" s="1"/>
      <c r="CD783" s="1"/>
    </row>
    <row r="784" ht="14.2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  <c r="BC784" s="1"/>
      <c r="BD784" s="1"/>
      <c r="BE784" s="1"/>
      <c r="BF784" s="1"/>
      <c r="BG784" s="1"/>
      <c r="BH784" s="1"/>
      <c r="BI784" s="1"/>
      <c r="BJ784" s="1"/>
      <c r="BK784" s="1"/>
      <c r="BL784" s="1"/>
      <c r="BM784" s="1"/>
      <c r="BN784" s="1"/>
      <c r="BO784" s="1"/>
      <c r="BP784" s="1"/>
      <c r="BQ784" s="1"/>
      <c r="BR784" s="1"/>
      <c r="BS784" s="1"/>
      <c r="BT784" s="1"/>
      <c r="BU784" s="1"/>
      <c r="BV784" s="1"/>
      <c r="BW784" s="1"/>
      <c r="BX784" s="1"/>
      <c r="BY784" s="1"/>
      <c r="BZ784" s="1"/>
      <c r="CA784" s="1"/>
      <c r="CB784" s="1"/>
      <c r="CC784" s="1"/>
      <c r="CD784" s="1"/>
    </row>
    <row r="785" ht="14.2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  <c r="BC785" s="1"/>
      <c r="BD785" s="1"/>
      <c r="BE785" s="1"/>
      <c r="BF785" s="1"/>
      <c r="BG785" s="1"/>
      <c r="BH785" s="1"/>
      <c r="BI785" s="1"/>
      <c r="BJ785" s="1"/>
      <c r="BK785" s="1"/>
      <c r="BL785" s="1"/>
      <c r="BM785" s="1"/>
      <c r="BN785" s="1"/>
      <c r="BO785" s="1"/>
      <c r="BP785" s="1"/>
      <c r="BQ785" s="1"/>
      <c r="BR785" s="1"/>
      <c r="BS785" s="1"/>
      <c r="BT785" s="1"/>
      <c r="BU785" s="1"/>
      <c r="BV785" s="1"/>
      <c r="BW785" s="1"/>
      <c r="BX785" s="1"/>
      <c r="BY785" s="1"/>
      <c r="BZ785" s="1"/>
      <c r="CA785" s="1"/>
      <c r="CB785" s="1"/>
      <c r="CC785" s="1"/>
      <c r="CD785" s="1"/>
    </row>
    <row r="786" ht="14.2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  <c r="BC786" s="1"/>
      <c r="BD786" s="1"/>
      <c r="BE786" s="1"/>
      <c r="BF786" s="1"/>
      <c r="BG786" s="1"/>
      <c r="BH786" s="1"/>
      <c r="BI786" s="1"/>
      <c r="BJ786" s="1"/>
      <c r="BK786" s="1"/>
      <c r="BL786" s="1"/>
      <c r="BM786" s="1"/>
      <c r="BN786" s="1"/>
      <c r="BO786" s="1"/>
      <c r="BP786" s="1"/>
      <c r="BQ786" s="1"/>
      <c r="BR786" s="1"/>
      <c r="BS786" s="1"/>
      <c r="BT786" s="1"/>
      <c r="BU786" s="1"/>
      <c r="BV786" s="1"/>
      <c r="BW786" s="1"/>
      <c r="BX786" s="1"/>
      <c r="BY786" s="1"/>
      <c r="BZ786" s="1"/>
      <c r="CA786" s="1"/>
      <c r="CB786" s="1"/>
      <c r="CC786" s="1"/>
      <c r="CD786" s="1"/>
    </row>
    <row r="787" ht="14.2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  <c r="BC787" s="1"/>
      <c r="BD787" s="1"/>
      <c r="BE787" s="1"/>
      <c r="BF787" s="1"/>
      <c r="BG787" s="1"/>
      <c r="BH787" s="1"/>
      <c r="BI787" s="1"/>
      <c r="BJ787" s="1"/>
      <c r="BK787" s="1"/>
      <c r="BL787" s="1"/>
      <c r="BM787" s="1"/>
      <c r="BN787" s="1"/>
      <c r="BO787" s="1"/>
      <c r="BP787" s="1"/>
      <c r="BQ787" s="1"/>
      <c r="BR787" s="1"/>
      <c r="BS787" s="1"/>
      <c r="BT787" s="1"/>
      <c r="BU787" s="1"/>
      <c r="BV787" s="1"/>
      <c r="BW787" s="1"/>
      <c r="BX787" s="1"/>
      <c r="BY787" s="1"/>
      <c r="BZ787" s="1"/>
      <c r="CA787" s="1"/>
      <c r="CB787" s="1"/>
      <c r="CC787" s="1"/>
      <c r="CD787" s="1"/>
    </row>
    <row r="788" ht="14.2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  <c r="BC788" s="1"/>
      <c r="BD788" s="1"/>
      <c r="BE788" s="1"/>
      <c r="BF788" s="1"/>
      <c r="BG788" s="1"/>
      <c r="BH788" s="1"/>
      <c r="BI788" s="1"/>
      <c r="BJ788" s="1"/>
      <c r="BK788" s="1"/>
      <c r="BL788" s="1"/>
      <c r="BM788" s="1"/>
      <c r="BN788" s="1"/>
      <c r="BO788" s="1"/>
      <c r="BP788" s="1"/>
      <c r="BQ788" s="1"/>
      <c r="BR788" s="1"/>
      <c r="BS788" s="1"/>
      <c r="BT788" s="1"/>
      <c r="BU788" s="1"/>
      <c r="BV788" s="1"/>
      <c r="BW788" s="1"/>
      <c r="BX788" s="1"/>
      <c r="BY788" s="1"/>
      <c r="BZ788" s="1"/>
      <c r="CA788" s="1"/>
      <c r="CB788" s="1"/>
      <c r="CC788" s="1"/>
      <c r="CD788" s="1"/>
    </row>
    <row r="789" ht="14.2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  <c r="BC789" s="1"/>
      <c r="BD789" s="1"/>
      <c r="BE789" s="1"/>
      <c r="BF789" s="1"/>
      <c r="BG789" s="1"/>
      <c r="BH789" s="1"/>
      <c r="BI789" s="1"/>
      <c r="BJ789" s="1"/>
      <c r="BK789" s="1"/>
      <c r="BL789" s="1"/>
      <c r="BM789" s="1"/>
      <c r="BN789" s="1"/>
      <c r="BO789" s="1"/>
      <c r="BP789" s="1"/>
      <c r="BQ789" s="1"/>
      <c r="BR789" s="1"/>
      <c r="BS789" s="1"/>
      <c r="BT789" s="1"/>
      <c r="BU789" s="1"/>
      <c r="BV789" s="1"/>
      <c r="BW789" s="1"/>
      <c r="BX789" s="1"/>
      <c r="BY789" s="1"/>
      <c r="BZ789" s="1"/>
      <c r="CA789" s="1"/>
      <c r="CB789" s="1"/>
      <c r="CC789" s="1"/>
      <c r="CD789" s="1"/>
    </row>
    <row r="790" ht="14.2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  <c r="BC790" s="1"/>
      <c r="BD790" s="1"/>
      <c r="BE790" s="1"/>
      <c r="BF790" s="1"/>
      <c r="BG790" s="1"/>
      <c r="BH790" s="1"/>
      <c r="BI790" s="1"/>
      <c r="BJ790" s="1"/>
      <c r="BK790" s="1"/>
      <c r="BL790" s="1"/>
      <c r="BM790" s="1"/>
      <c r="BN790" s="1"/>
      <c r="BO790" s="1"/>
      <c r="BP790" s="1"/>
      <c r="BQ790" s="1"/>
      <c r="BR790" s="1"/>
      <c r="BS790" s="1"/>
      <c r="BT790" s="1"/>
      <c r="BU790" s="1"/>
      <c r="BV790" s="1"/>
      <c r="BW790" s="1"/>
      <c r="BX790" s="1"/>
      <c r="BY790" s="1"/>
      <c r="BZ790" s="1"/>
      <c r="CA790" s="1"/>
      <c r="CB790" s="1"/>
      <c r="CC790" s="1"/>
      <c r="CD790" s="1"/>
    </row>
    <row r="791" ht="14.2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  <c r="BC791" s="1"/>
      <c r="BD791" s="1"/>
      <c r="BE791" s="1"/>
      <c r="BF791" s="1"/>
      <c r="BG791" s="1"/>
      <c r="BH791" s="1"/>
      <c r="BI791" s="1"/>
      <c r="BJ791" s="1"/>
      <c r="BK791" s="1"/>
      <c r="BL791" s="1"/>
      <c r="BM791" s="1"/>
      <c r="BN791" s="1"/>
      <c r="BO791" s="1"/>
      <c r="BP791" s="1"/>
      <c r="BQ791" s="1"/>
      <c r="BR791" s="1"/>
      <c r="BS791" s="1"/>
      <c r="BT791" s="1"/>
      <c r="BU791" s="1"/>
      <c r="BV791" s="1"/>
      <c r="BW791" s="1"/>
      <c r="BX791" s="1"/>
      <c r="BY791" s="1"/>
      <c r="BZ791" s="1"/>
      <c r="CA791" s="1"/>
      <c r="CB791" s="1"/>
      <c r="CC791" s="1"/>
      <c r="CD791" s="1"/>
    </row>
    <row r="792" ht="14.2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  <c r="BC792" s="1"/>
      <c r="BD792" s="1"/>
      <c r="BE792" s="1"/>
      <c r="BF792" s="1"/>
      <c r="BG792" s="1"/>
      <c r="BH792" s="1"/>
      <c r="BI792" s="1"/>
      <c r="BJ792" s="1"/>
      <c r="BK792" s="1"/>
      <c r="BL792" s="1"/>
      <c r="BM792" s="1"/>
      <c r="BN792" s="1"/>
      <c r="BO792" s="1"/>
      <c r="BP792" s="1"/>
      <c r="BQ792" s="1"/>
      <c r="BR792" s="1"/>
      <c r="BS792" s="1"/>
      <c r="BT792" s="1"/>
      <c r="BU792" s="1"/>
      <c r="BV792" s="1"/>
      <c r="BW792" s="1"/>
      <c r="BX792" s="1"/>
      <c r="BY792" s="1"/>
      <c r="BZ792" s="1"/>
      <c r="CA792" s="1"/>
      <c r="CB792" s="1"/>
      <c r="CC792" s="1"/>
      <c r="CD792" s="1"/>
    </row>
    <row r="793" ht="14.2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  <c r="BC793" s="1"/>
      <c r="BD793" s="1"/>
      <c r="BE793" s="1"/>
      <c r="BF793" s="1"/>
      <c r="BG793" s="1"/>
      <c r="BH793" s="1"/>
      <c r="BI793" s="1"/>
      <c r="BJ793" s="1"/>
      <c r="BK793" s="1"/>
      <c r="BL793" s="1"/>
      <c r="BM793" s="1"/>
      <c r="BN793" s="1"/>
      <c r="BO793" s="1"/>
      <c r="BP793" s="1"/>
      <c r="BQ793" s="1"/>
      <c r="BR793" s="1"/>
      <c r="BS793" s="1"/>
      <c r="BT793" s="1"/>
      <c r="BU793" s="1"/>
      <c r="BV793" s="1"/>
      <c r="BW793" s="1"/>
      <c r="BX793" s="1"/>
      <c r="BY793" s="1"/>
      <c r="BZ793" s="1"/>
      <c r="CA793" s="1"/>
      <c r="CB793" s="1"/>
      <c r="CC793" s="1"/>
      <c r="CD793" s="1"/>
    </row>
    <row r="794" ht="14.2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  <c r="BC794" s="1"/>
      <c r="BD794" s="1"/>
      <c r="BE794" s="1"/>
      <c r="BF794" s="1"/>
      <c r="BG794" s="1"/>
      <c r="BH794" s="1"/>
      <c r="BI794" s="1"/>
      <c r="BJ794" s="1"/>
      <c r="BK794" s="1"/>
      <c r="BL794" s="1"/>
      <c r="BM794" s="1"/>
      <c r="BN794" s="1"/>
      <c r="BO794" s="1"/>
      <c r="BP794" s="1"/>
      <c r="BQ794" s="1"/>
      <c r="BR794" s="1"/>
      <c r="BS794" s="1"/>
      <c r="BT794" s="1"/>
      <c r="BU794" s="1"/>
      <c r="BV794" s="1"/>
      <c r="BW794" s="1"/>
      <c r="BX794" s="1"/>
      <c r="BY794" s="1"/>
      <c r="BZ794" s="1"/>
      <c r="CA794" s="1"/>
      <c r="CB794" s="1"/>
      <c r="CC794" s="1"/>
      <c r="CD794" s="1"/>
    </row>
    <row r="795" ht="14.2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  <c r="BC795" s="1"/>
      <c r="BD795" s="1"/>
      <c r="BE795" s="1"/>
      <c r="BF795" s="1"/>
      <c r="BG795" s="1"/>
      <c r="BH795" s="1"/>
      <c r="BI795" s="1"/>
      <c r="BJ795" s="1"/>
      <c r="BK795" s="1"/>
      <c r="BL795" s="1"/>
      <c r="BM795" s="1"/>
      <c r="BN795" s="1"/>
      <c r="BO795" s="1"/>
      <c r="BP795" s="1"/>
      <c r="BQ795" s="1"/>
      <c r="BR795" s="1"/>
      <c r="BS795" s="1"/>
      <c r="BT795" s="1"/>
      <c r="BU795" s="1"/>
      <c r="BV795" s="1"/>
      <c r="BW795" s="1"/>
      <c r="BX795" s="1"/>
      <c r="BY795" s="1"/>
      <c r="BZ795" s="1"/>
      <c r="CA795" s="1"/>
      <c r="CB795" s="1"/>
      <c r="CC795" s="1"/>
      <c r="CD795" s="1"/>
    </row>
    <row r="796" ht="14.2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  <c r="BC796" s="1"/>
      <c r="BD796" s="1"/>
      <c r="BE796" s="1"/>
      <c r="BF796" s="1"/>
      <c r="BG796" s="1"/>
      <c r="BH796" s="1"/>
      <c r="BI796" s="1"/>
      <c r="BJ796" s="1"/>
      <c r="BK796" s="1"/>
      <c r="BL796" s="1"/>
      <c r="BM796" s="1"/>
      <c r="BN796" s="1"/>
      <c r="BO796" s="1"/>
      <c r="BP796" s="1"/>
      <c r="BQ796" s="1"/>
      <c r="BR796" s="1"/>
      <c r="BS796" s="1"/>
      <c r="BT796" s="1"/>
      <c r="BU796" s="1"/>
      <c r="BV796" s="1"/>
      <c r="BW796" s="1"/>
      <c r="BX796" s="1"/>
      <c r="BY796" s="1"/>
      <c r="BZ796" s="1"/>
      <c r="CA796" s="1"/>
      <c r="CB796" s="1"/>
      <c r="CC796" s="1"/>
      <c r="CD796" s="1"/>
    </row>
    <row r="797" ht="14.2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  <c r="BC797" s="1"/>
      <c r="BD797" s="1"/>
      <c r="BE797" s="1"/>
      <c r="BF797" s="1"/>
      <c r="BG797" s="1"/>
      <c r="BH797" s="1"/>
      <c r="BI797" s="1"/>
      <c r="BJ797" s="1"/>
      <c r="BK797" s="1"/>
      <c r="BL797" s="1"/>
      <c r="BM797" s="1"/>
      <c r="BN797" s="1"/>
      <c r="BO797" s="1"/>
      <c r="BP797" s="1"/>
      <c r="BQ797" s="1"/>
      <c r="BR797" s="1"/>
      <c r="BS797" s="1"/>
      <c r="BT797" s="1"/>
      <c r="BU797" s="1"/>
      <c r="BV797" s="1"/>
      <c r="BW797" s="1"/>
      <c r="BX797" s="1"/>
      <c r="BY797" s="1"/>
      <c r="BZ797" s="1"/>
      <c r="CA797" s="1"/>
      <c r="CB797" s="1"/>
      <c r="CC797" s="1"/>
      <c r="CD797" s="1"/>
    </row>
    <row r="798" ht="14.2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  <c r="BC798" s="1"/>
      <c r="BD798" s="1"/>
      <c r="BE798" s="1"/>
      <c r="BF798" s="1"/>
      <c r="BG798" s="1"/>
      <c r="BH798" s="1"/>
      <c r="BI798" s="1"/>
      <c r="BJ798" s="1"/>
      <c r="BK798" s="1"/>
      <c r="BL798" s="1"/>
      <c r="BM798" s="1"/>
      <c r="BN798" s="1"/>
      <c r="BO798" s="1"/>
      <c r="BP798" s="1"/>
      <c r="BQ798" s="1"/>
      <c r="BR798" s="1"/>
      <c r="BS798" s="1"/>
      <c r="BT798" s="1"/>
      <c r="BU798" s="1"/>
      <c r="BV798" s="1"/>
      <c r="BW798" s="1"/>
      <c r="BX798" s="1"/>
      <c r="BY798" s="1"/>
      <c r="BZ798" s="1"/>
      <c r="CA798" s="1"/>
      <c r="CB798" s="1"/>
      <c r="CC798" s="1"/>
      <c r="CD798" s="1"/>
    </row>
    <row r="799" ht="14.2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  <c r="BC799" s="1"/>
      <c r="BD799" s="1"/>
      <c r="BE799" s="1"/>
      <c r="BF799" s="1"/>
      <c r="BG799" s="1"/>
      <c r="BH799" s="1"/>
      <c r="BI799" s="1"/>
      <c r="BJ799" s="1"/>
      <c r="BK799" s="1"/>
      <c r="BL799" s="1"/>
      <c r="BM799" s="1"/>
      <c r="BN799" s="1"/>
      <c r="BO799" s="1"/>
      <c r="BP799" s="1"/>
      <c r="BQ799" s="1"/>
      <c r="BR799" s="1"/>
      <c r="BS799" s="1"/>
      <c r="BT799" s="1"/>
      <c r="BU799" s="1"/>
      <c r="BV799" s="1"/>
      <c r="BW799" s="1"/>
      <c r="BX799" s="1"/>
      <c r="BY799" s="1"/>
      <c r="BZ799" s="1"/>
      <c r="CA799" s="1"/>
      <c r="CB799" s="1"/>
      <c r="CC799" s="1"/>
      <c r="CD799" s="1"/>
    </row>
    <row r="800" ht="14.2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  <c r="BC800" s="1"/>
      <c r="BD800" s="1"/>
      <c r="BE800" s="1"/>
      <c r="BF800" s="1"/>
      <c r="BG800" s="1"/>
      <c r="BH800" s="1"/>
      <c r="BI800" s="1"/>
      <c r="BJ800" s="1"/>
      <c r="BK800" s="1"/>
      <c r="BL800" s="1"/>
      <c r="BM800" s="1"/>
      <c r="BN800" s="1"/>
      <c r="BO800" s="1"/>
      <c r="BP800" s="1"/>
      <c r="BQ800" s="1"/>
      <c r="BR800" s="1"/>
      <c r="BS800" s="1"/>
      <c r="BT800" s="1"/>
      <c r="BU800" s="1"/>
      <c r="BV800" s="1"/>
      <c r="BW800" s="1"/>
      <c r="BX800" s="1"/>
      <c r="BY800" s="1"/>
      <c r="BZ800" s="1"/>
      <c r="CA800" s="1"/>
      <c r="CB800" s="1"/>
      <c r="CC800" s="1"/>
      <c r="CD800" s="1"/>
    </row>
    <row r="801" ht="14.2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  <c r="BC801" s="1"/>
      <c r="BD801" s="1"/>
      <c r="BE801" s="1"/>
      <c r="BF801" s="1"/>
      <c r="BG801" s="1"/>
      <c r="BH801" s="1"/>
      <c r="BI801" s="1"/>
      <c r="BJ801" s="1"/>
      <c r="BK801" s="1"/>
      <c r="BL801" s="1"/>
      <c r="BM801" s="1"/>
      <c r="BN801" s="1"/>
      <c r="BO801" s="1"/>
      <c r="BP801" s="1"/>
      <c r="BQ801" s="1"/>
      <c r="BR801" s="1"/>
      <c r="BS801" s="1"/>
      <c r="BT801" s="1"/>
      <c r="BU801" s="1"/>
      <c r="BV801" s="1"/>
      <c r="BW801" s="1"/>
      <c r="BX801" s="1"/>
      <c r="BY801" s="1"/>
      <c r="BZ801" s="1"/>
      <c r="CA801" s="1"/>
      <c r="CB801" s="1"/>
      <c r="CC801" s="1"/>
      <c r="CD801" s="1"/>
    </row>
    <row r="802" ht="14.2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  <c r="BC802" s="1"/>
      <c r="BD802" s="1"/>
      <c r="BE802" s="1"/>
      <c r="BF802" s="1"/>
      <c r="BG802" s="1"/>
      <c r="BH802" s="1"/>
      <c r="BI802" s="1"/>
      <c r="BJ802" s="1"/>
      <c r="BK802" s="1"/>
      <c r="BL802" s="1"/>
      <c r="BM802" s="1"/>
      <c r="BN802" s="1"/>
      <c r="BO802" s="1"/>
      <c r="BP802" s="1"/>
      <c r="BQ802" s="1"/>
      <c r="BR802" s="1"/>
      <c r="BS802" s="1"/>
      <c r="BT802" s="1"/>
      <c r="BU802" s="1"/>
      <c r="BV802" s="1"/>
      <c r="BW802" s="1"/>
      <c r="BX802" s="1"/>
      <c r="BY802" s="1"/>
      <c r="BZ802" s="1"/>
      <c r="CA802" s="1"/>
      <c r="CB802" s="1"/>
      <c r="CC802" s="1"/>
      <c r="CD802" s="1"/>
    </row>
    <row r="803" ht="14.2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  <c r="BC803" s="1"/>
      <c r="BD803" s="1"/>
      <c r="BE803" s="1"/>
      <c r="BF803" s="1"/>
      <c r="BG803" s="1"/>
      <c r="BH803" s="1"/>
      <c r="BI803" s="1"/>
      <c r="BJ803" s="1"/>
      <c r="BK803" s="1"/>
      <c r="BL803" s="1"/>
      <c r="BM803" s="1"/>
      <c r="BN803" s="1"/>
      <c r="BO803" s="1"/>
      <c r="BP803" s="1"/>
      <c r="BQ803" s="1"/>
      <c r="BR803" s="1"/>
      <c r="BS803" s="1"/>
      <c r="BT803" s="1"/>
      <c r="BU803" s="1"/>
      <c r="BV803" s="1"/>
      <c r="BW803" s="1"/>
      <c r="BX803" s="1"/>
      <c r="BY803" s="1"/>
      <c r="BZ803" s="1"/>
      <c r="CA803" s="1"/>
      <c r="CB803" s="1"/>
      <c r="CC803" s="1"/>
      <c r="CD803" s="1"/>
    </row>
    <row r="804" ht="14.2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  <c r="BC804" s="1"/>
      <c r="BD804" s="1"/>
      <c r="BE804" s="1"/>
      <c r="BF804" s="1"/>
      <c r="BG804" s="1"/>
      <c r="BH804" s="1"/>
      <c r="BI804" s="1"/>
      <c r="BJ804" s="1"/>
      <c r="BK804" s="1"/>
      <c r="BL804" s="1"/>
      <c r="BM804" s="1"/>
      <c r="BN804" s="1"/>
      <c r="BO804" s="1"/>
      <c r="BP804" s="1"/>
      <c r="BQ804" s="1"/>
      <c r="BR804" s="1"/>
      <c r="BS804" s="1"/>
      <c r="BT804" s="1"/>
      <c r="BU804" s="1"/>
      <c r="BV804" s="1"/>
      <c r="BW804" s="1"/>
      <c r="BX804" s="1"/>
      <c r="BY804" s="1"/>
      <c r="BZ804" s="1"/>
      <c r="CA804" s="1"/>
      <c r="CB804" s="1"/>
      <c r="CC804" s="1"/>
      <c r="CD804" s="1"/>
    </row>
    <row r="805" ht="14.2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  <c r="BC805" s="1"/>
      <c r="BD805" s="1"/>
      <c r="BE805" s="1"/>
      <c r="BF805" s="1"/>
      <c r="BG805" s="1"/>
      <c r="BH805" s="1"/>
      <c r="BI805" s="1"/>
      <c r="BJ805" s="1"/>
      <c r="BK805" s="1"/>
      <c r="BL805" s="1"/>
      <c r="BM805" s="1"/>
      <c r="BN805" s="1"/>
      <c r="BO805" s="1"/>
      <c r="BP805" s="1"/>
      <c r="BQ805" s="1"/>
      <c r="BR805" s="1"/>
      <c r="BS805" s="1"/>
      <c r="BT805" s="1"/>
      <c r="BU805" s="1"/>
      <c r="BV805" s="1"/>
      <c r="BW805" s="1"/>
      <c r="BX805" s="1"/>
      <c r="BY805" s="1"/>
      <c r="BZ805" s="1"/>
      <c r="CA805" s="1"/>
      <c r="CB805" s="1"/>
      <c r="CC805" s="1"/>
      <c r="CD805" s="1"/>
    </row>
    <row r="806" ht="14.2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  <c r="BC806" s="1"/>
      <c r="BD806" s="1"/>
      <c r="BE806" s="1"/>
      <c r="BF806" s="1"/>
      <c r="BG806" s="1"/>
      <c r="BH806" s="1"/>
      <c r="BI806" s="1"/>
      <c r="BJ806" s="1"/>
      <c r="BK806" s="1"/>
      <c r="BL806" s="1"/>
      <c r="BM806" s="1"/>
      <c r="BN806" s="1"/>
      <c r="BO806" s="1"/>
      <c r="BP806" s="1"/>
      <c r="BQ806" s="1"/>
      <c r="BR806" s="1"/>
      <c r="BS806" s="1"/>
      <c r="BT806" s="1"/>
      <c r="BU806" s="1"/>
      <c r="BV806" s="1"/>
      <c r="BW806" s="1"/>
      <c r="BX806" s="1"/>
      <c r="BY806" s="1"/>
      <c r="BZ806" s="1"/>
      <c r="CA806" s="1"/>
      <c r="CB806" s="1"/>
      <c r="CC806" s="1"/>
      <c r="CD806" s="1"/>
    </row>
    <row r="807" ht="14.2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  <c r="BC807" s="1"/>
      <c r="BD807" s="1"/>
      <c r="BE807" s="1"/>
      <c r="BF807" s="1"/>
      <c r="BG807" s="1"/>
      <c r="BH807" s="1"/>
      <c r="BI807" s="1"/>
      <c r="BJ807" s="1"/>
      <c r="BK807" s="1"/>
      <c r="BL807" s="1"/>
      <c r="BM807" s="1"/>
      <c r="BN807" s="1"/>
      <c r="BO807" s="1"/>
      <c r="BP807" s="1"/>
      <c r="BQ807" s="1"/>
      <c r="BR807" s="1"/>
      <c r="BS807" s="1"/>
      <c r="BT807" s="1"/>
      <c r="BU807" s="1"/>
      <c r="BV807" s="1"/>
      <c r="BW807" s="1"/>
      <c r="BX807" s="1"/>
      <c r="BY807" s="1"/>
      <c r="BZ807" s="1"/>
      <c r="CA807" s="1"/>
      <c r="CB807" s="1"/>
      <c r="CC807" s="1"/>
      <c r="CD807" s="1"/>
    </row>
    <row r="808" ht="14.2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  <c r="BC808" s="1"/>
      <c r="BD808" s="1"/>
      <c r="BE808" s="1"/>
      <c r="BF808" s="1"/>
      <c r="BG808" s="1"/>
      <c r="BH808" s="1"/>
      <c r="BI808" s="1"/>
      <c r="BJ808" s="1"/>
      <c r="BK808" s="1"/>
      <c r="BL808" s="1"/>
      <c r="BM808" s="1"/>
      <c r="BN808" s="1"/>
      <c r="BO808" s="1"/>
      <c r="BP808" s="1"/>
      <c r="BQ808" s="1"/>
      <c r="BR808" s="1"/>
      <c r="BS808" s="1"/>
      <c r="BT808" s="1"/>
      <c r="BU808" s="1"/>
      <c r="BV808" s="1"/>
      <c r="BW808" s="1"/>
      <c r="BX808" s="1"/>
      <c r="BY808" s="1"/>
      <c r="BZ808" s="1"/>
      <c r="CA808" s="1"/>
      <c r="CB808" s="1"/>
      <c r="CC808" s="1"/>
      <c r="CD808" s="1"/>
    </row>
    <row r="809" ht="14.2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  <c r="BC809" s="1"/>
      <c r="BD809" s="1"/>
      <c r="BE809" s="1"/>
      <c r="BF809" s="1"/>
      <c r="BG809" s="1"/>
      <c r="BH809" s="1"/>
      <c r="BI809" s="1"/>
      <c r="BJ809" s="1"/>
      <c r="BK809" s="1"/>
      <c r="BL809" s="1"/>
      <c r="BM809" s="1"/>
      <c r="BN809" s="1"/>
      <c r="BO809" s="1"/>
      <c r="BP809" s="1"/>
      <c r="BQ809" s="1"/>
      <c r="BR809" s="1"/>
      <c r="BS809" s="1"/>
      <c r="BT809" s="1"/>
      <c r="BU809" s="1"/>
      <c r="BV809" s="1"/>
      <c r="BW809" s="1"/>
      <c r="BX809" s="1"/>
      <c r="BY809" s="1"/>
      <c r="BZ809" s="1"/>
      <c r="CA809" s="1"/>
      <c r="CB809" s="1"/>
      <c r="CC809" s="1"/>
      <c r="CD809" s="1"/>
    </row>
    <row r="810" ht="14.2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  <c r="BC810" s="1"/>
      <c r="BD810" s="1"/>
      <c r="BE810" s="1"/>
      <c r="BF810" s="1"/>
      <c r="BG810" s="1"/>
      <c r="BH810" s="1"/>
      <c r="BI810" s="1"/>
      <c r="BJ810" s="1"/>
      <c r="BK810" s="1"/>
      <c r="BL810" s="1"/>
      <c r="BM810" s="1"/>
      <c r="BN810" s="1"/>
      <c r="BO810" s="1"/>
      <c r="BP810" s="1"/>
      <c r="BQ810" s="1"/>
      <c r="BR810" s="1"/>
      <c r="BS810" s="1"/>
      <c r="BT810" s="1"/>
      <c r="BU810" s="1"/>
      <c r="BV810" s="1"/>
      <c r="BW810" s="1"/>
      <c r="BX810" s="1"/>
      <c r="BY810" s="1"/>
      <c r="BZ810" s="1"/>
      <c r="CA810" s="1"/>
      <c r="CB810" s="1"/>
      <c r="CC810" s="1"/>
      <c r="CD810" s="1"/>
    </row>
    <row r="811" ht="14.2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  <c r="BC811" s="1"/>
      <c r="BD811" s="1"/>
      <c r="BE811" s="1"/>
      <c r="BF811" s="1"/>
      <c r="BG811" s="1"/>
      <c r="BH811" s="1"/>
      <c r="BI811" s="1"/>
      <c r="BJ811" s="1"/>
      <c r="BK811" s="1"/>
      <c r="BL811" s="1"/>
      <c r="BM811" s="1"/>
      <c r="BN811" s="1"/>
      <c r="BO811" s="1"/>
      <c r="BP811" s="1"/>
      <c r="BQ811" s="1"/>
      <c r="BR811" s="1"/>
      <c r="BS811" s="1"/>
      <c r="BT811" s="1"/>
      <c r="BU811" s="1"/>
      <c r="BV811" s="1"/>
      <c r="BW811" s="1"/>
      <c r="BX811" s="1"/>
      <c r="BY811" s="1"/>
      <c r="BZ811" s="1"/>
      <c r="CA811" s="1"/>
      <c r="CB811" s="1"/>
      <c r="CC811" s="1"/>
      <c r="CD811" s="1"/>
    </row>
    <row r="812" ht="14.2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  <c r="BC812" s="1"/>
      <c r="BD812" s="1"/>
      <c r="BE812" s="1"/>
      <c r="BF812" s="1"/>
      <c r="BG812" s="1"/>
      <c r="BH812" s="1"/>
      <c r="BI812" s="1"/>
      <c r="BJ812" s="1"/>
      <c r="BK812" s="1"/>
      <c r="BL812" s="1"/>
      <c r="BM812" s="1"/>
      <c r="BN812" s="1"/>
      <c r="BO812" s="1"/>
      <c r="BP812" s="1"/>
      <c r="BQ812" s="1"/>
      <c r="BR812" s="1"/>
      <c r="BS812" s="1"/>
      <c r="BT812" s="1"/>
      <c r="BU812" s="1"/>
      <c r="BV812" s="1"/>
      <c r="BW812" s="1"/>
      <c r="BX812" s="1"/>
      <c r="BY812" s="1"/>
      <c r="BZ812" s="1"/>
      <c r="CA812" s="1"/>
      <c r="CB812" s="1"/>
      <c r="CC812" s="1"/>
      <c r="CD812" s="1"/>
    </row>
    <row r="813" ht="14.2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  <c r="BC813" s="1"/>
      <c r="BD813" s="1"/>
      <c r="BE813" s="1"/>
      <c r="BF813" s="1"/>
      <c r="BG813" s="1"/>
      <c r="BH813" s="1"/>
      <c r="BI813" s="1"/>
      <c r="BJ813" s="1"/>
      <c r="BK813" s="1"/>
      <c r="BL813" s="1"/>
      <c r="BM813" s="1"/>
      <c r="BN813" s="1"/>
      <c r="BO813" s="1"/>
      <c r="BP813" s="1"/>
      <c r="BQ813" s="1"/>
      <c r="BR813" s="1"/>
      <c r="BS813" s="1"/>
      <c r="BT813" s="1"/>
      <c r="BU813" s="1"/>
      <c r="BV813" s="1"/>
      <c r="BW813" s="1"/>
      <c r="BX813" s="1"/>
      <c r="BY813" s="1"/>
      <c r="BZ813" s="1"/>
      <c r="CA813" s="1"/>
      <c r="CB813" s="1"/>
      <c r="CC813" s="1"/>
      <c r="CD813" s="1"/>
    </row>
    <row r="814" ht="14.2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  <c r="BC814" s="1"/>
      <c r="BD814" s="1"/>
      <c r="BE814" s="1"/>
      <c r="BF814" s="1"/>
      <c r="BG814" s="1"/>
      <c r="BH814" s="1"/>
      <c r="BI814" s="1"/>
      <c r="BJ814" s="1"/>
      <c r="BK814" s="1"/>
      <c r="BL814" s="1"/>
      <c r="BM814" s="1"/>
      <c r="BN814" s="1"/>
      <c r="BO814" s="1"/>
      <c r="BP814" s="1"/>
      <c r="BQ814" s="1"/>
      <c r="BR814" s="1"/>
      <c r="BS814" s="1"/>
      <c r="BT814" s="1"/>
      <c r="BU814" s="1"/>
      <c r="BV814" s="1"/>
      <c r="BW814" s="1"/>
      <c r="BX814" s="1"/>
      <c r="BY814" s="1"/>
      <c r="BZ814" s="1"/>
      <c r="CA814" s="1"/>
      <c r="CB814" s="1"/>
      <c r="CC814" s="1"/>
      <c r="CD814" s="1"/>
    </row>
    <row r="815" ht="14.2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  <c r="BC815" s="1"/>
      <c r="BD815" s="1"/>
      <c r="BE815" s="1"/>
      <c r="BF815" s="1"/>
      <c r="BG815" s="1"/>
      <c r="BH815" s="1"/>
      <c r="BI815" s="1"/>
      <c r="BJ815" s="1"/>
      <c r="BK815" s="1"/>
      <c r="BL815" s="1"/>
      <c r="BM815" s="1"/>
      <c r="BN815" s="1"/>
      <c r="BO815" s="1"/>
      <c r="BP815" s="1"/>
      <c r="BQ815" s="1"/>
      <c r="BR815" s="1"/>
      <c r="BS815" s="1"/>
      <c r="BT815" s="1"/>
      <c r="BU815" s="1"/>
      <c r="BV815" s="1"/>
      <c r="BW815" s="1"/>
      <c r="BX815" s="1"/>
      <c r="BY815" s="1"/>
      <c r="BZ815" s="1"/>
      <c r="CA815" s="1"/>
      <c r="CB815" s="1"/>
      <c r="CC815" s="1"/>
      <c r="CD815" s="1"/>
    </row>
    <row r="816" ht="14.2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  <c r="BC816" s="1"/>
      <c r="BD816" s="1"/>
      <c r="BE816" s="1"/>
      <c r="BF816" s="1"/>
      <c r="BG816" s="1"/>
      <c r="BH816" s="1"/>
      <c r="BI816" s="1"/>
      <c r="BJ816" s="1"/>
      <c r="BK816" s="1"/>
      <c r="BL816" s="1"/>
      <c r="BM816" s="1"/>
      <c r="BN816" s="1"/>
      <c r="BO816" s="1"/>
      <c r="BP816" s="1"/>
      <c r="BQ816" s="1"/>
      <c r="BR816" s="1"/>
      <c r="BS816" s="1"/>
      <c r="BT816" s="1"/>
      <c r="BU816" s="1"/>
      <c r="BV816" s="1"/>
      <c r="BW816" s="1"/>
      <c r="BX816" s="1"/>
      <c r="BY816" s="1"/>
      <c r="BZ816" s="1"/>
      <c r="CA816" s="1"/>
      <c r="CB816" s="1"/>
      <c r="CC816" s="1"/>
      <c r="CD816" s="1"/>
    </row>
    <row r="817" ht="14.2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  <c r="BC817" s="1"/>
      <c r="BD817" s="1"/>
      <c r="BE817" s="1"/>
      <c r="BF817" s="1"/>
      <c r="BG817" s="1"/>
      <c r="BH817" s="1"/>
      <c r="BI817" s="1"/>
      <c r="BJ817" s="1"/>
      <c r="BK817" s="1"/>
      <c r="BL817" s="1"/>
      <c r="BM817" s="1"/>
      <c r="BN817" s="1"/>
      <c r="BO817" s="1"/>
      <c r="BP817" s="1"/>
      <c r="BQ817" s="1"/>
      <c r="BR817" s="1"/>
      <c r="BS817" s="1"/>
      <c r="BT817" s="1"/>
      <c r="BU817" s="1"/>
      <c r="BV817" s="1"/>
      <c r="BW817" s="1"/>
      <c r="BX817" s="1"/>
      <c r="BY817" s="1"/>
      <c r="BZ817" s="1"/>
      <c r="CA817" s="1"/>
      <c r="CB817" s="1"/>
      <c r="CC817" s="1"/>
      <c r="CD817" s="1"/>
    </row>
    <row r="818" ht="14.2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  <c r="BC818" s="1"/>
      <c r="BD818" s="1"/>
      <c r="BE818" s="1"/>
      <c r="BF818" s="1"/>
      <c r="BG818" s="1"/>
      <c r="BH818" s="1"/>
      <c r="BI818" s="1"/>
      <c r="BJ818" s="1"/>
      <c r="BK818" s="1"/>
      <c r="BL818" s="1"/>
      <c r="BM818" s="1"/>
      <c r="BN818" s="1"/>
      <c r="BO818" s="1"/>
      <c r="BP818" s="1"/>
      <c r="BQ818" s="1"/>
      <c r="BR818" s="1"/>
      <c r="BS818" s="1"/>
      <c r="BT818" s="1"/>
      <c r="BU818" s="1"/>
      <c r="BV818" s="1"/>
      <c r="BW818" s="1"/>
      <c r="BX818" s="1"/>
      <c r="BY818" s="1"/>
      <c r="BZ818" s="1"/>
      <c r="CA818" s="1"/>
      <c r="CB818" s="1"/>
      <c r="CC818" s="1"/>
      <c r="CD818" s="1"/>
    </row>
    <row r="819" ht="14.2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  <c r="BC819" s="1"/>
      <c r="BD819" s="1"/>
      <c r="BE819" s="1"/>
      <c r="BF819" s="1"/>
      <c r="BG819" s="1"/>
      <c r="BH819" s="1"/>
      <c r="BI819" s="1"/>
      <c r="BJ819" s="1"/>
      <c r="BK819" s="1"/>
      <c r="BL819" s="1"/>
      <c r="BM819" s="1"/>
      <c r="BN819" s="1"/>
      <c r="BO819" s="1"/>
      <c r="BP819" s="1"/>
      <c r="BQ819" s="1"/>
      <c r="BR819" s="1"/>
      <c r="BS819" s="1"/>
      <c r="BT819" s="1"/>
      <c r="BU819" s="1"/>
      <c r="BV819" s="1"/>
      <c r="BW819" s="1"/>
      <c r="BX819" s="1"/>
      <c r="BY819" s="1"/>
      <c r="BZ819" s="1"/>
      <c r="CA819" s="1"/>
      <c r="CB819" s="1"/>
      <c r="CC819" s="1"/>
      <c r="CD819" s="1"/>
    </row>
    <row r="820" ht="14.2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  <c r="BC820" s="1"/>
      <c r="BD820" s="1"/>
      <c r="BE820" s="1"/>
      <c r="BF820" s="1"/>
      <c r="BG820" s="1"/>
      <c r="BH820" s="1"/>
      <c r="BI820" s="1"/>
      <c r="BJ820" s="1"/>
      <c r="BK820" s="1"/>
      <c r="BL820" s="1"/>
      <c r="BM820" s="1"/>
      <c r="BN820" s="1"/>
      <c r="BO820" s="1"/>
      <c r="BP820" s="1"/>
      <c r="BQ820" s="1"/>
      <c r="BR820" s="1"/>
      <c r="BS820" s="1"/>
      <c r="BT820" s="1"/>
      <c r="BU820" s="1"/>
      <c r="BV820" s="1"/>
      <c r="BW820" s="1"/>
      <c r="BX820" s="1"/>
      <c r="BY820" s="1"/>
      <c r="BZ820" s="1"/>
      <c r="CA820" s="1"/>
      <c r="CB820" s="1"/>
      <c r="CC820" s="1"/>
      <c r="CD820" s="1"/>
    </row>
    <row r="821" ht="14.2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  <c r="BC821" s="1"/>
      <c r="BD821" s="1"/>
      <c r="BE821" s="1"/>
      <c r="BF821" s="1"/>
      <c r="BG821" s="1"/>
      <c r="BH821" s="1"/>
      <c r="BI821" s="1"/>
      <c r="BJ821" s="1"/>
      <c r="BK821" s="1"/>
      <c r="BL821" s="1"/>
      <c r="BM821" s="1"/>
      <c r="BN821" s="1"/>
      <c r="BO821" s="1"/>
      <c r="BP821" s="1"/>
      <c r="BQ821" s="1"/>
      <c r="BR821" s="1"/>
      <c r="BS821" s="1"/>
      <c r="BT821" s="1"/>
      <c r="BU821" s="1"/>
      <c r="BV821" s="1"/>
      <c r="BW821" s="1"/>
      <c r="BX821" s="1"/>
      <c r="BY821" s="1"/>
      <c r="BZ821" s="1"/>
      <c r="CA821" s="1"/>
      <c r="CB821" s="1"/>
      <c r="CC821" s="1"/>
      <c r="CD821" s="1"/>
    </row>
    <row r="822" ht="14.2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  <c r="BC822" s="1"/>
      <c r="BD822" s="1"/>
      <c r="BE822" s="1"/>
      <c r="BF822" s="1"/>
      <c r="BG822" s="1"/>
      <c r="BH822" s="1"/>
      <c r="BI822" s="1"/>
      <c r="BJ822" s="1"/>
      <c r="BK822" s="1"/>
      <c r="BL822" s="1"/>
      <c r="BM822" s="1"/>
      <c r="BN822" s="1"/>
      <c r="BO822" s="1"/>
      <c r="BP822" s="1"/>
      <c r="BQ822" s="1"/>
      <c r="BR822" s="1"/>
      <c r="BS822" s="1"/>
      <c r="BT822" s="1"/>
      <c r="BU822" s="1"/>
      <c r="BV822" s="1"/>
      <c r="BW822" s="1"/>
      <c r="BX822" s="1"/>
      <c r="BY822" s="1"/>
      <c r="BZ822" s="1"/>
      <c r="CA822" s="1"/>
      <c r="CB822" s="1"/>
      <c r="CC822" s="1"/>
      <c r="CD822" s="1"/>
    </row>
    <row r="823" ht="14.2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  <c r="BC823" s="1"/>
      <c r="BD823" s="1"/>
      <c r="BE823" s="1"/>
      <c r="BF823" s="1"/>
      <c r="BG823" s="1"/>
      <c r="BH823" s="1"/>
      <c r="BI823" s="1"/>
      <c r="BJ823" s="1"/>
      <c r="BK823" s="1"/>
      <c r="BL823" s="1"/>
      <c r="BM823" s="1"/>
      <c r="BN823" s="1"/>
      <c r="BO823" s="1"/>
      <c r="BP823" s="1"/>
      <c r="BQ823" s="1"/>
      <c r="BR823" s="1"/>
      <c r="BS823" s="1"/>
      <c r="BT823" s="1"/>
      <c r="BU823" s="1"/>
      <c r="BV823" s="1"/>
      <c r="BW823" s="1"/>
      <c r="BX823" s="1"/>
      <c r="BY823" s="1"/>
      <c r="BZ823" s="1"/>
      <c r="CA823" s="1"/>
      <c r="CB823" s="1"/>
      <c r="CC823" s="1"/>
      <c r="CD823" s="1"/>
    </row>
    <row r="824" ht="14.2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  <c r="BC824" s="1"/>
      <c r="BD824" s="1"/>
      <c r="BE824" s="1"/>
      <c r="BF824" s="1"/>
      <c r="BG824" s="1"/>
      <c r="BH824" s="1"/>
      <c r="BI824" s="1"/>
      <c r="BJ824" s="1"/>
      <c r="BK824" s="1"/>
      <c r="BL824" s="1"/>
      <c r="BM824" s="1"/>
      <c r="BN824" s="1"/>
      <c r="BO824" s="1"/>
      <c r="BP824" s="1"/>
      <c r="BQ824" s="1"/>
      <c r="BR824" s="1"/>
      <c r="BS824" s="1"/>
      <c r="BT824" s="1"/>
      <c r="BU824" s="1"/>
      <c r="BV824" s="1"/>
      <c r="BW824" s="1"/>
      <c r="BX824" s="1"/>
      <c r="BY824" s="1"/>
      <c r="BZ824" s="1"/>
      <c r="CA824" s="1"/>
      <c r="CB824" s="1"/>
      <c r="CC824" s="1"/>
      <c r="CD824" s="1"/>
    </row>
    <row r="825" ht="14.2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  <c r="BC825" s="1"/>
      <c r="BD825" s="1"/>
      <c r="BE825" s="1"/>
      <c r="BF825" s="1"/>
      <c r="BG825" s="1"/>
      <c r="BH825" s="1"/>
      <c r="BI825" s="1"/>
      <c r="BJ825" s="1"/>
      <c r="BK825" s="1"/>
      <c r="BL825" s="1"/>
      <c r="BM825" s="1"/>
      <c r="BN825" s="1"/>
      <c r="BO825" s="1"/>
      <c r="BP825" s="1"/>
      <c r="BQ825" s="1"/>
      <c r="BR825" s="1"/>
      <c r="BS825" s="1"/>
      <c r="BT825" s="1"/>
      <c r="BU825" s="1"/>
      <c r="BV825" s="1"/>
      <c r="BW825" s="1"/>
      <c r="BX825" s="1"/>
      <c r="BY825" s="1"/>
      <c r="BZ825" s="1"/>
      <c r="CA825" s="1"/>
      <c r="CB825" s="1"/>
      <c r="CC825" s="1"/>
      <c r="CD825" s="1"/>
    </row>
    <row r="826" ht="14.2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  <c r="BC826" s="1"/>
      <c r="BD826" s="1"/>
      <c r="BE826" s="1"/>
      <c r="BF826" s="1"/>
      <c r="BG826" s="1"/>
      <c r="BH826" s="1"/>
      <c r="BI826" s="1"/>
      <c r="BJ826" s="1"/>
      <c r="BK826" s="1"/>
      <c r="BL826" s="1"/>
      <c r="BM826" s="1"/>
      <c r="BN826" s="1"/>
      <c r="BO826" s="1"/>
      <c r="BP826" s="1"/>
      <c r="BQ826" s="1"/>
      <c r="BR826" s="1"/>
      <c r="BS826" s="1"/>
      <c r="BT826" s="1"/>
      <c r="BU826" s="1"/>
      <c r="BV826" s="1"/>
      <c r="BW826" s="1"/>
      <c r="BX826" s="1"/>
      <c r="BY826" s="1"/>
      <c r="BZ826" s="1"/>
      <c r="CA826" s="1"/>
      <c r="CB826" s="1"/>
      <c r="CC826" s="1"/>
      <c r="CD826" s="1"/>
    </row>
    <row r="827" ht="14.2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  <c r="BC827" s="1"/>
      <c r="BD827" s="1"/>
      <c r="BE827" s="1"/>
      <c r="BF827" s="1"/>
      <c r="BG827" s="1"/>
      <c r="BH827" s="1"/>
      <c r="BI827" s="1"/>
      <c r="BJ827" s="1"/>
      <c r="BK827" s="1"/>
      <c r="BL827" s="1"/>
      <c r="BM827" s="1"/>
      <c r="BN827" s="1"/>
      <c r="BO827" s="1"/>
      <c r="BP827" s="1"/>
      <c r="BQ827" s="1"/>
      <c r="BR827" s="1"/>
      <c r="BS827" s="1"/>
      <c r="BT827" s="1"/>
      <c r="BU827" s="1"/>
      <c r="BV827" s="1"/>
      <c r="BW827" s="1"/>
      <c r="BX827" s="1"/>
      <c r="BY827" s="1"/>
      <c r="BZ827" s="1"/>
      <c r="CA827" s="1"/>
      <c r="CB827" s="1"/>
      <c r="CC827" s="1"/>
      <c r="CD827" s="1"/>
    </row>
    <row r="828" ht="14.2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  <c r="BC828" s="1"/>
      <c r="BD828" s="1"/>
      <c r="BE828" s="1"/>
      <c r="BF828" s="1"/>
      <c r="BG828" s="1"/>
      <c r="BH828" s="1"/>
      <c r="BI828" s="1"/>
      <c r="BJ828" s="1"/>
      <c r="BK828" s="1"/>
      <c r="BL828" s="1"/>
      <c r="BM828" s="1"/>
      <c r="BN828" s="1"/>
      <c r="BO828" s="1"/>
      <c r="BP828" s="1"/>
      <c r="BQ828" s="1"/>
      <c r="BR828" s="1"/>
      <c r="BS828" s="1"/>
      <c r="BT828" s="1"/>
      <c r="BU828" s="1"/>
      <c r="BV828" s="1"/>
      <c r="BW828" s="1"/>
      <c r="BX828" s="1"/>
      <c r="BY828" s="1"/>
      <c r="BZ828" s="1"/>
      <c r="CA828" s="1"/>
      <c r="CB828" s="1"/>
      <c r="CC828" s="1"/>
      <c r="CD828" s="1"/>
    </row>
    <row r="829" ht="14.2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  <c r="BC829" s="1"/>
      <c r="BD829" s="1"/>
      <c r="BE829" s="1"/>
      <c r="BF829" s="1"/>
      <c r="BG829" s="1"/>
      <c r="BH829" s="1"/>
      <c r="BI829" s="1"/>
      <c r="BJ829" s="1"/>
      <c r="BK829" s="1"/>
      <c r="BL829" s="1"/>
      <c r="BM829" s="1"/>
      <c r="BN829" s="1"/>
      <c r="BO829" s="1"/>
      <c r="BP829" s="1"/>
      <c r="BQ829" s="1"/>
      <c r="BR829" s="1"/>
      <c r="BS829" s="1"/>
      <c r="BT829" s="1"/>
      <c r="BU829" s="1"/>
      <c r="BV829" s="1"/>
      <c r="BW829" s="1"/>
      <c r="BX829" s="1"/>
      <c r="BY829" s="1"/>
      <c r="BZ829" s="1"/>
      <c r="CA829" s="1"/>
      <c r="CB829" s="1"/>
      <c r="CC829" s="1"/>
      <c r="CD829" s="1"/>
    </row>
    <row r="830" ht="14.2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  <c r="BC830" s="1"/>
      <c r="BD830" s="1"/>
      <c r="BE830" s="1"/>
      <c r="BF830" s="1"/>
      <c r="BG830" s="1"/>
      <c r="BH830" s="1"/>
      <c r="BI830" s="1"/>
      <c r="BJ830" s="1"/>
      <c r="BK830" s="1"/>
      <c r="BL830" s="1"/>
      <c r="BM830" s="1"/>
      <c r="BN830" s="1"/>
      <c r="BO830" s="1"/>
      <c r="BP830" s="1"/>
      <c r="BQ830" s="1"/>
      <c r="BR830" s="1"/>
      <c r="BS830" s="1"/>
      <c r="BT830" s="1"/>
      <c r="BU830" s="1"/>
      <c r="BV830" s="1"/>
      <c r="BW830" s="1"/>
      <c r="BX830" s="1"/>
      <c r="BY830" s="1"/>
      <c r="BZ830" s="1"/>
      <c r="CA830" s="1"/>
      <c r="CB830" s="1"/>
      <c r="CC830" s="1"/>
      <c r="CD830" s="1"/>
    </row>
    <row r="831" ht="14.2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  <c r="BC831" s="1"/>
      <c r="BD831" s="1"/>
      <c r="BE831" s="1"/>
      <c r="BF831" s="1"/>
      <c r="BG831" s="1"/>
      <c r="BH831" s="1"/>
      <c r="BI831" s="1"/>
      <c r="BJ831" s="1"/>
      <c r="BK831" s="1"/>
      <c r="BL831" s="1"/>
      <c r="BM831" s="1"/>
      <c r="BN831" s="1"/>
      <c r="BO831" s="1"/>
      <c r="BP831" s="1"/>
      <c r="BQ831" s="1"/>
      <c r="BR831" s="1"/>
      <c r="BS831" s="1"/>
      <c r="BT831" s="1"/>
      <c r="BU831" s="1"/>
      <c r="BV831" s="1"/>
      <c r="BW831" s="1"/>
      <c r="BX831" s="1"/>
      <c r="BY831" s="1"/>
      <c r="BZ831" s="1"/>
      <c r="CA831" s="1"/>
      <c r="CB831" s="1"/>
      <c r="CC831" s="1"/>
      <c r="CD831" s="1"/>
    </row>
    <row r="832" ht="14.2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  <c r="BC832" s="1"/>
      <c r="BD832" s="1"/>
      <c r="BE832" s="1"/>
      <c r="BF832" s="1"/>
      <c r="BG832" s="1"/>
      <c r="BH832" s="1"/>
      <c r="BI832" s="1"/>
      <c r="BJ832" s="1"/>
      <c r="BK832" s="1"/>
      <c r="BL832" s="1"/>
      <c r="BM832" s="1"/>
      <c r="BN832" s="1"/>
      <c r="BO832" s="1"/>
      <c r="BP832" s="1"/>
      <c r="BQ832" s="1"/>
      <c r="BR832" s="1"/>
      <c r="BS832" s="1"/>
      <c r="BT832" s="1"/>
      <c r="BU832" s="1"/>
      <c r="BV832" s="1"/>
      <c r="BW832" s="1"/>
      <c r="BX832" s="1"/>
      <c r="BY832" s="1"/>
      <c r="BZ832" s="1"/>
      <c r="CA832" s="1"/>
      <c r="CB832" s="1"/>
      <c r="CC832" s="1"/>
      <c r="CD832" s="1"/>
    </row>
    <row r="833" ht="14.2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  <c r="BC833" s="1"/>
      <c r="BD833" s="1"/>
      <c r="BE833" s="1"/>
      <c r="BF833" s="1"/>
      <c r="BG833" s="1"/>
      <c r="BH833" s="1"/>
      <c r="BI833" s="1"/>
      <c r="BJ833" s="1"/>
      <c r="BK833" s="1"/>
      <c r="BL833" s="1"/>
      <c r="BM833" s="1"/>
      <c r="BN833" s="1"/>
      <c r="BO833" s="1"/>
      <c r="BP833" s="1"/>
      <c r="BQ833" s="1"/>
      <c r="BR833" s="1"/>
      <c r="BS833" s="1"/>
      <c r="BT833" s="1"/>
      <c r="BU833" s="1"/>
      <c r="BV833" s="1"/>
      <c r="BW833" s="1"/>
      <c r="BX833" s="1"/>
      <c r="BY833" s="1"/>
      <c r="BZ833" s="1"/>
      <c r="CA833" s="1"/>
      <c r="CB833" s="1"/>
      <c r="CC833" s="1"/>
      <c r="CD833" s="1"/>
    </row>
    <row r="834" ht="14.2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  <c r="BC834" s="1"/>
      <c r="BD834" s="1"/>
      <c r="BE834" s="1"/>
      <c r="BF834" s="1"/>
      <c r="BG834" s="1"/>
      <c r="BH834" s="1"/>
      <c r="BI834" s="1"/>
      <c r="BJ834" s="1"/>
      <c r="BK834" s="1"/>
      <c r="BL834" s="1"/>
      <c r="BM834" s="1"/>
      <c r="BN834" s="1"/>
      <c r="BO834" s="1"/>
      <c r="BP834" s="1"/>
      <c r="BQ834" s="1"/>
      <c r="BR834" s="1"/>
      <c r="BS834" s="1"/>
      <c r="BT834" s="1"/>
      <c r="BU834" s="1"/>
      <c r="BV834" s="1"/>
      <c r="BW834" s="1"/>
      <c r="BX834" s="1"/>
      <c r="BY834" s="1"/>
      <c r="BZ834" s="1"/>
      <c r="CA834" s="1"/>
      <c r="CB834" s="1"/>
      <c r="CC834" s="1"/>
      <c r="CD834" s="1"/>
    </row>
    <row r="835" ht="14.2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  <c r="BC835" s="1"/>
      <c r="BD835" s="1"/>
      <c r="BE835" s="1"/>
      <c r="BF835" s="1"/>
      <c r="BG835" s="1"/>
      <c r="BH835" s="1"/>
      <c r="BI835" s="1"/>
      <c r="BJ835" s="1"/>
      <c r="BK835" s="1"/>
      <c r="BL835" s="1"/>
      <c r="BM835" s="1"/>
      <c r="BN835" s="1"/>
      <c r="BO835" s="1"/>
      <c r="BP835" s="1"/>
      <c r="BQ835" s="1"/>
      <c r="BR835" s="1"/>
      <c r="BS835" s="1"/>
      <c r="BT835" s="1"/>
      <c r="BU835" s="1"/>
      <c r="BV835" s="1"/>
      <c r="BW835" s="1"/>
      <c r="BX835" s="1"/>
      <c r="BY835" s="1"/>
      <c r="BZ835" s="1"/>
      <c r="CA835" s="1"/>
      <c r="CB835" s="1"/>
      <c r="CC835" s="1"/>
      <c r="CD835" s="1"/>
    </row>
    <row r="836" ht="14.2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  <c r="BC836" s="1"/>
      <c r="BD836" s="1"/>
      <c r="BE836" s="1"/>
      <c r="BF836" s="1"/>
      <c r="BG836" s="1"/>
      <c r="BH836" s="1"/>
      <c r="BI836" s="1"/>
      <c r="BJ836" s="1"/>
      <c r="BK836" s="1"/>
      <c r="BL836" s="1"/>
      <c r="BM836" s="1"/>
      <c r="BN836" s="1"/>
      <c r="BO836" s="1"/>
      <c r="BP836" s="1"/>
      <c r="BQ836" s="1"/>
      <c r="BR836" s="1"/>
      <c r="BS836" s="1"/>
      <c r="BT836" s="1"/>
      <c r="BU836" s="1"/>
      <c r="BV836" s="1"/>
      <c r="BW836" s="1"/>
      <c r="BX836" s="1"/>
      <c r="BY836" s="1"/>
      <c r="BZ836" s="1"/>
      <c r="CA836" s="1"/>
      <c r="CB836" s="1"/>
      <c r="CC836" s="1"/>
      <c r="CD836" s="1"/>
    </row>
    <row r="837" ht="14.2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  <c r="BC837" s="1"/>
      <c r="BD837" s="1"/>
      <c r="BE837" s="1"/>
      <c r="BF837" s="1"/>
      <c r="BG837" s="1"/>
      <c r="BH837" s="1"/>
      <c r="BI837" s="1"/>
      <c r="BJ837" s="1"/>
      <c r="BK837" s="1"/>
      <c r="BL837" s="1"/>
      <c r="BM837" s="1"/>
      <c r="BN837" s="1"/>
      <c r="BO837" s="1"/>
      <c r="BP837" s="1"/>
      <c r="BQ837" s="1"/>
      <c r="BR837" s="1"/>
      <c r="BS837" s="1"/>
      <c r="BT837" s="1"/>
      <c r="BU837" s="1"/>
      <c r="BV837" s="1"/>
      <c r="BW837" s="1"/>
      <c r="BX837" s="1"/>
      <c r="BY837" s="1"/>
      <c r="BZ837" s="1"/>
      <c r="CA837" s="1"/>
      <c r="CB837" s="1"/>
      <c r="CC837" s="1"/>
      <c r="CD837" s="1"/>
    </row>
    <row r="838" ht="14.2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  <c r="BC838" s="1"/>
      <c r="BD838" s="1"/>
      <c r="BE838" s="1"/>
      <c r="BF838" s="1"/>
      <c r="BG838" s="1"/>
      <c r="BH838" s="1"/>
      <c r="BI838" s="1"/>
      <c r="BJ838" s="1"/>
      <c r="BK838" s="1"/>
      <c r="BL838" s="1"/>
      <c r="BM838" s="1"/>
      <c r="BN838" s="1"/>
      <c r="BO838" s="1"/>
      <c r="BP838" s="1"/>
      <c r="BQ838" s="1"/>
      <c r="BR838" s="1"/>
      <c r="BS838" s="1"/>
      <c r="BT838" s="1"/>
      <c r="BU838" s="1"/>
      <c r="BV838" s="1"/>
      <c r="BW838" s="1"/>
      <c r="BX838" s="1"/>
      <c r="BY838" s="1"/>
      <c r="BZ838" s="1"/>
      <c r="CA838" s="1"/>
      <c r="CB838" s="1"/>
      <c r="CC838" s="1"/>
      <c r="CD838" s="1"/>
    </row>
    <row r="839" ht="14.2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  <c r="BC839" s="1"/>
      <c r="BD839" s="1"/>
      <c r="BE839" s="1"/>
      <c r="BF839" s="1"/>
      <c r="BG839" s="1"/>
      <c r="BH839" s="1"/>
      <c r="BI839" s="1"/>
      <c r="BJ839" s="1"/>
      <c r="BK839" s="1"/>
      <c r="BL839" s="1"/>
      <c r="BM839" s="1"/>
      <c r="BN839" s="1"/>
      <c r="BO839" s="1"/>
      <c r="BP839" s="1"/>
      <c r="BQ839" s="1"/>
      <c r="BR839" s="1"/>
      <c r="BS839" s="1"/>
      <c r="BT839" s="1"/>
      <c r="BU839" s="1"/>
      <c r="BV839" s="1"/>
      <c r="BW839" s="1"/>
      <c r="BX839" s="1"/>
      <c r="BY839" s="1"/>
      <c r="BZ839" s="1"/>
      <c r="CA839" s="1"/>
      <c r="CB839" s="1"/>
      <c r="CC839" s="1"/>
      <c r="CD839" s="1"/>
    </row>
    <row r="840" ht="14.2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  <c r="BC840" s="1"/>
      <c r="BD840" s="1"/>
      <c r="BE840" s="1"/>
      <c r="BF840" s="1"/>
      <c r="BG840" s="1"/>
      <c r="BH840" s="1"/>
      <c r="BI840" s="1"/>
      <c r="BJ840" s="1"/>
      <c r="BK840" s="1"/>
      <c r="BL840" s="1"/>
      <c r="BM840" s="1"/>
      <c r="BN840" s="1"/>
      <c r="BO840" s="1"/>
      <c r="BP840" s="1"/>
      <c r="BQ840" s="1"/>
      <c r="BR840" s="1"/>
      <c r="BS840" s="1"/>
      <c r="BT840" s="1"/>
      <c r="BU840" s="1"/>
      <c r="BV840" s="1"/>
      <c r="BW840" s="1"/>
      <c r="BX840" s="1"/>
      <c r="BY840" s="1"/>
      <c r="BZ840" s="1"/>
      <c r="CA840" s="1"/>
      <c r="CB840" s="1"/>
      <c r="CC840" s="1"/>
      <c r="CD840" s="1"/>
    </row>
    <row r="841" ht="14.2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  <c r="BC841" s="1"/>
      <c r="BD841" s="1"/>
      <c r="BE841" s="1"/>
      <c r="BF841" s="1"/>
      <c r="BG841" s="1"/>
      <c r="BH841" s="1"/>
      <c r="BI841" s="1"/>
      <c r="BJ841" s="1"/>
      <c r="BK841" s="1"/>
      <c r="BL841" s="1"/>
      <c r="BM841" s="1"/>
      <c r="BN841" s="1"/>
      <c r="BO841" s="1"/>
      <c r="BP841" s="1"/>
      <c r="BQ841" s="1"/>
      <c r="BR841" s="1"/>
      <c r="BS841" s="1"/>
      <c r="BT841" s="1"/>
      <c r="BU841" s="1"/>
      <c r="BV841" s="1"/>
      <c r="BW841" s="1"/>
      <c r="BX841" s="1"/>
      <c r="BY841" s="1"/>
      <c r="BZ841" s="1"/>
      <c r="CA841" s="1"/>
      <c r="CB841" s="1"/>
      <c r="CC841" s="1"/>
      <c r="CD841" s="1"/>
    </row>
    <row r="842" ht="14.2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  <c r="BC842" s="1"/>
      <c r="BD842" s="1"/>
      <c r="BE842" s="1"/>
      <c r="BF842" s="1"/>
      <c r="BG842" s="1"/>
      <c r="BH842" s="1"/>
      <c r="BI842" s="1"/>
      <c r="BJ842" s="1"/>
      <c r="BK842" s="1"/>
      <c r="BL842" s="1"/>
      <c r="BM842" s="1"/>
      <c r="BN842" s="1"/>
      <c r="BO842" s="1"/>
      <c r="BP842" s="1"/>
      <c r="BQ842" s="1"/>
      <c r="BR842" s="1"/>
      <c r="BS842" s="1"/>
      <c r="BT842" s="1"/>
      <c r="BU842" s="1"/>
      <c r="BV842" s="1"/>
      <c r="BW842" s="1"/>
      <c r="BX842" s="1"/>
      <c r="BY842" s="1"/>
      <c r="BZ842" s="1"/>
      <c r="CA842" s="1"/>
      <c r="CB842" s="1"/>
      <c r="CC842" s="1"/>
      <c r="CD842" s="1"/>
    </row>
    <row r="843" ht="14.2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  <c r="BC843" s="1"/>
      <c r="BD843" s="1"/>
      <c r="BE843" s="1"/>
      <c r="BF843" s="1"/>
      <c r="BG843" s="1"/>
      <c r="BH843" s="1"/>
      <c r="BI843" s="1"/>
      <c r="BJ843" s="1"/>
      <c r="BK843" s="1"/>
      <c r="BL843" s="1"/>
      <c r="BM843" s="1"/>
      <c r="BN843" s="1"/>
      <c r="BO843" s="1"/>
      <c r="BP843" s="1"/>
      <c r="BQ843" s="1"/>
      <c r="BR843" s="1"/>
      <c r="BS843" s="1"/>
      <c r="BT843" s="1"/>
      <c r="BU843" s="1"/>
      <c r="BV843" s="1"/>
      <c r="BW843" s="1"/>
      <c r="BX843" s="1"/>
      <c r="BY843" s="1"/>
      <c r="BZ843" s="1"/>
      <c r="CA843" s="1"/>
      <c r="CB843" s="1"/>
      <c r="CC843" s="1"/>
      <c r="CD843" s="1"/>
    </row>
    <row r="844" ht="14.2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  <c r="BC844" s="1"/>
      <c r="BD844" s="1"/>
      <c r="BE844" s="1"/>
      <c r="BF844" s="1"/>
      <c r="BG844" s="1"/>
      <c r="BH844" s="1"/>
      <c r="BI844" s="1"/>
      <c r="BJ844" s="1"/>
      <c r="BK844" s="1"/>
      <c r="BL844" s="1"/>
      <c r="BM844" s="1"/>
      <c r="BN844" s="1"/>
      <c r="BO844" s="1"/>
      <c r="BP844" s="1"/>
      <c r="BQ844" s="1"/>
      <c r="BR844" s="1"/>
      <c r="BS844" s="1"/>
      <c r="BT844" s="1"/>
      <c r="BU844" s="1"/>
      <c r="BV844" s="1"/>
      <c r="BW844" s="1"/>
      <c r="BX844" s="1"/>
      <c r="BY844" s="1"/>
      <c r="BZ844" s="1"/>
      <c r="CA844" s="1"/>
      <c r="CB844" s="1"/>
      <c r="CC844" s="1"/>
      <c r="CD844" s="1"/>
    </row>
    <row r="845" ht="14.2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  <c r="BC845" s="1"/>
      <c r="BD845" s="1"/>
      <c r="BE845" s="1"/>
      <c r="BF845" s="1"/>
      <c r="BG845" s="1"/>
      <c r="BH845" s="1"/>
      <c r="BI845" s="1"/>
      <c r="BJ845" s="1"/>
      <c r="BK845" s="1"/>
      <c r="BL845" s="1"/>
      <c r="BM845" s="1"/>
      <c r="BN845" s="1"/>
      <c r="BO845" s="1"/>
      <c r="BP845" s="1"/>
      <c r="BQ845" s="1"/>
      <c r="BR845" s="1"/>
      <c r="BS845" s="1"/>
      <c r="BT845" s="1"/>
      <c r="BU845" s="1"/>
      <c r="BV845" s="1"/>
      <c r="BW845" s="1"/>
      <c r="BX845" s="1"/>
      <c r="BY845" s="1"/>
      <c r="BZ845" s="1"/>
      <c r="CA845" s="1"/>
      <c r="CB845" s="1"/>
      <c r="CC845" s="1"/>
      <c r="CD845" s="1"/>
    </row>
    <row r="846" ht="14.2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  <c r="BC846" s="1"/>
      <c r="BD846" s="1"/>
      <c r="BE846" s="1"/>
      <c r="BF846" s="1"/>
      <c r="BG846" s="1"/>
      <c r="BH846" s="1"/>
      <c r="BI846" s="1"/>
      <c r="BJ846" s="1"/>
      <c r="BK846" s="1"/>
      <c r="BL846" s="1"/>
      <c r="BM846" s="1"/>
      <c r="BN846" s="1"/>
      <c r="BO846" s="1"/>
      <c r="BP846" s="1"/>
      <c r="BQ846" s="1"/>
      <c r="BR846" s="1"/>
      <c r="BS846" s="1"/>
      <c r="BT846" s="1"/>
      <c r="BU846" s="1"/>
      <c r="BV846" s="1"/>
      <c r="BW846" s="1"/>
      <c r="BX846" s="1"/>
      <c r="BY846" s="1"/>
      <c r="BZ846" s="1"/>
      <c r="CA846" s="1"/>
      <c r="CB846" s="1"/>
      <c r="CC846" s="1"/>
      <c r="CD846" s="1"/>
    </row>
    <row r="847" ht="14.2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  <c r="BC847" s="1"/>
      <c r="BD847" s="1"/>
      <c r="BE847" s="1"/>
      <c r="BF847" s="1"/>
      <c r="BG847" s="1"/>
      <c r="BH847" s="1"/>
      <c r="BI847" s="1"/>
      <c r="BJ847" s="1"/>
      <c r="BK847" s="1"/>
      <c r="BL847" s="1"/>
      <c r="BM847" s="1"/>
      <c r="BN847" s="1"/>
      <c r="BO847" s="1"/>
      <c r="BP847" s="1"/>
      <c r="BQ847" s="1"/>
      <c r="BR847" s="1"/>
      <c r="BS847" s="1"/>
      <c r="BT847" s="1"/>
      <c r="BU847" s="1"/>
      <c r="BV847" s="1"/>
      <c r="BW847" s="1"/>
      <c r="BX847" s="1"/>
      <c r="BY847" s="1"/>
      <c r="BZ847" s="1"/>
      <c r="CA847" s="1"/>
      <c r="CB847" s="1"/>
      <c r="CC847" s="1"/>
      <c r="CD847" s="1"/>
    </row>
    <row r="848" ht="14.2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  <c r="BC848" s="1"/>
      <c r="BD848" s="1"/>
      <c r="BE848" s="1"/>
      <c r="BF848" s="1"/>
      <c r="BG848" s="1"/>
      <c r="BH848" s="1"/>
      <c r="BI848" s="1"/>
      <c r="BJ848" s="1"/>
      <c r="BK848" s="1"/>
      <c r="BL848" s="1"/>
      <c r="BM848" s="1"/>
      <c r="BN848" s="1"/>
      <c r="BO848" s="1"/>
      <c r="BP848" s="1"/>
      <c r="BQ848" s="1"/>
      <c r="BR848" s="1"/>
      <c r="BS848" s="1"/>
      <c r="BT848" s="1"/>
      <c r="BU848" s="1"/>
      <c r="BV848" s="1"/>
      <c r="BW848" s="1"/>
      <c r="BX848" s="1"/>
      <c r="BY848" s="1"/>
      <c r="BZ848" s="1"/>
      <c r="CA848" s="1"/>
      <c r="CB848" s="1"/>
      <c r="CC848" s="1"/>
      <c r="CD848" s="1"/>
    </row>
    <row r="849" ht="14.2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  <c r="BC849" s="1"/>
      <c r="BD849" s="1"/>
      <c r="BE849" s="1"/>
      <c r="BF849" s="1"/>
      <c r="BG849" s="1"/>
      <c r="BH849" s="1"/>
      <c r="BI849" s="1"/>
      <c r="BJ849" s="1"/>
      <c r="BK849" s="1"/>
      <c r="BL849" s="1"/>
      <c r="BM849" s="1"/>
      <c r="BN849" s="1"/>
      <c r="BO849" s="1"/>
      <c r="BP849" s="1"/>
      <c r="BQ849" s="1"/>
      <c r="BR849" s="1"/>
      <c r="BS849" s="1"/>
      <c r="BT849" s="1"/>
      <c r="BU849" s="1"/>
      <c r="BV849" s="1"/>
      <c r="BW849" s="1"/>
      <c r="BX849" s="1"/>
      <c r="BY849" s="1"/>
      <c r="BZ849" s="1"/>
      <c r="CA849" s="1"/>
      <c r="CB849" s="1"/>
      <c r="CC849" s="1"/>
      <c r="CD849" s="1"/>
    </row>
    <row r="850" ht="14.2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  <c r="BC850" s="1"/>
      <c r="BD850" s="1"/>
      <c r="BE850" s="1"/>
      <c r="BF850" s="1"/>
      <c r="BG850" s="1"/>
      <c r="BH850" s="1"/>
      <c r="BI850" s="1"/>
      <c r="BJ850" s="1"/>
      <c r="BK850" s="1"/>
      <c r="BL850" s="1"/>
      <c r="BM850" s="1"/>
      <c r="BN850" s="1"/>
      <c r="BO850" s="1"/>
      <c r="BP850" s="1"/>
      <c r="BQ850" s="1"/>
      <c r="BR850" s="1"/>
      <c r="BS850" s="1"/>
      <c r="BT850" s="1"/>
      <c r="BU850" s="1"/>
      <c r="BV850" s="1"/>
      <c r="BW850" s="1"/>
      <c r="BX850" s="1"/>
      <c r="BY850" s="1"/>
      <c r="BZ850" s="1"/>
      <c r="CA850" s="1"/>
      <c r="CB850" s="1"/>
      <c r="CC850" s="1"/>
      <c r="CD850" s="1"/>
    </row>
    <row r="851" ht="14.2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  <c r="BC851" s="1"/>
      <c r="BD851" s="1"/>
      <c r="BE851" s="1"/>
      <c r="BF851" s="1"/>
      <c r="BG851" s="1"/>
      <c r="BH851" s="1"/>
      <c r="BI851" s="1"/>
      <c r="BJ851" s="1"/>
      <c r="BK851" s="1"/>
      <c r="BL851" s="1"/>
      <c r="BM851" s="1"/>
      <c r="BN851" s="1"/>
      <c r="BO851" s="1"/>
      <c r="BP851" s="1"/>
      <c r="BQ851" s="1"/>
      <c r="BR851" s="1"/>
      <c r="BS851" s="1"/>
      <c r="BT851" s="1"/>
      <c r="BU851" s="1"/>
      <c r="BV851" s="1"/>
      <c r="BW851" s="1"/>
      <c r="BX851" s="1"/>
      <c r="BY851" s="1"/>
      <c r="BZ851" s="1"/>
      <c r="CA851" s="1"/>
      <c r="CB851" s="1"/>
      <c r="CC851" s="1"/>
      <c r="CD851" s="1"/>
    </row>
    <row r="852" ht="14.2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  <c r="BC852" s="1"/>
      <c r="BD852" s="1"/>
      <c r="BE852" s="1"/>
      <c r="BF852" s="1"/>
      <c r="BG852" s="1"/>
      <c r="BH852" s="1"/>
      <c r="BI852" s="1"/>
      <c r="BJ852" s="1"/>
      <c r="BK852" s="1"/>
      <c r="BL852" s="1"/>
      <c r="BM852" s="1"/>
      <c r="BN852" s="1"/>
      <c r="BO852" s="1"/>
      <c r="BP852" s="1"/>
      <c r="BQ852" s="1"/>
      <c r="BR852" s="1"/>
      <c r="BS852" s="1"/>
      <c r="BT852" s="1"/>
      <c r="BU852" s="1"/>
      <c r="BV852" s="1"/>
      <c r="BW852" s="1"/>
      <c r="BX852" s="1"/>
      <c r="BY852" s="1"/>
      <c r="BZ852" s="1"/>
      <c r="CA852" s="1"/>
      <c r="CB852" s="1"/>
      <c r="CC852" s="1"/>
      <c r="CD852" s="1"/>
    </row>
    <row r="853" ht="14.2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  <c r="BC853" s="1"/>
      <c r="BD853" s="1"/>
      <c r="BE853" s="1"/>
      <c r="BF853" s="1"/>
      <c r="BG853" s="1"/>
      <c r="BH853" s="1"/>
      <c r="BI853" s="1"/>
      <c r="BJ853" s="1"/>
      <c r="BK853" s="1"/>
      <c r="BL853" s="1"/>
      <c r="BM853" s="1"/>
      <c r="BN853" s="1"/>
      <c r="BO853" s="1"/>
      <c r="BP853" s="1"/>
      <c r="BQ853" s="1"/>
      <c r="BR853" s="1"/>
      <c r="BS853" s="1"/>
      <c r="BT853" s="1"/>
      <c r="BU853" s="1"/>
      <c r="BV853" s="1"/>
      <c r="BW853" s="1"/>
      <c r="BX853" s="1"/>
      <c r="BY853" s="1"/>
      <c r="BZ853" s="1"/>
      <c r="CA853" s="1"/>
      <c r="CB853" s="1"/>
      <c r="CC853" s="1"/>
      <c r="CD853" s="1"/>
    </row>
    <row r="854" ht="14.2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  <c r="BC854" s="1"/>
      <c r="BD854" s="1"/>
      <c r="BE854" s="1"/>
      <c r="BF854" s="1"/>
      <c r="BG854" s="1"/>
      <c r="BH854" s="1"/>
      <c r="BI854" s="1"/>
      <c r="BJ854" s="1"/>
      <c r="BK854" s="1"/>
      <c r="BL854" s="1"/>
      <c r="BM854" s="1"/>
      <c r="BN854" s="1"/>
      <c r="BO854" s="1"/>
      <c r="BP854" s="1"/>
      <c r="BQ854" s="1"/>
      <c r="BR854" s="1"/>
      <c r="BS854" s="1"/>
      <c r="BT854" s="1"/>
      <c r="BU854" s="1"/>
      <c r="BV854" s="1"/>
      <c r="BW854" s="1"/>
      <c r="BX854" s="1"/>
      <c r="BY854" s="1"/>
      <c r="BZ854" s="1"/>
      <c r="CA854" s="1"/>
      <c r="CB854" s="1"/>
      <c r="CC854" s="1"/>
      <c r="CD854" s="1"/>
    </row>
    <row r="855" ht="14.2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  <c r="BC855" s="1"/>
      <c r="BD855" s="1"/>
      <c r="BE855" s="1"/>
      <c r="BF855" s="1"/>
      <c r="BG855" s="1"/>
      <c r="BH855" s="1"/>
      <c r="BI855" s="1"/>
      <c r="BJ855" s="1"/>
      <c r="BK855" s="1"/>
      <c r="BL855" s="1"/>
      <c r="BM855" s="1"/>
      <c r="BN855" s="1"/>
      <c r="BO855" s="1"/>
      <c r="BP855" s="1"/>
      <c r="BQ855" s="1"/>
      <c r="BR855" s="1"/>
      <c r="BS855" s="1"/>
      <c r="BT855" s="1"/>
      <c r="BU855" s="1"/>
      <c r="BV855" s="1"/>
      <c r="BW855" s="1"/>
      <c r="BX855" s="1"/>
      <c r="BY855" s="1"/>
      <c r="BZ855" s="1"/>
      <c r="CA855" s="1"/>
      <c r="CB855" s="1"/>
      <c r="CC855" s="1"/>
      <c r="CD855" s="1"/>
    </row>
    <row r="856" ht="14.2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  <c r="BC856" s="1"/>
      <c r="BD856" s="1"/>
      <c r="BE856" s="1"/>
      <c r="BF856" s="1"/>
      <c r="BG856" s="1"/>
      <c r="BH856" s="1"/>
      <c r="BI856" s="1"/>
      <c r="BJ856" s="1"/>
      <c r="BK856" s="1"/>
      <c r="BL856" s="1"/>
      <c r="BM856" s="1"/>
      <c r="BN856" s="1"/>
      <c r="BO856" s="1"/>
      <c r="BP856" s="1"/>
      <c r="BQ856" s="1"/>
      <c r="BR856" s="1"/>
      <c r="BS856" s="1"/>
      <c r="BT856" s="1"/>
      <c r="BU856" s="1"/>
      <c r="BV856" s="1"/>
      <c r="BW856" s="1"/>
      <c r="BX856" s="1"/>
      <c r="BY856" s="1"/>
      <c r="BZ856" s="1"/>
      <c r="CA856" s="1"/>
      <c r="CB856" s="1"/>
      <c r="CC856" s="1"/>
      <c r="CD856" s="1"/>
    </row>
    <row r="857" ht="14.2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  <c r="BC857" s="1"/>
      <c r="BD857" s="1"/>
      <c r="BE857" s="1"/>
      <c r="BF857" s="1"/>
      <c r="BG857" s="1"/>
      <c r="BH857" s="1"/>
      <c r="BI857" s="1"/>
      <c r="BJ857" s="1"/>
      <c r="BK857" s="1"/>
      <c r="BL857" s="1"/>
      <c r="BM857" s="1"/>
      <c r="BN857" s="1"/>
      <c r="BO857" s="1"/>
      <c r="BP857" s="1"/>
      <c r="BQ857" s="1"/>
      <c r="BR857" s="1"/>
      <c r="BS857" s="1"/>
      <c r="BT857" s="1"/>
      <c r="BU857" s="1"/>
      <c r="BV857" s="1"/>
      <c r="BW857" s="1"/>
      <c r="BX857" s="1"/>
      <c r="BY857" s="1"/>
      <c r="BZ857" s="1"/>
      <c r="CA857" s="1"/>
      <c r="CB857" s="1"/>
      <c r="CC857" s="1"/>
      <c r="CD857" s="1"/>
    </row>
    <row r="858" ht="14.2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  <c r="BC858" s="1"/>
      <c r="BD858" s="1"/>
      <c r="BE858" s="1"/>
      <c r="BF858" s="1"/>
      <c r="BG858" s="1"/>
      <c r="BH858" s="1"/>
      <c r="BI858" s="1"/>
      <c r="BJ858" s="1"/>
      <c r="BK858" s="1"/>
      <c r="BL858" s="1"/>
      <c r="BM858" s="1"/>
      <c r="BN858" s="1"/>
      <c r="BO858" s="1"/>
      <c r="BP858" s="1"/>
      <c r="BQ858" s="1"/>
      <c r="BR858" s="1"/>
      <c r="BS858" s="1"/>
      <c r="BT858" s="1"/>
      <c r="BU858" s="1"/>
      <c r="BV858" s="1"/>
      <c r="BW858" s="1"/>
      <c r="BX858" s="1"/>
      <c r="BY858" s="1"/>
      <c r="BZ858" s="1"/>
      <c r="CA858" s="1"/>
      <c r="CB858" s="1"/>
      <c r="CC858" s="1"/>
      <c r="CD858" s="1"/>
    </row>
    <row r="859" ht="14.2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  <c r="BC859" s="1"/>
      <c r="BD859" s="1"/>
      <c r="BE859" s="1"/>
      <c r="BF859" s="1"/>
      <c r="BG859" s="1"/>
      <c r="BH859" s="1"/>
      <c r="BI859" s="1"/>
      <c r="BJ859" s="1"/>
      <c r="BK859" s="1"/>
      <c r="BL859" s="1"/>
      <c r="BM859" s="1"/>
      <c r="BN859" s="1"/>
      <c r="BO859" s="1"/>
      <c r="BP859" s="1"/>
      <c r="BQ859" s="1"/>
      <c r="BR859" s="1"/>
      <c r="BS859" s="1"/>
      <c r="BT859" s="1"/>
      <c r="BU859" s="1"/>
      <c r="BV859" s="1"/>
      <c r="BW859" s="1"/>
      <c r="BX859" s="1"/>
      <c r="BY859" s="1"/>
      <c r="BZ859" s="1"/>
      <c r="CA859" s="1"/>
      <c r="CB859" s="1"/>
      <c r="CC859" s="1"/>
      <c r="CD859" s="1"/>
    </row>
    <row r="860" ht="14.2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  <c r="BC860" s="1"/>
      <c r="BD860" s="1"/>
      <c r="BE860" s="1"/>
      <c r="BF860" s="1"/>
      <c r="BG860" s="1"/>
      <c r="BH860" s="1"/>
      <c r="BI860" s="1"/>
      <c r="BJ860" s="1"/>
      <c r="BK860" s="1"/>
      <c r="BL860" s="1"/>
      <c r="BM860" s="1"/>
      <c r="BN860" s="1"/>
      <c r="BO860" s="1"/>
      <c r="BP860" s="1"/>
      <c r="BQ860" s="1"/>
      <c r="BR860" s="1"/>
      <c r="BS860" s="1"/>
      <c r="BT860" s="1"/>
      <c r="BU860" s="1"/>
      <c r="BV860" s="1"/>
      <c r="BW860" s="1"/>
      <c r="BX860" s="1"/>
      <c r="BY860" s="1"/>
      <c r="BZ860" s="1"/>
      <c r="CA860" s="1"/>
      <c r="CB860" s="1"/>
      <c r="CC860" s="1"/>
      <c r="CD860" s="1"/>
    </row>
    <row r="861" ht="14.2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  <c r="BC861" s="1"/>
      <c r="BD861" s="1"/>
      <c r="BE861" s="1"/>
      <c r="BF861" s="1"/>
      <c r="BG861" s="1"/>
      <c r="BH861" s="1"/>
      <c r="BI861" s="1"/>
      <c r="BJ861" s="1"/>
      <c r="BK861" s="1"/>
      <c r="BL861" s="1"/>
      <c r="BM861" s="1"/>
      <c r="BN861" s="1"/>
      <c r="BO861" s="1"/>
      <c r="BP861" s="1"/>
      <c r="BQ861" s="1"/>
      <c r="BR861" s="1"/>
      <c r="BS861" s="1"/>
      <c r="BT861" s="1"/>
      <c r="BU861" s="1"/>
      <c r="BV861" s="1"/>
      <c r="BW861" s="1"/>
      <c r="BX861" s="1"/>
      <c r="BY861" s="1"/>
      <c r="BZ861" s="1"/>
      <c r="CA861" s="1"/>
      <c r="CB861" s="1"/>
      <c r="CC861" s="1"/>
      <c r="CD861" s="1"/>
    </row>
    <row r="862" ht="14.2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  <c r="BC862" s="1"/>
      <c r="BD862" s="1"/>
      <c r="BE862" s="1"/>
      <c r="BF862" s="1"/>
      <c r="BG862" s="1"/>
      <c r="BH862" s="1"/>
      <c r="BI862" s="1"/>
      <c r="BJ862" s="1"/>
      <c r="BK862" s="1"/>
      <c r="BL862" s="1"/>
      <c r="BM862" s="1"/>
      <c r="BN862" s="1"/>
      <c r="BO862" s="1"/>
      <c r="BP862" s="1"/>
      <c r="BQ862" s="1"/>
      <c r="BR862" s="1"/>
      <c r="BS862" s="1"/>
      <c r="BT862" s="1"/>
      <c r="BU862" s="1"/>
      <c r="BV862" s="1"/>
      <c r="BW862" s="1"/>
      <c r="BX862" s="1"/>
      <c r="BY862" s="1"/>
      <c r="BZ862" s="1"/>
      <c r="CA862" s="1"/>
      <c r="CB862" s="1"/>
      <c r="CC862" s="1"/>
      <c r="CD862" s="1"/>
    </row>
    <row r="863" ht="14.2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  <c r="BC863" s="1"/>
      <c r="BD863" s="1"/>
      <c r="BE863" s="1"/>
      <c r="BF863" s="1"/>
      <c r="BG863" s="1"/>
      <c r="BH863" s="1"/>
      <c r="BI863" s="1"/>
      <c r="BJ863" s="1"/>
      <c r="BK863" s="1"/>
      <c r="BL863" s="1"/>
      <c r="BM863" s="1"/>
      <c r="BN863" s="1"/>
      <c r="BO863" s="1"/>
      <c r="BP863" s="1"/>
      <c r="BQ863" s="1"/>
      <c r="BR863" s="1"/>
      <c r="BS863" s="1"/>
      <c r="BT863" s="1"/>
      <c r="BU863" s="1"/>
      <c r="BV863" s="1"/>
      <c r="BW863" s="1"/>
      <c r="BX863" s="1"/>
      <c r="BY863" s="1"/>
      <c r="BZ863" s="1"/>
      <c r="CA863" s="1"/>
      <c r="CB863" s="1"/>
      <c r="CC863" s="1"/>
      <c r="CD863" s="1"/>
    </row>
    <row r="864" ht="14.2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  <c r="BC864" s="1"/>
      <c r="BD864" s="1"/>
      <c r="BE864" s="1"/>
      <c r="BF864" s="1"/>
      <c r="BG864" s="1"/>
      <c r="BH864" s="1"/>
      <c r="BI864" s="1"/>
      <c r="BJ864" s="1"/>
      <c r="BK864" s="1"/>
      <c r="BL864" s="1"/>
      <c r="BM864" s="1"/>
      <c r="BN864" s="1"/>
      <c r="BO864" s="1"/>
      <c r="BP864" s="1"/>
      <c r="BQ864" s="1"/>
      <c r="BR864" s="1"/>
      <c r="BS864" s="1"/>
      <c r="BT864" s="1"/>
      <c r="BU864" s="1"/>
      <c r="BV864" s="1"/>
      <c r="BW864" s="1"/>
      <c r="BX864" s="1"/>
      <c r="BY864" s="1"/>
      <c r="BZ864" s="1"/>
      <c r="CA864" s="1"/>
      <c r="CB864" s="1"/>
      <c r="CC864" s="1"/>
      <c r="CD864" s="1"/>
    </row>
    <row r="865" ht="14.2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  <c r="BC865" s="1"/>
      <c r="BD865" s="1"/>
      <c r="BE865" s="1"/>
      <c r="BF865" s="1"/>
      <c r="BG865" s="1"/>
      <c r="BH865" s="1"/>
      <c r="BI865" s="1"/>
      <c r="BJ865" s="1"/>
      <c r="BK865" s="1"/>
      <c r="BL865" s="1"/>
      <c r="BM865" s="1"/>
      <c r="BN865" s="1"/>
      <c r="BO865" s="1"/>
      <c r="BP865" s="1"/>
      <c r="BQ865" s="1"/>
      <c r="BR865" s="1"/>
      <c r="BS865" s="1"/>
      <c r="BT865" s="1"/>
      <c r="BU865" s="1"/>
      <c r="BV865" s="1"/>
      <c r="BW865" s="1"/>
      <c r="BX865" s="1"/>
      <c r="BY865" s="1"/>
      <c r="BZ865" s="1"/>
      <c r="CA865" s="1"/>
      <c r="CB865" s="1"/>
      <c r="CC865" s="1"/>
      <c r="CD865" s="1"/>
    </row>
    <row r="866" ht="14.2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  <c r="BC866" s="1"/>
      <c r="BD866" s="1"/>
      <c r="BE866" s="1"/>
      <c r="BF866" s="1"/>
      <c r="BG866" s="1"/>
      <c r="BH866" s="1"/>
      <c r="BI866" s="1"/>
      <c r="BJ866" s="1"/>
      <c r="BK866" s="1"/>
      <c r="BL866" s="1"/>
      <c r="BM866" s="1"/>
      <c r="BN866" s="1"/>
      <c r="BO866" s="1"/>
      <c r="BP866" s="1"/>
      <c r="BQ866" s="1"/>
      <c r="BR866" s="1"/>
      <c r="BS866" s="1"/>
      <c r="BT866" s="1"/>
      <c r="BU866" s="1"/>
      <c r="BV866" s="1"/>
      <c r="BW866" s="1"/>
      <c r="BX866" s="1"/>
      <c r="BY866" s="1"/>
      <c r="BZ866" s="1"/>
      <c r="CA866" s="1"/>
      <c r="CB866" s="1"/>
      <c r="CC866" s="1"/>
      <c r="CD866" s="1"/>
    </row>
    <row r="867" ht="14.2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  <c r="BC867" s="1"/>
      <c r="BD867" s="1"/>
      <c r="BE867" s="1"/>
      <c r="BF867" s="1"/>
      <c r="BG867" s="1"/>
      <c r="BH867" s="1"/>
      <c r="BI867" s="1"/>
      <c r="BJ867" s="1"/>
      <c r="BK867" s="1"/>
      <c r="BL867" s="1"/>
      <c r="BM867" s="1"/>
      <c r="BN867" s="1"/>
      <c r="BO867" s="1"/>
      <c r="BP867" s="1"/>
      <c r="BQ867" s="1"/>
      <c r="BR867" s="1"/>
      <c r="BS867" s="1"/>
      <c r="BT867" s="1"/>
      <c r="BU867" s="1"/>
      <c r="BV867" s="1"/>
      <c r="BW867" s="1"/>
      <c r="BX867" s="1"/>
      <c r="BY867" s="1"/>
      <c r="BZ867" s="1"/>
      <c r="CA867" s="1"/>
      <c r="CB867" s="1"/>
      <c r="CC867" s="1"/>
      <c r="CD867" s="1"/>
    </row>
    <row r="868" ht="14.2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  <c r="BC868" s="1"/>
      <c r="BD868" s="1"/>
      <c r="BE868" s="1"/>
      <c r="BF868" s="1"/>
      <c r="BG868" s="1"/>
      <c r="BH868" s="1"/>
      <c r="BI868" s="1"/>
      <c r="BJ868" s="1"/>
      <c r="BK868" s="1"/>
      <c r="BL868" s="1"/>
      <c r="BM868" s="1"/>
      <c r="BN868" s="1"/>
      <c r="BO868" s="1"/>
      <c r="BP868" s="1"/>
      <c r="BQ868" s="1"/>
      <c r="BR868" s="1"/>
      <c r="BS868" s="1"/>
      <c r="BT868" s="1"/>
      <c r="BU868" s="1"/>
      <c r="BV868" s="1"/>
      <c r="BW868" s="1"/>
      <c r="BX868" s="1"/>
      <c r="BY868" s="1"/>
      <c r="BZ868" s="1"/>
      <c r="CA868" s="1"/>
      <c r="CB868" s="1"/>
      <c r="CC868" s="1"/>
      <c r="CD868" s="1"/>
    </row>
    <row r="869" ht="14.2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  <c r="BC869" s="1"/>
      <c r="BD869" s="1"/>
      <c r="BE869" s="1"/>
      <c r="BF869" s="1"/>
      <c r="BG869" s="1"/>
      <c r="BH869" s="1"/>
      <c r="BI869" s="1"/>
      <c r="BJ869" s="1"/>
      <c r="BK869" s="1"/>
      <c r="BL869" s="1"/>
      <c r="BM869" s="1"/>
      <c r="BN869" s="1"/>
      <c r="BO869" s="1"/>
      <c r="BP869" s="1"/>
      <c r="BQ869" s="1"/>
      <c r="BR869" s="1"/>
      <c r="BS869" s="1"/>
      <c r="BT869" s="1"/>
      <c r="BU869" s="1"/>
      <c r="BV869" s="1"/>
      <c r="BW869" s="1"/>
      <c r="BX869" s="1"/>
      <c r="BY869" s="1"/>
      <c r="BZ869" s="1"/>
      <c r="CA869" s="1"/>
      <c r="CB869" s="1"/>
      <c r="CC869" s="1"/>
      <c r="CD869" s="1"/>
    </row>
    <row r="870" ht="14.2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  <c r="BC870" s="1"/>
      <c r="BD870" s="1"/>
      <c r="BE870" s="1"/>
      <c r="BF870" s="1"/>
      <c r="BG870" s="1"/>
      <c r="BH870" s="1"/>
      <c r="BI870" s="1"/>
      <c r="BJ870" s="1"/>
      <c r="BK870" s="1"/>
      <c r="BL870" s="1"/>
      <c r="BM870" s="1"/>
      <c r="BN870" s="1"/>
      <c r="BO870" s="1"/>
      <c r="BP870" s="1"/>
      <c r="BQ870" s="1"/>
      <c r="BR870" s="1"/>
      <c r="BS870" s="1"/>
      <c r="BT870" s="1"/>
      <c r="BU870" s="1"/>
      <c r="BV870" s="1"/>
      <c r="BW870" s="1"/>
      <c r="BX870" s="1"/>
      <c r="BY870" s="1"/>
      <c r="BZ870" s="1"/>
      <c r="CA870" s="1"/>
      <c r="CB870" s="1"/>
      <c r="CC870" s="1"/>
      <c r="CD870" s="1"/>
    </row>
    <row r="871" ht="14.2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  <c r="BC871" s="1"/>
      <c r="BD871" s="1"/>
      <c r="BE871" s="1"/>
      <c r="BF871" s="1"/>
      <c r="BG871" s="1"/>
      <c r="BH871" s="1"/>
      <c r="BI871" s="1"/>
      <c r="BJ871" s="1"/>
      <c r="BK871" s="1"/>
      <c r="BL871" s="1"/>
      <c r="BM871" s="1"/>
      <c r="BN871" s="1"/>
      <c r="BO871" s="1"/>
      <c r="BP871" s="1"/>
      <c r="BQ871" s="1"/>
      <c r="BR871" s="1"/>
      <c r="BS871" s="1"/>
      <c r="BT871" s="1"/>
      <c r="BU871" s="1"/>
      <c r="BV871" s="1"/>
      <c r="BW871" s="1"/>
      <c r="BX871" s="1"/>
      <c r="BY871" s="1"/>
      <c r="BZ871" s="1"/>
      <c r="CA871" s="1"/>
      <c r="CB871" s="1"/>
      <c r="CC871" s="1"/>
      <c r="CD871" s="1"/>
    </row>
    <row r="872" ht="14.2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  <c r="BC872" s="1"/>
      <c r="BD872" s="1"/>
      <c r="BE872" s="1"/>
      <c r="BF872" s="1"/>
      <c r="BG872" s="1"/>
      <c r="BH872" s="1"/>
      <c r="BI872" s="1"/>
      <c r="BJ872" s="1"/>
      <c r="BK872" s="1"/>
      <c r="BL872" s="1"/>
      <c r="BM872" s="1"/>
      <c r="BN872" s="1"/>
      <c r="BO872" s="1"/>
      <c r="BP872" s="1"/>
      <c r="BQ872" s="1"/>
      <c r="BR872" s="1"/>
      <c r="BS872" s="1"/>
      <c r="BT872" s="1"/>
      <c r="BU872" s="1"/>
      <c r="BV872" s="1"/>
      <c r="BW872" s="1"/>
      <c r="BX872" s="1"/>
      <c r="BY872" s="1"/>
      <c r="BZ872" s="1"/>
      <c r="CA872" s="1"/>
      <c r="CB872" s="1"/>
      <c r="CC872" s="1"/>
      <c r="CD872" s="1"/>
    </row>
    <row r="873" ht="14.2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  <c r="BC873" s="1"/>
      <c r="BD873" s="1"/>
      <c r="BE873" s="1"/>
      <c r="BF873" s="1"/>
      <c r="BG873" s="1"/>
      <c r="BH873" s="1"/>
      <c r="BI873" s="1"/>
      <c r="BJ873" s="1"/>
      <c r="BK873" s="1"/>
      <c r="BL873" s="1"/>
      <c r="BM873" s="1"/>
      <c r="BN873" s="1"/>
      <c r="BO873" s="1"/>
      <c r="BP873" s="1"/>
      <c r="BQ873" s="1"/>
      <c r="BR873" s="1"/>
      <c r="BS873" s="1"/>
      <c r="BT873" s="1"/>
      <c r="BU873" s="1"/>
      <c r="BV873" s="1"/>
      <c r="BW873" s="1"/>
      <c r="BX873" s="1"/>
      <c r="BY873" s="1"/>
      <c r="BZ873" s="1"/>
      <c r="CA873" s="1"/>
      <c r="CB873" s="1"/>
      <c r="CC873" s="1"/>
      <c r="CD873" s="1"/>
    </row>
    <row r="874" ht="14.2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  <c r="BC874" s="1"/>
      <c r="BD874" s="1"/>
      <c r="BE874" s="1"/>
      <c r="BF874" s="1"/>
      <c r="BG874" s="1"/>
      <c r="BH874" s="1"/>
      <c r="BI874" s="1"/>
      <c r="BJ874" s="1"/>
      <c r="BK874" s="1"/>
      <c r="BL874" s="1"/>
      <c r="BM874" s="1"/>
      <c r="BN874" s="1"/>
      <c r="BO874" s="1"/>
      <c r="BP874" s="1"/>
      <c r="BQ874" s="1"/>
      <c r="BR874" s="1"/>
      <c r="BS874" s="1"/>
      <c r="BT874" s="1"/>
      <c r="BU874" s="1"/>
      <c r="BV874" s="1"/>
      <c r="BW874" s="1"/>
      <c r="BX874" s="1"/>
      <c r="BY874" s="1"/>
      <c r="BZ874" s="1"/>
      <c r="CA874" s="1"/>
      <c r="CB874" s="1"/>
      <c r="CC874" s="1"/>
      <c r="CD874" s="1"/>
    </row>
    <row r="875" ht="14.2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  <c r="BC875" s="1"/>
      <c r="BD875" s="1"/>
      <c r="BE875" s="1"/>
      <c r="BF875" s="1"/>
      <c r="BG875" s="1"/>
      <c r="BH875" s="1"/>
      <c r="BI875" s="1"/>
      <c r="BJ875" s="1"/>
      <c r="BK875" s="1"/>
      <c r="BL875" s="1"/>
      <c r="BM875" s="1"/>
      <c r="BN875" s="1"/>
      <c r="BO875" s="1"/>
      <c r="BP875" s="1"/>
      <c r="BQ875" s="1"/>
      <c r="BR875" s="1"/>
      <c r="BS875" s="1"/>
      <c r="BT875" s="1"/>
      <c r="BU875" s="1"/>
      <c r="BV875" s="1"/>
      <c r="BW875" s="1"/>
      <c r="BX875" s="1"/>
      <c r="BY875" s="1"/>
      <c r="BZ875" s="1"/>
      <c r="CA875" s="1"/>
      <c r="CB875" s="1"/>
      <c r="CC875" s="1"/>
      <c r="CD875" s="1"/>
    </row>
    <row r="876" ht="14.2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  <c r="BC876" s="1"/>
      <c r="BD876" s="1"/>
      <c r="BE876" s="1"/>
      <c r="BF876" s="1"/>
      <c r="BG876" s="1"/>
      <c r="BH876" s="1"/>
      <c r="BI876" s="1"/>
      <c r="BJ876" s="1"/>
      <c r="BK876" s="1"/>
      <c r="BL876" s="1"/>
      <c r="BM876" s="1"/>
      <c r="BN876" s="1"/>
      <c r="BO876" s="1"/>
      <c r="BP876" s="1"/>
      <c r="BQ876" s="1"/>
      <c r="BR876" s="1"/>
      <c r="BS876" s="1"/>
      <c r="BT876" s="1"/>
      <c r="BU876" s="1"/>
      <c r="BV876" s="1"/>
      <c r="BW876" s="1"/>
      <c r="BX876" s="1"/>
      <c r="BY876" s="1"/>
      <c r="BZ876" s="1"/>
      <c r="CA876" s="1"/>
      <c r="CB876" s="1"/>
      <c r="CC876" s="1"/>
      <c r="CD876" s="1"/>
    </row>
    <row r="877" ht="14.2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  <c r="BC877" s="1"/>
      <c r="BD877" s="1"/>
      <c r="BE877" s="1"/>
      <c r="BF877" s="1"/>
      <c r="BG877" s="1"/>
      <c r="BH877" s="1"/>
      <c r="BI877" s="1"/>
      <c r="BJ877" s="1"/>
      <c r="BK877" s="1"/>
      <c r="BL877" s="1"/>
      <c r="BM877" s="1"/>
      <c r="BN877" s="1"/>
      <c r="BO877" s="1"/>
      <c r="BP877" s="1"/>
      <c r="BQ877" s="1"/>
      <c r="BR877" s="1"/>
      <c r="BS877" s="1"/>
      <c r="BT877" s="1"/>
      <c r="BU877" s="1"/>
      <c r="BV877" s="1"/>
      <c r="BW877" s="1"/>
      <c r="BX877" s="1"/>
      <c r="BY877" s="1"/>
      <c r="BZ877" s="1"/>
      <c r="CA877" s="1"/>
      <c r="CB877" s="1"/>
      <c r="CC877" s="1"/>
      <c r="CD877" s="1"/>
    </row>
    <row r="878" ht="14.2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  <c r="BC878" s="1"/>
      <c r="BD878" s="1"/>
      <c r="BE878" s="1"/>
      <c r="BF878" s="1"/>
      <c r="BG878" s="1"/>
      <c r="BH878" s="1"/>
      <c r="BI878" s="1"/>
      <c r="BJ878" s="1"/>
      <c r="BK878" s="1"/>
      <c r="BL878" s="1"/>
      <c r="BM878" s="1"/>
      <c r="BN878" s="1"/>
      <c r="BO878" s="1"/>
      <c r="BP878" s="1"/>
      <c r="BQ878" s="1"/>
      <c r="BR878" s="1"/>
      <c r="BS878" s="1"/>
      <c r="BT878" s="1"/>
      <c r="BU878" s="1"/>
      <c r="BV878" s="1"/>
      <c r="BW878" s="1"/>
      <c r="BX878" s="1"/>
      <c r="BY878" s="1"/>
      <c r="BZ878" s="1"/>
      <c r="CA878" s="1"/>
      <c r="CB878" s="1"/>
      <c r="CC878" s="1"/>
      <c r="CD878" s="1"/>
    </row>
    <row r="879" ht="14.2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  <c r="BC879" s="1"/>
      <c r="BD879" s="1"/>
      <c r="BE879" s="1"/>
      <c r="BF879" s="1"/>
      <c r="BG879" s="1"/>
      <c r="BH879" s="1"/>
      <c r="BI879" s="1"/>
      <c r="BJ879" s="1"/>
      <c r="BK879" s="1"/>
      <c r="BL879" s="1"/>
      <c r="BM879" s="1"/>
      <c r="BN879" s="1"/>
      <c r="BO879" s="1"/>
      <c r="BP879" s="1"/>
      <c r="BQ879" s="1"/>
      <c r="BR879" s="1"/>
      <c r="BS879" s="1"/>
      <c r="BT879" s="1"/>
      <c r="BU879" s="1"/>
      <c r="BV879" s="1"/>
      <c r="BW879" s="1"/>
      <c r="BX879" s="1"/>
      <c r="BY879" s="1"/>
      <c r="BZ879" s="1"/>
      <c r="CA879" s="1"/>
      <c r="CB879" s="1"/>
      <c r="CC879" s="1"/>
      <c r="CD879" s="1"/>
    </row>
    <row r="880" ht="14.2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  <c r="BC880" s="1"/>
      <c r="BD880" s="1"/>
      <c r="BE880" s="1"/>
      <c r="BF880" s="1"/>
      <c r="BG880" s="1"/>
      <c r="BH880" s="1"/>
      <c r="BI880" s="1"/>
      <c r="BJ880" s="1"/>
      <c r="BK880" s="1"/>
      <c r="BL880" s="1"/>
      <c r="BM880" s="1"/>
      <c r="BN880" s="1"/>
      <c r="BO880" s="1"/>
      <c r="BP880" s="1"/>
      <c r="BQ880" s="1"/>
      <c r="BR880" s="1"/>
      <c r="BS880" s="1"/>
      <c r="BT880" s="1"/>
      <c r="BU880" s="1"/>
      <c r="BV880" s="1"/>
      <c r="BW880" s="1"/>
      <c r="BX880" s="1"/>
      <c r="BY880" s="1"/>
      <c r="BZ880" s="1"/>
      <c r="CA880" s="1"/>
      <c r="CB880" s="1"/>
      <c r="CC880" s="1"/>
      <c r="CD880" s="1"/>
    </row>
    <row r="881" ht="14.2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  <c r="BC881" s="1"/>
      <c r="BD881" s="1"/>
      <c r="BE881" s="1"/>
      <c r="BF881" s="1"/>
      <c r="BG881" s="1"/>
      <c r="BH881" s="1"/>
      <c r="BI881" s="1"/>
      <c r="BJ881" s="1"/>
      <c r="BK881" s="1"/>
      <c r="BL881" s="1"/>
      <c r="BM881" s="1"/>
      <c r="BN881" s="1"/>
      <c r="BO881" s="1"/>
      <c r="BP881" s="1"/>
      <c r="BQ881" s="1"/>
      <c r="BR881" s="1"/>
      <c r="BS881" s="1"/>
      <c r="BT881" s="1"/>
      <c r="BU881" s="1"/>
      <c r="BV881" s="1"/>
      <c r="BW881" s="1"/>
      <c r="BX881" s="1"/>
      <c r="BY881" s="1"/>
      <c r="BZ881" s="1"/>
      <c r="CA881" s="1"/>
      <c r="CB881" s="1"/>
      <c r="CC881" s="1"/>
      <c r="CD881" s="1"/>
    </row>
    <row r="882" ht="14.2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  <c r="BC882" s="1"/>
      <c r="BD882" s="1"/>
      <c r="BE882" s="1"/>
      <c r="BF882" s="1"/>
      <c r="BG882" s="1"/>
      <c r="BH882" s="1"/>
      <c r="BI882" s="1"/>
      <c r="BJ882" s="1"/>
      <c r="BK882" s="1"/>
      <c r="BL882" s="1"/>
      <c r="BM882" s="1"/>
      <c r="BN882" s="1"/>
      <c r="BO882" s="1"/>
      <c r="BP882" s="1"/>
      <c r="BQ882" s="1"/>
      <c r="BR882" s="1"/>
      <c r="BS882" s="1"/>
      <c r="BT882" s="1"/>
      <c r="BU882" s="1"/>
      <c r="BV882" s="1"/>
      <c r="BW882" s="1"/>
      <c r="BX882" s="1"/>
      <c r="BY882" s="1"/>
      <c r="BZ882" s="1"/>
      <c r="CA882" s="1"/>
      <c r="CB882" s="1"/>
      <c r="CC882" s="1"/>
      <c r="CD882" s="1"/>
    </row>
    <row r="883" ht="14.2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  <c r="BC883" s="1"/>
      <c r="BD883" s="1"/>
      <c r="BE883" s="1"/>
      <c r="BF883" s="1"/>
      <c r="BG883" s="1"/>
      <c r="BH883" s="1"/>
      <c r="BI883" s="1"/>
      <c r="BJ883" s="1"/>
      <c r="BK883" s="1"/>
      <c r="BL883" s="1"/>
      <c r="BM883" s="1"/>
      <c r="BN883" s="1"/>
      <c r="BO883" s="1"/>
      <c r="BP883" s="1"/>
      <c r="BQ883" s="1"/>
      <c r="BR883" s="1"/>
      <c r="BS883" s="1"/>
      <c r="BT883" s="1"/>
      <c r="BU883" s="1"/>
      <c r="BV883" s="1"/>
      <c r="BW883" s="1"/>
      <c r="BX883" s="1"/>
      <c r="BY883" s="1"/>
      <c r="BZ883" s="1"/>
      <c r="CA883" s="1"/>
      <c r="CB883" s="1"/>
      <c r="CC883" s="1"/>
      <c r="CD883" s="1"/>
    </row>
    <row r="884" ht="14.2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  <c r="BC884" s="1"/>
      <c r="BD884" s="1"/>
      <c r="BE884" s="1"/>
      <c r="BF884" s="1"/>
      <c r="BG884" s="1"/>
      <c r="BH884" s="1"/>
      <c r="BI884" s="1"/>
      <c r="BJ884" s="1"/>
      <c r="BK884" s="1"/>
      <c r="BL884" s="1"/>
      <c r="BM884" s="1"/>
      <c r="BN884" s="1"/>
      <c r="BO884" s="1"/>
      <c r="BP884" s="1"/>
      <c r="BQ884" s="1"/>
      <c r="BR884" s="1"/>
      <c r="BS884" s="1"/>
      <c r="BT884" s="1"/>
      <c r="BU884" s="1"/>
      <c r="BV884" s="1"/>
      <c r="BW884" s="1"/>
      <c r="BX884" s="1"/>
      <c r="BY884" s="1"/>
      <c r="BZ884" s="1"/>
      <c r="CA884" s="1"/>
      <c r="CB884" s="1"/>
      <c r="CC884" s="1"/>
      <c r="CD884" s="1"/>
    </row>
    <row r="885" ht="14.2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  <c r="BC885" s="1"/>
      <c r="BD885" s="1"/>
      <c r="BE885" s="1"/>
      <c r="BF885" s="1"/>
      <c r="BG885" s="1"/>
      <c r="BH885" s="1"/>
      <c r="BI885" s="1"/>
      <c r="BJ885" s="1"/>
      <c r="BK885" s="1"/>
      <c r="BL885" s="1"/>
      <c r="BM885" s="1"/>
      <c r="BN885" s="1"/>
      <c r="BO885" s="1"/>
      <c r="BP885" s="1"/>
      <c r="BQ885" s="1"/>
      <c r="BR885" s="1"/>
      <c r="BS885" s="1"/>
      <c r="BT885" s="1"/>
      <c r="BU885" s="1"/>
      <c r="BV885" s="1"/>
      <c r="BW885" s="1"/>
      <c r="BX885" s="1"/>
      <c r="BY885" s="1"/>
      <c r="BZ885" s="1"/>
      <c r="CA885" s="1"/>
      <c r="CB885" s="1"/>
      <c r="CC885" s="1"/>
      <c r="CD885" s="1"/>
    </row>
    <row r="886" ht="14.2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  <c r="BC886" s="1"/>
      <c r="BD886" s="1"/>
      <c r="BE886" s="1"/>
      <c r="BF886" s="1"/>
      <c r="BG886" s="1"/>
      <c r="BH886" s="1"/>
      <c r="BI886" s="1"/>
      <c r="BJ886" s="1"/>
      <c r="BK886" s="1"/>
      <c r="BL886" s="1"/>
      <c r="BM886" s="1"/>
      <c r="BN886" s="1"/>
      <c r="BO886" s="1"/>
      <c r="BP886" s="1"/>
      <c r="BQ886" s="1"/>
      <c r="BR886" s="1"/>
      <c r="BS886" s="1"/>
      <c r="BT886" s="1"/>
      <c r="BU886" s="1"/>
      <c r="BV886" s="1"/>
      <c r="BW886" s="1"/>
      <c r="BX886" s="1"/>
      <c r="BY886" s="1"/>
      <c r="BZ886" s="1"/>
      <c r="CA886" s="1"/>
      <c r="CB886" s="1"/>
      <c r="CC886" s="1"/>
      <c r="CD886" s="1"/>
    </row>
    <row r="887" ht="14.2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  <c r="BC887" s="1"/>
      <c r="BD887" s="1"/>
      <c r="BE887" s="1"/>
      <c r="BF887" s="1"/>
      <c r="BG887" s="1"/>
      <c r="BH887" s="1"/>
      <c r="BI887" s="1"/>
      <c r="BJ887" s="1"/>
      <c r="BK887" s="1"/>
      <c r="BL887" s="1"/>
      <c r="BM887" s="1"/>
      <c r="BN887" s="1"/>
      <c r="BO887" s="1"/>
      <c r="BP887" s="1"/>
      <c r="BQ887" s="1"/>
      <c r="BR887" s="1"/>
      <c r="BS887" s="1"/>
      <c r="BT887" s="1"/>
      <c r="BU887" s="1"/>
      <c r="BV887" s="1"/>
      <c r="BW887" s="1"/>
      <c r="BX887" s="1"/>
      <c r="BY887" s="1"/>
      <c r="BZ887" s="1"/>
      <c r="CA887" s="1"/>
      <c r="CB887" s="1"/>
      <c r="CC887" s="1"/>
      <c r="CD887" s="1"/>
    </row>
    <row r="888" ht="14.2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  <c r="BC888" s="1"/>
      <c r="BD888" s="1"/>
      <c r="BE888" s="1"/>
      <c r="BF888" s="1"/>
      <c r="BG888" s="1"/>
      <c r="BH888" s="1"/>
      <c r="BI888" s="1"/>
      <c r="BJ888" s="1"/>
      <c r="BK888" s="1"/>
      <c r="BL888" s="1"/>
      <c r="BM888" s="1"/>
      <c r="BN888" s="1"/>
      <c r="BO888" s="1"/>
      <c r="BP888" s="1"/>
      <c r="BQ888" s="1"/>
      <c r="BR888" s="1"/>
      <c r="BS888" s="1"/>
      <c r="BT888" s="1"/>
      <c r="BU888" s="1"/>
      <c r="BV888" s="1"/>
      <c r="BW888" s="1"/>
      <c r="BX888" s="1"/>
      <c r="BY888" s="1"/>
      <c r="BZ888" s="1"/>
      <c r="CA888" s="1"/>
      <c r="CB888" s="1"/>
      <c r="CC888" s="1"/>
      <c r="CD888" s="1"/>
    </row>
    <row r="889" ht="14.2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  <c r="BC889" s="1"/>
      <c r="BD889" s="1"/>
      <c r="BE889" s="1"/>
      <c r="BF889" s="1"/>
      <c r="BG889" s="1"/>
      <c r="BH889" s="1"/>
      <c r="BI889" s="1"/>
      <c r="BJ889" s="1"/>
      <c r="BK889" s="1"/>
      <c r="BL889" s="1"/>
      <c r="BM889" s="1"/>
      <c r="BN889" s="1"/>
      <c r="BO889" s="1"/>
      <c r="BP889" s="1"/>
      <c r="BQ889" s="1"/>
      <c r="BR889" s="1"/>
      <c r="BS889" s="1"/>
      <c r="BT889" s="1"/>
      <c r="BU889" s="1"/>
      <c r="BV889" s="1"/>
      <c r="BW889" s="1"/>
      <c r="BX889" s="1"/>
      <c r="BY889" s="1"/>
      <c r="BZ889" s="1"/>
      <c r="CA889" s="1"/>
      <c r="CB889" s="1"/>
      <c r="CC889" s="1"/>
      <c r="CD889" s="1"/>
    </row>
    <row r="890" ht="14.2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  <c r="BC890" s="1"/>
      <c r="BD890" s="1"/>
      <c r="BE890" s="1"/>
      <c r="BF890" s="1"/>
      <c r="BG890" s="1"/>
      <c r="BH890" s="1"/>
      <c r="BI890" s="1"/>
      <c r="BJ890" s="1"/>
      <c r="BK890" s="1"/>
      <c r="BL890" s="1"/>
      <c r="BM890" s="1"/>
      <c r="BN890" s="1"/>
      <c r="BO890" s="1"/>
      <c r="BP890" s="1"/>
      <c r="BQ890" s="1"/>
      <c r="BR890" s="1"/>
      <c r="BS890" s="1"/>
      <c r="BT890" s="1"/>
      <c r="BU890" s="1"/>
      <c r="BV890" s="1"/>
      <c r="BW890" s="1"/>
      <c r="BX890" s="1"/>
      <c r="BY890" s="1"/>
      <c r="BZ890" s="1"/>
      <c r="CA890" s="1"/>
      <c r="CB890" s="1"/>
      <c r="CC890" s="1"/>
      <c r="CD890" s="1"/>
    </row>
    <row r="891" ht="14.2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  <c r="BC891" s="1"/>
      <c r="BD891" s="1"/>
      <c r="BE891" s="1"/>
      <c r="BF891" s="1"/>
      <c r="BG891" s="1"/>
      <c r="BH891" s="1"/>
      <c r="BI891" s="1"/>
      <c r="BJ891" s="1"/>
      <c r="BK891" s="1"/>
      <c r="BL891" s="1"/>
      <c r="BM891" s="1"/>
      <c r="BN891" s="1"/>
      <c r="BO891" s="1"/>
      <c r="BP891" s="1"/>
      <c r="BQ891" s="1"/>
      <c r="BR891" s="1"/>
      <c r="BS891" s="1"/>
      <c r="BT891" s="1"/>
      <c r="BU891" s="1"/>
      <c r="BV891" s="1"/>
      <c r="BW891" s="1"/>
      <c r="BX891" s="1"/>
      <c r="BY891" s="1"/>
      <c r="BZ891" s="1"/>
      <c r="CA891" s="1"/>
      <c r="CB891" s="1"/>
      <c r="CC891" s="1"/>
      <c r="CD891" s="1"/>
    </row>
    <row r="892" ht="14.2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  <c r="BC892" s="1"/>
      <c r="BD892" s="1"/>
      <c r="BE892" s="1"/>
      <c r="BF892" s="1"/>
      <c r="BG892" s="1"/>
      <c r="BH892" s="1"/>
      <c r="BI892" s="1"/>
      <c r="BJ892" s="1"/>
      <c r="BK892" s="1"/>
      <c r="BL892" s="1"/>
      <c r="BM892" s="1"/>
      <c r="BN892" s="1"/>
      <c r="BO892" s="1"/>
      <c r="BP892" s="1"/>
      <c r="BQ892" s="1"/>
      <c r="BR892" s="1"/>
      <c r="BS892" s="1"/>
      <c r="BT892" s="1"/>
      <c r="BU892" s="1"/>
      <c r="BV892" s="1"/>
      <c r="BW892" s="1"/>
      <c r="BX892" s="1"/>
      <c r="BY892" s="1"/>
      <c r="BZ892" s="1"/>
      <c r="CA892" s="1"/>
      <c r="CB892" s="1"/>
      <c r="CC892" s="1"/>
      <c r="CD892" s="1"/>
    </row>
    <row r="893" ht="14.2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  <c r="BC893" s="1"/>
      <c r="BD893" s="1"/>
      <c r="BE893" s="1"/>
      <c r="BF893" s="1"/>
      <c r="BG893" s="1"/>
      <c r="BH893" s="1"/>
      <c r="BI893" s="1"/>
      <c r="BJ893" s="1"/>
      <c r="BK893" s="1"/>
      <c r="BL893" s="1"/>
      <c r="BM893" s="1"/>
      <c r="BN893" s="1"/>
      <c r="BO893" s="1"/>
      <c r="BP893" s="1"/>
      <c r="BQ893" s="1"/>
      <c r="BR893" s="1"/>
      <c r="BS893" s="1"/>
      <c r="BT893" s="1"/>
      <c r="BU893" s="1"/>
      <c r="BV893" s="1"/>
      <c r="BW893" s="1"/>
      <c r="BX893" s="1"/>
      <c r="BY893" s="1"/>
      <c r="BZ893" s="1"/>
      <c r="CA893" s="1"/>
      <c r="CB893" s="1"/>
      <c r="CC893" s="1"/>
      <c r="CD893" s="1"/>
    </row>
    <row r="894" ht="14.2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  <c r="BC894" s="1"/>
      <c r="BD894" s="1"/>
      <c r="BE894" s="1"/>
      <c r="BF894" s="1"/>
      <c r="BG894" s="1"/>
      <c r="BH894" s="1"/>
      <c r="BI894" s="1"/>
      <c r="BJ894" s="1"/>
      <c r="BK894" s="1"/>
      <c r="BL894" s="1"/>
      <c r="BM894" s="1"/>
      <c r="BN894" s="1"/>
      <c r="BO894" s="1"/>
      <c r="BP894" s="1"/>
      <c r="BQ894" s="1"/>
      <c r="BR894" s="1"/>
      <c r="BS894" s="1"/>
      <c r="BT894" s="1"/>
      <c r="BU894" s="1"/>
      <c r="BV894" s="1"/>
      <c r="BW894" s="1"/>
      <c r="BX894" s="1"/>
      <c r="BY894" s="1"/>
      <c r="BZ894" s="1"/>
      <c r="CA894" s="1"/>
      <c r="CB894" s="1"/>
      <c r="CC894" s="1"/>
      <c r="CD894" s="1"/>
    </row>
    <row r="895" ht="14.2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  <c r="BC895" s="1"/>
      <c r="BD895" s="1"/>
      <c r="BE895" s="1"/>
      <c r="BF895" s="1"/>
      <c r="BG895" s="1"/>
      <c r="BH895" s="1"/>
      <c r="BI895" s="1"/>
      <c r="BJ895" s="1"/>
      <c r="BK895" s="1"/>
      <c r="BL895" s="1"/>
      <c r="BM895" s="1"/>
      <c r="BN895" s="1"/>
      <c r="BO895" s="1"/>
      <c r="BP895" s="1"/>
      <c r="BQ895" s="1"/>
      <c r="BR895" s="1"/>
      <c r="BS895" s="1"/>
      <c r="BT895" s="1"/>
      <c r="BU895" s="1"/>
      <c r="BV895" s="1"/>
      <c r="BW895" s="1"/>
      <c r="BX895" s="1"/>
      <c r="BY895" s="1"/>
      <c r="BZ895" s="1"/>
      <c r="CA895" s="1"/>
      <c r="CB895" s="1"/>
      <c r="CC895" s="1"/>
      <c r="CD895" s="1"/>
    </row>
    <row r="896" ht="14.2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  <c r="BC896" s="1"/>
      <c r="BD896" s="1"/>
      <c r="BE896" s="1"/>
      <c r="BF896" s="1"/>
      <c r="BG896" s="1"/>
      <c r="BH896" s="1"/>
      <c r="BI896" s="1"/>
      <c r="BJ896" s="1"/>
      <c r="BK896" s="1"/>
      <c r="BL896" s="1"/>
      <c r="BM896" s="1"/>
      <c r="BN896" s="1"/>
      <c r="BO896" s="1"/>
      <c r="BP896" s="1"/>
      <c r="BQ896" s="1"/>
      <c r="BR896" s="1"/>
      <c r="BS896" s="1"/>
      <c r="BT896" s="1"/>
      <c r="BU896" s="1"/>
      <c r="BV896" s="1"/>
      <c r="BW896" s="1"/>
      <c r="BX896" s="1"/>
      <c r="BY896" s="1"/>
      <c r="BZ896" s="1"/>
      <c r="CA896" s="1"/>
      <c r="CB896" s="1"/>
      <c r="CC896" s="1"/>
      <c r="CD896" s="1"/>
    </row>
    <row r="897" ht="14.2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  <c r="BC897" s="1"/>
      <c r="BD897" s="1"/>
      <c r="BE897" s="1"/>
      <c r="BF897" s="1"/>
      <c r="BG897" s="1"/>
      <c r="BH897" s="1"/>
      <c r="BI897" s="1"/>
      <c r="BJ897" s="1"/>
      <c r="BK897" s="1"/>
      <c r="BL897" s="1"/>
      <c r="BM897" s="1"/>
      <c r="BN897" s="1"/>
      <c r="BO897" s="1"/>
      <c r="BP897" s="1"/>
      <c r="BQ897" s="1"/>
      <c r="BR897" s="1"/>
      <c r="BS897" s="1"/>
      <c r="BT897" s="1"/>
      <c r="BU897" s="1"/>
      <c r="BV897" s="1"/>
      <c r="BW897" s="1"/>
      <c r="BX897" s="1"/>
      <c r="BY897" s="1"/>
      <c r="BZ897" s="1"/>
      <c r="CA897" s="1"/>
      <c r="CB897" s="1"/>
      <c r="CC897" s="1"/>
      <c r="CD897" s="1"/>
    </row>
    <row r="898" ht="14.2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  <c r="BC898" s="1"/>
      <c r="BD898" s="1"/>
      <c r="BE898" s="1"/>
      <c r="BF898" s="1"/>
      <c r="BG898" s="1"/>
      <c r="BH898" s="1"/>
      <c r="BI898" s="1"/>
      <c r="BJ898" s="1"/>
      <c r="BK898" s="1"/>
      <c r="BL898" s="1"/>
      <c r="BM898" s="1"/>
      <c r="BN898" s="1"/>
      <c r="BO898" s="1"/>
      <c r="BP898" s="1"/>
      <c r="BQ898" s="1"/>
      <c r="BR898" s="1"/>
      <c r="BS898" s="1"/>
      <c r="BT898" s="1"/>
      <c r="BU898" s="1"/>
      <c r="BV898" s="1"/>
      <c r="BW898" s="1"/>
      <c r="BX898" s="1"/>
      <c r="BY898" s="1"/>
      <c r="BZ898" s="1"/>
      <c r="CA898" s="1"/>
      <c r="CB898" s="1"/>
      <c r="CC898" s="1"/>
      <c r="CD898" s="1"/>
    </row>
    <row r="899" ht="14.2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  <c r="BC899" s="1"/>
      <c r="BD899" s="1"/>
      <c r="BE899" s="1"/>
      <c r="BF899" s="1"/>
      <c r="BG899" s="1"/>
      <c r="BH899" s="1"/>
      <c r="BI899" s="1"/>
      <c r="BJ899" s="1"/>
      <c r="BK899" s="1"/>
      <c r="BL899" s="1"/>
      <c r="BM899" s="1"/>
      <c r="BN899" s="1"/>
      <c r="BO899" s="1"/>
      <c r="BP899" s="1"/>
      <c r="BQ899" s="1"/>
      <c r="BR899" s="1"/>
      <c r="BS899" s="1"/>
      <c r="BT899" s="1"/>
      <c r="BU899" s="1"/>
      <c r="BV899" s="1"/>
      <c r="BW899" s="1"/>
      <c r="BX899" s="1"/>
      <c r="BY899" s="1"/>
      <c r="BZ899" s="1"/>
      <c r="CA899" s="1"/>
      <c r="CB899" s="1"/>
      <c r="CC899" s="1"/>
      <c r="CD899" s="1"/>
    </row>
    <row r="900" ht="14.2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  <c r="BC900" s="1"/>
      <c r="BD900" s="1"/>
      <c r="BE900" s="1"/>
      <c r="BF900" s="1"/>
      <c r="BG900" s="1"/>
      <c r="BH900" s="1"/>
      <c r="BI900" s="1"/>
      <c r="BJ900" s="1"/>
      <c r="BK900" s="1"/>
      <c r="BL900" s="1"/>
      <c r="BM900" s="1"/>
      <c r="BN900" s="1"/>
      <c r="BO900" s="1"/>
      <c r="BP900" s="1"/>
      <c r="BQ900" s="1"/>
      <c r="BR900" s="1"/>
      <c r="BS900" s="1"/>
      <c r="BT900" s="1"/>
      <c r="BU900" s="1"/>
      <c r="BV900" s="1"/>
      <c r="BW900" s="1"/>
      <c r="BX900" s="1"/>
      <c r="BY900" s="1"/>
      <c r="BZ900" s="1"/>
      <c r="CA900" s="1"/>
      <c r="CB900" s="1"/>
      <c r="CC900" s="1"/>
      <c r="CD900" s="1"/>
    </row>
    <row r="901" ht="14.2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  <c r="BC901" s="1"/>
      <c r="BD901" s="1"/>
      <c r="BE901" s="1"/>
      <c r="BF901" s="1"/>
      <c r="BG901" s="1"/>
      <c r="BH901" s="1"/>
      <c r="BI901" s="1"/>
      <c r="BJ901" s="1"/>
      <c r="BK901" s="1"/>
      <c r="BL901" s="1"/>
      <c r="BM901" s="1"/>
      <c r="BN901" s="1"/>
      <c r="BO901" s="1"/>
      <c r="BP901" s="1"/>
      <c r="BQ901" s="1"/>
      <c r="BR901" s="1"/>
      <c r="BS901" s="1"/>
      <c r="BT901" s="1"/>
      <c r="BU901" s="1"/>
      <c r="BV901" s="1"/>
      <c r="BW901" s="1"/>
      <c r="BX901" s="1"/>
      <c r="BY901" s="1"/>
      <c r="BZ901" s="1"/>
      <c r="CA901" s="1"/>
      <c r="CB901" s="1"/>
      <c r="CC901" s="1"/>
      <c r="CD901" s="1"/>
    </row>
    <row r="902" ht="14.2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  <c r="BC902" s="1"/>
      <c r="BD902" s="1"/>
      <c r="BE902" s="1"/>
      <c r="BF902" s="1"/>
      <c r="BG902" s="1"/>
      <c r="BH902" s="1"/>
      <c r="BI902" s="1"/>
      <c r="BJ902" s="1"/>
      <c r="BK902" s="1"/>
      <c r="BL902" s="1"/>
      <c r="BM902" s="1"/>
      <c r="BN902" s="1"/>
      <c r="BO902" s="1"/>
      <c r="BP902" s="1"/>
      <c r="BQ902" s="1"/>
      <c r="BR902" s="1"/>
      <c r="BS902" s="1"/>
      <c r="BT902" s="1"/>
      <c r="BU902" s="1"/>
      <c r="BV902" s="1"/>
      <c r="BW902" s="1"/>
      <c r="BX902" s="1"/>
      <c r="BY902" s="1"/>
      <c r="BZ902" s="1"/>
      <c r="CA902" s="1"/>
      <c r="CB902" s="1"/>
      <c r="CC902" s="1"/>
      <c r="CD902" s="1"/>
    </row>
    <row r="903" ht="14.2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  <c r="BC903" s="1"/>
      <c r="BD903" s="1"/>
      <c r="BE903" s="1"/>
      <c r="BF903" s="1"/>
      <c r="BG903" s="1"/>
      <c r="BH903" s="1"/>
      <c r="BI903" s="1"/>
      <c r="BJ903" s="1"/>
      <c r="BK903" s="1"/>
      <c r="BL903" s="1"/>
      <c r="BM903" s="1"/>
      <c r="BN903" s="1"/>
      <c r="BO903" s="1"/>
      <c r="BP903" s="1"/>
      <c r="BQ903" s="1"/>
      <c r="BR903" s="1"/>
      <c r="BS903" s="1"/>
      <c r="BT903" s="1"/>
      <c r="BU903" s="1"/>
      <c r="BV903" s="1"/>
      <c r="BW903" s="1"/>
      <c r="BX903" s="1"/>
      <c r="BY903" s="1"/>
      <c r="BZ903" s="1"/>
      <c r="CA903" s="1"/>
      <c r="CB903" s="1"/>
      <c r="CC903" s="1"/>
      <c r="CD903" s="1"/>
    </row>
    <row r="904" ht="14.2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  <c r="BC904" s="1"/>
      <c r="BD904" s="1"/>
      <c r="BE904" s="1"/>
      <c r="BF904" s="1"/>
      <c r="BG904" s="1"/>
      <c r="BH904" s="1"/>
      <c r="BI904" s="1"/>
      <c r="BJ904" s="1"/>
      <c r="BK904" s="1"/>
      <c r="BL904" s="1"/>
      <c r="BM904" s="1"/>
      <c r="BN904" s="1"/>
      <c r="BO904" s="1"/>
      <c r="BP904" s="1"/>
      <c r="BQ904" s="1"/>
      <c r="BR904" s="1"/>
      <c r="BS904" s="1"/>
      <c r="BT904" s="1"/>
      <c r="BU904" s="1"/>
      <c r="BV904" s="1"/>
      <c r="BW904" s="1"/>
      <c r="BX904" s="1"/>
      <c r="BY904" s="1"/>
      <c r="BZ904" s="1"/>
      <c r="CA904" s="1"/>
      <c r="CB904" s="1"/>
      <c r="CC904" s="1"/>
      <c r="CD904" s="1"/>
    </row>
    <row r="905" ht="14.2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  <c r="BC905" s="1"/>
      <c r="BD905" s="1"/>
      <c r="BE905" s="1"/>
      <c r="BF905" s="1"/>
      <c r="BG905" s="1"/>
      <c r="BH905" s="1"/>
      <c r="BI905" s="1"/>
      <c r="BJ905" s="1"/>
      <c r="BK905" s="1"/>
      <c r="BL905" s="1"/>
      <c r="BM905" s="1"/>
      <c r="BN905" s="1"/>
      <c r="BO905" s="1"/>
      <c r="BP905" s="1"/>
      <c r="BQ905" s="1"/>
      <c r="BR905" s="1"/>
      <c r="BS905" s="1"/>
      <c r="BT905" s="1"/>
      <c r="BU905" s="1"/>
      <c r="BV905" s="1"/>
      <c r="BW905" s="1"/>
      <c r="BX905" s="1"/>
      <c r="BY905" s="1"/>
      <c r="BZ905" s="1"/>
      <c r="CA905" s="1"/>
      <c r="CB905" s="1"/>
      <c r="CC905" s="1"/>
      <c r="CD905" s="1"/>
    </row>
    <row r="906" ht="14.2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  <c r="BC906" s="1"/>
      <c r="BD906" s="1"/>
      <c r="BE906" s="1"/>
      <c r="BF906" s="1"/>
      <c r="BG906" s="1"/>
      <c r="BH906" s="1"/>
      <c r="BI906" s="1"/>
      <c r="BJ906" s="1"/>
      <c r="BK906" s="1"/>
      <c r="BL906" s="1"/>
      <c r="BM906" s="1"/>
      <c r="BN906" s="1"/>
      <c r="BO906" s="1"/>
      <c r="BP906" s="1"/>
      <c r="BQ906" s="1"/>
      <c r="BR906" s="1"/>
      <c r="BS906" s="1"/>
      <c r="BT906" s="1"/>
      <c r="BU906" s="1"/>
      <c r="BV906" s="1"/>
      <c r="BW906" s="1"/>
      <c r="BX906" s="1"/>
      <c r="BY906" s="1"/>
      <c r="BZ906" s="1"/>
      <c r="CA906" s="1"/>
      <c r="CB906" s="1"/>
      <c r="CC906" s="1"/>
      <c r="CD906" s="1"/>
    </row>
    <row r="907" ht="14.2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  <c r="BC907" s="1"/>
      <c r="BD907" s="1"/>
      <c r="BE907" s="1"/>
      <c r="BF907" s="1"/>
      <c r="BG907" s="1"/>
      <c r="BH907" s="1"/>
      <c r="BI907" s="1"/>
      <c r="BJ907" s="1"/>
      <c r="BK907" s="1"/>
      <c r="BL907" s="1"/>
      <c r="BM907" s="1"/>
      <c r="BN907" s="1"/>
      <c r="BO907" s="1"/>
      <c r="BP907" s="1"/>
      <c r="BQ907" s="1"/>
      <c r="BR907" s="1"/>
      <c r="BS907" s="1"/>
      <c r="BT907" s="1"/>
      <c r="BU907" s="1"/>
      <c r="BV907" s="1"/>
      <c r="BW907" s="1"/>
      <c r="BX907" s="1"/>
      <c r="BY907" s="1"/>
      <c r="BZ907" s="1"/>
      <c r="CA907" s="1"/>
      <c r="CB907" s="1"/>
      <c r="CC907" s="1"/>
      <c r="CD907" s="1"/>
    </row>
    <row r="908" ht="14.2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  <c r="BC908" s="1"/>
      <c r="BD908" s="1"/>
      <c r="BE908" s="1"/>
      <c r="BF908" s="1"/>
      <c r="BG908" s="1"/>
      <c r="BH908" s="1"/>
      <c r="BI908" s="1"/>
      <c r="BJ908" s="1"/>
      <c r="BK908" s="1"/>
      <c r="BL908" s="1"/>
      <c r="BM908" s="1"/>
      <c r="BN908" s="1"/>
      <c r="BO908" s="1"/>
      <c r="BP908" s="1"/>
      <c r="BQ908" s="1"/>
      <c r="BR908" s="1"/>
      <c r="BS908" s="1"/>
      <c r="BT908" s="1"/>
      <c r="BU908" s="1"/>
      <c r="BV908" s="1"/>
      <c r="BW908" s="1"/>
      <c r="BX908" s="1"/>
      <c r="BY908" s="1"/>
      <c r="BZ908" s="1"/>
      <c r="CA908" s="1"/>
      <c r="CB908" s="1"/>
      <c r="CC908" s="1"/>
      <c r="CD908" s="1"/>
    </row>
    <row r="909" ht="14.2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  <c r="BC909" s="1"/>
      <c r="BD909" s="1"/>
      <c r="BE909" s="1"/>
      <c r="BF909" s="1"/>
      <c r="BG909" s="1"/>
      <c r="BH909" s="1"/>
      <c r="BI909" s="1"/>
      <c r="BJ909" s="1"/>
      <c r="BK909" s="1"/>
      <c r="BL909" s="1"/>
      <c r="BM909" s="1"/>
      <c r="BN909" s="1"/>
      <c r="BO909" s="1"/>
      <c r="BP909" s="1"/>
      <c r="BQ909" s="1"/>
      <c r="BR909" s="1"/>
      <c r="BS909" s="1"/>
      <c r="BT909" s="1"/>
      <c r="BU909" s="1"/>
      <c r="BV909" s="1"/>
      <c r="BW909" s="1"/>
      <c r="BX909" s="1"/>
      <c r="BY909" s="1"/>
      <c r="BZ909" s="1"/>
      <c r="CA909" s="1"/>
      <c r="CB909" s="1"/>
      <c r="CC909" s="1"/>
      <c r="CD909" s="1"/>
    </row>
    <row r="910" ht="14.2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  <c r="BC910" s="1"/>
      <c r="BD910" s="1"/>
      <c r="BE910" s="1"/>
      <c r="BF910" s="1"/>
      <c r="BG910" s="1"/>
      <c r="BH910" s="1"/>
      <c r="BI910" s="1"/>
      <c r="BJ910" s="1"/>
      <c r="BK910" s="1"/>
      <c r="BL910" s="1"/>
      <c r="BM910" s="1"/>
      <c r="BN910" s="1"/>
      <c r="BO910" s="1"/>
      <c r="BP910" s="1"/>
      <c r="BQ910" s="1"/>
      <c r="BR910" s="1"/>
      <c r="BS910" s="1"/>
      <c r="BT910" s="1"/>
      <c r="BU910" s="1"/>
      <c r="BV910" s="1"/>
      <c r="BW910" s="1"/>
      <c r="BX910" s="1"/>
      <c r="BY910" s="1"/>
      <c r="BZ910" s="1"/>
      <c r="CA910" s="1"/>
      <c r="CB910" s="1"/>
      <c r="CC910" s="1"/>
      <c r="CD910" s="1"/>
    </row>
    <row r="911" ht="14.2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  <c r="BC911" s="1"/>
      <c r="BD911" s="1"/>
      <c r="BE911" s="1"/>
      <c r="BF911" s="1"/>
      <c r="BG911" s="1"/>
      <c r="BH911" s="1"/>
      <c r="BI911" s="1"/>
      <c r="BJ911" s="1"/>
      <c r="BK911" s="1"/>
      <c r="BL911" s="1"/>
      <c r="BM911" s="1"/>
      <c r="BN911" s="1"/>
      <c r="BO911" s="1"/>
      <c r="BP911" s="1"/>
      <c r="BQ911" s="1"/>
      <c r="BR911" s="1"/>
      <c r="BS911" s="1"/>
      <c r="BT911" s="1"/>
      <c r="BU911" s="1"/>
      <c r="BV911" s="1"/>
      <c r="BW911" s="1"/>
      <c r="BX911" s="1"/>
      <c r="BY911" s="1"/>
      <c r="BZ911" s="1"/>
      <c r="CA911" s="1"/>
      <c r="CB911" s="1"/>
      <c r="CC911" s="1"/>
      <c r="CD911" s="1"/>
    </row>
    <row r="912" ht="14.2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  <c r="BC912" s="1"/>
      <c r="BD912" s="1"/>
      <c r="BE912" s="1"/>
      <c r="BF912" s="1"/>
      <c r="BG912" s="1"/>
      <c r="BH912" s="1"/>
      <c r="BI912" s="1"/>
      <c r="BJ912" s="1"/>
      <c r="BK912" s="1"/>
      <c r="BL912" s="1"/>
      <c r="BM912" s="1"/>
      <c r="BN912" s="1"/>
      <c r="BO912" s="1"/>
      <c r="BP912" s="1"/>
      <c r="BQ912" s="1"/>
      <c r="BR912" s="1"/>
      <c r="BS912" s="1"/>
      <c r="BT912" s="1"/>
      <c r="BU912" s="1"/>
      <c r="BV912" s="1"/>
      <c r="BW912" s="1"/>
      <c r="BX912" s="1"/>
      <c r="BY912" s="1"/>
      <c r="BZ912" s="1"/>
      <c r="CA912" s="1"/>
      <c r="CB912" s="1"/>
      <c r="CC912" s="1"/>
      <c r="CD912" s="1"/>
    </row>
    <row r="913" ht="14.2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  <c r="BC913" s="1"/>
      <c r="BD913" s="1"/>
      <c r="BE913" s="1"/>
      <c r="BF913" s="1"/>
      <c r="BG913" s="1"/>
      <c r="BH913" s="1"/>
      <c r="BI913" s="1"/>
      <c r="BJ913" s="1"/>
      <c r="BK913" s="1"/>
      <c r="BL913" s="1"/>
      <c r="BM913" s="1"/>
      <c r="BN913" s="1"/>
      <c r="BO913" s="1"/>
      <c r="BP913" s="1"/>
      <c r="BQ913" s="1"/>
      <c r="BR913" s="1"/>
      <c r="BS913" s="1"/>
      <c r="BT913" s="1"/>
      <c r="BU913" s="1"/>
      <c r="BV913" s="1"/>
      <c r="BW913" s="1"/>
      <c r="BX913" s="1"/>
      <c r="BY913" s="1"/>
      <c r="BZ913" s="1"/>
      <c r="CA913" s="1"/>
      <c r="CB913" s="1"/>
      <c r="CC913" s="1"/>
      <c r="CD913" s="1"/>
    </row>
    <row r="914" ht="14.2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  <c r="BC914" s="1"/>
      <c r="BD914" s="1"/>
      <c r="BE914" s="1"/>
      <c r="BF914" s="1"/>
      <c r="BG914" s="1"/>
      <c r="BH914" s="1"/>
      <c r="BI914" s="1"/>
      <c r="BJ914" s="1"/>
      <c r="BK914" s="1"/>
      <c r="BL914" s="1"/>
      <c r="BM914" s="1"/>
      <c r="BN914" s="1"/>
      <c r="BO914" s="1"/>
      <c r="BP914" s="1"/>
      <c r="BQ914" s="1"/>
      <c r="BR914" s="1"/>
      <c r="BS914" s="1"/>
      <c r="BT914" s="1"/>
      <c r="BU914" s="1"/>
      <c r="BV914" s="1"/>
      <c r="BW914" s="1"/>
      <c r="BX914" s="1"/>
      <c r="BY914" s="1"/>
      <c r="BZ914" s="1"/>
      <c r="CA914" s="1"/>
      <c r="CB914" s="1"/>
      <c r="CC914" s="1"/>
      <c r="CD914" s="1"/>
    </row>
    <row r="915" ht="14.2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  <c r="BC915" s="1"/>
      <c r="BD915" s="1"/>
      <c r="BE915" s="1"/>
      <c r="BF915" s="1"/>
      <c r="BG915" s="1"/>
      <c r="BH915" s="1"/>
      <c r="BI915" s="1"/>
      <c r="BJ915" s="1"/>
      <c r="BK915" s="1"/>
      <c r="BL915" s="1"/>
      <c r="BM915" s="1"/>
      <c r="BN915" s="1"/>
      <c r="BO915" s="1"/>
      <c r="BP915" s="1"/>
      <c r="BQ915" s="1"/>
      <c r="BR915" s="1"/>
      <c r="BS915" s="1"/>
      <c r="BT915" s="1"/>
      <c r="BU915" s="1"/>
      <c r="BV915" s="1"/>
      <c r="BW915" s="1"/>
      <c r="BX915" s="1"/>
      <c r="BY915" s="1"/>
      <c r="BZ915" s="1"/>
      <c r="CA915" s="1"/>
      <c r="CB915" s="1"/>
      <c r="CC915" s="1"/>
      <c r="CD915" s="1"/>
    </row>
    <row r="916" ht="14.2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  <c r="BC916" s="1"/>
      <c r="BD916" s="1"/>
      <c r="BE916" s="1"/>
      <c r="BF916" s="1"/>
      <c r="BG916" s="1"/>
      <c r="BH916" s="1"/>
      <c r="BI916" s="1"/>
      <c r="BJ916" s="1"/>
      <c r="BK916" s="1"/>
      <c r="BL916" s="1"/>
      <c r="BM916" s="1"/>
      <c r="BN916" s="1"/>
      <c r="BO916" s="1"/>
      <c r="BP916" s="1"/>
      <c r="BQ916" s="1"/>
      <c r="BR916" s="1"/>
      <c r="BS916" s="1"/>
      <c r="BT916" s="1"/>
      <c r="BU916" s="1"/>
      <c r="BV916" s="1"/>
      <c r="BW916" s="1"/>
      <c r="BX916" s="1"/>
      <c r="BY916" s="1"/>
      <c r="BZ916" s="1"/>
      <c r="CA916" s="1"/>
      <c r="CB916" s="1"/>
      <c r="CC916" s="1"/>
      <c r="CD916" s="1"/>
    </row>
    <row r="917" ht="14.2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  <c r="BC917" s="1"/>
      <c r="BD917" s="1"/>
      <c r="BE917" s="1"/>
      <c r="BF917" s="1"/>
      <c r="BG917" s="1"/>
      <c r="BH917" s="1"/>
      <c r="BI917" s="1"/>
      <c r="BJ917" s="1"/>
      <c r="BK917" s="1"/>
      <c r="BL917" s="1"/>
      <c r="BM917" s="1"/>
      <c r="BN917" s="1"/>
      <c r="BO917" s="1"/>
      <c r="BP917" s="1"/>
      <c r="BQ917" s="1"/>
      <c r="BR917" s="1"/>
      <c r="BS917" s="1"/>
      <c r="BT917" s="1"/>
      <c r="BU917" s="1"/>
      <c r="BV917" s="1"/>
      <c r="BW917" s="1"/>
      <c r="BX917" s="1"/>
      <c r="BY917" s="1"/>
      <c r="BZ917" s="1"/>
      <c r="CA917" s="1"/>
      <c r="CB917" s="1"/>
      <c r="CC917" s="1"/>
      <c r="CD917" s="1"/>
    </row>
    <row r="918" ht="14.2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  <c r="BC918" s="1"/>
      <c r="BD918" s="1"/>
      <c r="BE918" s="1"/>
      <c r="BF918" s="1"/>
      <c r="BG918" s="1"/>
      <c r="BH918" s="1"/>
      <c r="BI918" s="1"/>
      <c r="BJ918" s="1"/>
      <c r="BK918" s="1"/>
      <c r="BL918" s="1"/>
      <c r="BM918" s="1"/>
      <c r="BN918" s="1"/>
      <c r="BO918" s="1"/>
      <c r="BP918" s="1"/>
      <c r="BQ918" s="1"/>
      <c r="BR918" s="1"/>
      <c r="BS918" s="1"/>
      <c r="BT918" s="1"/>
      <c r="BU918" s="1"/>
      <c r="BV918" s="1"/>
      <c r="BW918" s="1"/>
      <c r="BX918" s="1"/>
      <c r="BY918" s="1"/>
      <c r="BZ918" s="1"/>
      <c r="CA918" s="1"/>
      <c r="CB918" s="1"/>
      <c r="CC918" s="1"/>
      <c r="CD918" s="1"/>
    </row>
    <row r="919" ht="14.2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  <c r="BC919" s="1"/>
      <c r="BD919" s="1"/>
      <c r="BE919" s="1"/>
      <c r="BF919" s="1"/>
      <c r="BG919" s="1"/>
      <c r="BH919" s="1"/>
      <c r="BI919" s="1"/>
      <c r="BJ919" s="1"/>
      <c r="BK919" s="1"/>
      <c r="BL919" s="1"/>
      <c r="BM919" s="1"/>
      <c r="BN919" s="1"/>
      <c r="BO919" s="1"/>
      <c r="BP919" s="1"/>
      <c r="BQ919" s="1"/>
      <c r="BR919" s="1"/>
      <c r="BS919" s="1"/>
      <c r="BT919" s="1"/>
      <c r="BU919" s="1"/>
      <c r="BV919" s="1"/>
      <c r="BW919" s="1"/>
      <c r="BX919" s="1"/>
      <c r="BY919" s="1"/>
      <c r="BZ919" s="1"/>
      <c r="CA919" s="1"/>
      <c r="CB919" s="1"/>
      <c r="CC919" s="1"/>
      <c r="CD919" s="1"/>
    </row>
    <row r="920" ht="14.2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  <c r="BC920" s="1"/>
      <c r="BD920" s="1"/>
      <c r="BE920" s="1"/>
      <c r="BF920" s="1"/>
      <c r="BG920" s="1"/>
      <c r="BH920" s="1"/>
      <c r="BI920" s="1"/>
      <c r="BJ920" s="1"/>
      <c r="BK920" s="1"/>
      <c r="BL920" s="1"/>
      <c r="BM920" s="1"/>
      <c r="BN920" s="1"/>
      <c r="BO920" s="1"/>
      <c r="BP920" s="1"/>
      <c r="BQ920" s="1"/>
      <c r="BR920" s="1"/>
      <c r="BS920" s="1"/>
      <c r="BT920" s="1"/>
      <c r="BU920" s="1"/>
      <c r="BV920" s="1"/>
      <c r="BW920" s="1"/>
      <c r="BX920" s="1"/>
      <c r="BY920" s="1"/>
      <c r="BZ920" s="1"/>
      <c r="CA920" s="1"/>
      <c r="CB920" s="1"/>
      <c r="CC920" s="1"/>
      <c r="CD920" s="1"/>
    </row>
    <row r="921" ht="14.2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  <c r="BC921" s="1"/>
      <c r="BD921" s="1"/>
      <c r="BE921" s="1"/>
      <c r="BF921" s="1"/>
      <c r="BG921" s="1"/>
      <c r="BH921" s="1"/>
      <c r="BI921" s="1"/>
      <c r="BJ921" s="1"/>
      <c r="BK921" s="1"/>
      <c r="BL921" s="1"/>
      <c r="BM921" s="1"/>
      <c r="BN921" s="1"/>
      <c r="BO921" s="1"/>
      <c r="BP921" s="1"/>
      <c r="BQ921" s="1"/>
      <c r="BR921" s="1"/>
      <c r="BS921" s="1"/>
      <c r="BT921" s="1"/>
      <c r="BU921" s="1"/>
      <c r="BV921" s="1"/>
      <c r="BW921" s="1"/>
      <c r="BX921" s="1"/>
      <c r="BY921" s="1"/>
      <c r="BZ921" s="1"/>
      <c r="CA921" s="1"/>
      <c r="CB921" s="1"/>
      <c r="CC921" s="1"/>
      <c r="CD921" s="1"/>
    </row>
    <row r="922" ht="14.2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  <c r="BC922" s="1"/>
      <c r="BD922" s="1"/>
      <c r="BE922" s="1"/>
      <c r="BF922" s="1"/>
      <c r="BG922" s="1"/>
      <c r="BH922" s="1"/>
      <c r="BI922" s="1"/>
      <c r="BJ922" s="1"/>
      <c r="BK922" s="1"/>
      <c r="BL922" s="1"/>
      <c r="BM922" s="1"/>
      <c r="BN922" s="1"/>
      <c r="BO922" s="1"/>
      <c r="BP922" s="1"/>
      <c r="BQ922" s="1"/>
      <c r="BR922" s="1"/>
      <c r="BS922" s="1"/>
      <c r="BT922" s="1"/>
      <c r="BU922" s="1"/>
      <c r="BV922" s="1"/>
      <c r="BW922" s="1"/>
      <c r="BX922" s="1"/>
      <c r="BY922" s="1"/>
      <c r="BZ922" s="1"/>
      <c r="CA922" s="1"/>
      <c r="CB922" s="1"/>
      <c r="CC922" s="1"/>
      <c r="CD922" s="1"/>
    </row>
    <row r="923" ht="14.2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  <c r="BC923" s="1"/>
      <c r="BD923" s="1"/>
      <c r="BE923" s="1"/>
      <c r="BF923" s="1"/>
      <c r="BG923" s="1"/>
      <c r="BH923" s="1"/>
      <c r="BI923" s="1"/>
      <c r="BJ923" s="1"/>
      <c r="BK923" s="1"/>
      <c r="BL923" s="1"/>
      <c r="BM923" s="1"/>
      <c r="BN923" s="1"/>
      <c r="BO923" s="1"/>
      <c r="BP923" s="1"/>
      <c r="BQ923" s="1"/>
      <c r="BR923" s="1"/>
      <c r="BS923" s="1"/>
      <c r="BT923" s="1"/>
      <c r="BU923" s="1"/>
      <c r="BV923" s="1"/>
      <c r="BW923" s="1"/>
      <c r="BX923" s="1"/>
      <c r="BY923" s="1"/>
      <c r="BZ923" s="1"/>
      <c r="CA923" s="1"/>
      <c r="CB923" s="1"/>
      <c r="CC923" s="1"/>
      <c r="CD923" s="1"/>
    </row>
    <row r="924" ht="14.2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  <c r="BC924" s="1"/>
      <c r="BD924" s="1"/>
      <c r="BE924" s="1"/>
      <c r="BF924" s="1"/>
      <c r="BG924" s="1"/>
      <c r="BH924" s="1"/>
      <c r="BI924" s="1"/>
      <c r="BJ924" s="1"/>
      <c r="BK924" s="1"/>
      <c r="BL924" s="1"/>
      <c r="BM924" s="1"/>
      <c r="BN924" s="1"/>
      <c r="BO924" s="1"/>
      <c r="BP924" s="1"/>
      <c r="BQ924" s="1"/>
      <c r="BR924" s="1"/>
      <c r="BS924" s="1"/>
      <c r="BT924" s="1"/>
      <c r="BU924" s="1"/>
      <c r="BV924" s="1"/>
      <c r="BW924" s="1"/>
      <c r="BX924" s="1"/>
      <c r="BY924" s="1"/>
      <c r="BZ924" s="1"/>
      <c r="CA924" s="1"/>
      <c r="CB924" s="1"/>
      <c r="CC924" s="1"/>
      <c r="CD924" s="1"/>
    </row>
    <row r="925" ht="14.2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  <c r="BC925" s="1"/>
      <c r="BD925" s="1"/>
      <c r="BE925" s="1"/>
      <c r="BF925" s="1"/>
      <c r="BG925" s="1"/>
      <c r="BH925" s="1"/>
      <c r="BI925" s="1"/>
      <c r="BJ925" s="1"/>
      <c r="BK925" s="1"/>
      <c r="BL925" s="1"/>
      <c r="BM925" s="1"/>
      <c r="BN925" s="1"/>
      <c r="BO925" s="1"/>
      <c r="BP925" s="1"/>
      <c r="BQ925" s="1"/>
      <c r="BR925" s="1"/>
      <c r="BS925" s="1"/>
      <c r="BT925" s="1"/>
      <c r="BU925" s="1"/>
      <c r="BV925" s="1"/>
      <c r="BW925" s="1"/>
      <c r="BX925" s="1"/>
      <c r="BY925" s="1"/>
      <c r="BZ925" s="1"/>
      <c r="CA925" s="1"/>
      <c r="CB925" s="1"/>
      <c r="CC925" s="1"/>
      <c r="CD925" s="1"/>
    </row>
    <row r="926" ht="14.2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  <c r="BC926" s="1"/>
      <c r="BD926" s="1"/>
      <c r="BE926" s="1"/>
      <c r="BF926" s="1"/>
      <c r="BG926" s="1"/>
      <c r="BH926" s="1"/>
      <c r="BI926" s="1"/>
      <c r="BJ926" s="1"/>
      <c r="BK926" s="1"/>
      <c r="BL926" s="1"/>
      <c r="BM926" s="1"/>
      <c r="BN926" s="1"/>
      <c r="BO926" s="1"/>
      <c r="BP926" s="1"/>
      <c r="BQ926" s="1"/>
      <c r="BR926" s="1"/>
      <c r="BS926" s="1"/>
      <c r="BT926" s="1"/>
      <c r="BU926" s="1"/>
      <c r="BV926" s="1"/>
      <c r="BW926" s="1"/>
      <c r="BX926" s="1"/>
      <c r="BY926" s="1"/>
      <c r="BZ926" s="1"/>
      <c r="CA926" s="1"/>
      <c r="CB926" s="1"/>
      <c r="CC926" s="1"/>
      <c r="CD926" s="1"/>
    </row>
    <row r="927" ht="14.2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  <c r="BC927" s="1"/>
      <c r="BD927" s="1"/>
      <c r="BE927" s="1"/>
      <c r="BF927" s="1"/>
      <c r="BG927" s="1"/>
      <c r="BH927" s="1"/>
      <c r="BI927" s="1"/>
      <c r="BJ927" s="1"/>
      <c r="BK927" s="1"/>
      <c r="BL927" s="1"/>
      <c r="BM927" s="1"/>
      <c r="BN927" s="1"/>
      <c r="BO927" s="1"/>
      <c r="BP927" s="1"/>
      <c r="BQ927" s="1"/>
      <c r="BR927" s="1"/>
      <c r="BS927" s="1"/>
      <c r="BT927" s="1"/>
      <c r="BU927" s="1"/>
      <c r="BV927" s="1"/>
      <c r="BW927" s="1"/>
      <c r="BX927" s="1"/>
      <c r="BY927" s="1"/>
      <c r="BZ927" s="1"/>
      <c r="CA927" s="1"/>
      <c r="CB927" s="1"/>
      <c r="CC927" s="1"/>
      <c r="CD927" s="1"/>
    </row>
    <row r="928" ht="14.2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  <c r="BC928" s="1"/>
      <c r="BD928" s="1"/>
      <c r="BE928" s="1"/>
      <c r="BF928" s="1"/>
      <c r="BG928" s="1"/>
      <c r="BH928" s="1"/>
      <c r="BI928" s="1"/>
      <c r="BJ928" s="1"/>
      <c r="BK928" s="1"/>
      <c r="BL928" s="1"/>
      <c r="BM928" s="1"/>
      <c r="BN928" s="1"/>
      <c r="BO928" s="1"/>
      <c r="BP928" s="1"/>
      <c r="BQ928" s="1"/>
      <c r="BR928" s="1"/>
      <c r="BS928" s="1"/>
      <c r="BT928" s="1"/>
      <c r="BU928" s="1"/>
      <c r="BV928" s="1"/>
      <c r="BW928" s="1"/>
      <c r="BX928" s="1"/>
      <c r="BY928" s="1"/>
      <c r="BZ928" s="1"/>
      <c r="CA928" s="1"/>
      <c r="CB928" s="1"/>
      <c r="CC928" s="1"/>
      <c r="CD928" s="1"/>
    </row>
    <row r="929" ht="14.2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  <c r="BC929" s="1"/>
      <c r="BD929" s="1"/>
      <c r="BE929" s="1"/>
      <c r="BF929" s="1"/>
      <c r="BG929" s="1"/>
      <c r="BH929" s="1"/>
      <c r="BI929" s="1"/>
      <c r="BJ929" s="1"/>
      <c r="BK929" s="1"/>
      <c r="BL929" s="1"/>
      <c r="BM929" s="1"/>
      <c r="BN929" s="1"/>
      <c r="BO929" s="1"/>
      <c r="BP929" s="1"/>
      <c r="BQ929" s="1"/>
      <c r="BR929" s="1"/>
      <c r="BS929" s="1"/>
      <c r="BT929" s="1"/>
      <c r="BU929" s="1"/>
      <c r="BV929" s="1"/>
      <c r="BW929" s="1"/>
      <c r="BX929" s="1"/>
      <c r="BY929" s="1"/>
      <c r="BZ929" s="1"/>
      <c r="CA929" s="1"/>
      <c r="CB929" s="1"/>
      <c r="CC929" s="1"/>
      <c r="CD929" s="1"/>
    </row>
    <row r="930" ht="14.2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  <c r="BC930" s="1"/>
      <c r="BD930" s="1"/>
      <c r="BE930" s="1"/>
      <c r="BF930" s="1"/>
      <c r="BG930" s="1"/>
      <c r="BH930" s="1"/>
      <c r="BI930" s="1"/>
      <c r="BJ930" s="1"/>
      <c r="BK930" s="1"/>
      <c r="BL930" s="1"/>
      <c r="BM930" s="1"/>
      <c r="BN930" s="1"/>
      <c r="BO930" s="1"/>
      <c r="BP930" s="1"/>
      <c r="BQ930" s="1"/>
      <c r="BR930" s="1"/>
      <c r="BS930" s="1"/>
      <c r="BT930" s="1"/>
      <c r="BU930" s="1"/>
      <c r="BV930" s="1"/>
      <c r="BW930" s="1"/>
      <c r="BX930" s="1"/>
      <c r="BY930" s="1"/>
      <c r="BZ930" s="1"/>
      <c r="CA930" s="1"/>
      <c r="CB930" s="1"/>
      <c r="CC930" s="1"/>
      <c r="CD930" s="1"/>
    </row>
    <row r="931" ht="14.2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  <c r="BC931" s="1"/>
      <c r="BD931" s="1"/>
      <c r="BE931" s="1"/>
      <c r="BF931" s="1"/>
      <c r="BG931" s="1"/>
      <c r="BH931" s="1"/>
      <c r="BI931" s="1"/>
      <c r="BJ931" s="1"/>
      <c r="BK931" s="1"/>
      <c r="BL931" s="1"/>
      <c r="BM931" s="1"/>
      <c r="BN931" s="1"/>
      <c r="BO931" s="1"/>
      <c r="BP931" s="1"/>
      <c r="BQ931" s="1"/>
      <c r="BR931" s="1"/>
      <c r="BS931" s="1"/>
      <c r="BT931" s="1"/>
      <c r="BU931" s="1"/>
      <c r="BV931" s="1"/>
      <c r="BW931" s="1"/>
      <c r="BX931" s="1"/>
      <c r="BY931" s="1"/>
      <c r="BZ931" s="1"/>
      <c r="CA931" s="1"/>
      <c r="CB931" s="1"/>
      <c r="CC931" s="1"/>
      <c r="CD931" s="1"/>
    </row>
    <row r="932" ht="14.2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  <c r="BC932" s="1"/>
      <c r="BD932" s="1"/>
      <c r="BE932" s="1"/>
      <c r="BF932" s="1"/>
      <c r="BG932" s="1"/>
      <c r="BH932" s="1"/>
      <c r="BI932" s="1"/>
      <c r="BJ932" s="1"/>
      <c r="BK932" s="1"/>
      <c r="BL932" s="1"/>
      <c r="BM932" s="1"/>
      <c r="BN932" s="1"/>
      <c r="BO932" s="1"/>
      <c r="BP932" s="1"/>
      <c r="BQ932" s="1"/>
      <c r="BR932" s="1"/>
      <c r="BS932" s="1"/>
      <c r="BT932" s="1"/>
      <c r="BU932" s="1"/>
      <c r="BV932" s="1"/>
      <c r="BW932" s="1"/>
      <c r="BX932" s="1"/>
      <c r="BY932" s="1"/>
      <c r="BZ932" s="1"/>
      <c r="CA932" s="1"/>
      <c r="CB932" s="1"/>
      <c r="CC932" s="1"/>
      <c r="CD932" s="1"/>
    </row>
    <row r="933" ht="14.2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  <c r="BC933" s="1"/>
      <c r="BD933" s="1"/>
      <c r="BE933" s="1"/>
      <c r="BF933" s="1"/>
      <c r="BG933" s="1"/>
      <c r="BH933" s="1"/>
      <c r="BI933" s="1"/>
      <c r="BJ933" s="1"/>
      <c r="BK933" s="1"/>
      <c r="BL933" s="1"/>
      <c r="BM933" s="1"/>
      <c r="BN933" s="1"/>
      <c r="BO933" s="1"/>
      <c r="BP933" s="1"/>
      <c r="BQ933" s="1"/>
      <c r="BR933" s="1"/>
      <c r="BS933" s="1"/>
      <c r="BT933" s="1"/>
      <c r="BU933" s="1"/>
      <c r="BV933" s="1"/>
      <c r="BW933" s="1"/>
      <c r="BX933" s="1"/>
      <c r="BY933" s="1"/>
      <c r="BZ933" s="1"/>
      <c r="CA933" s="1"/>
      <c r="CB933" s="1"/>
      <c r="CC933" s="1"/>
      <c r="CD933" s="1"/>
    </row>
    <row r="934" ht="14.2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  <c r="BC934" s="1"/>
      <c r="BD934" s="1"/>
      <c r="BE934" s="1"/>
      <c r="BF934" s="1"/>
      <c r="BG934" s="1"/>
      <c r="BH934" s="1"/>
      <c r="BI934" s="1"/>
      <c r="BJ934" s="1"/>
      <c r="BK934" s="1"/>
      <c r="BL934" s="1"/>
      <c r="BM934" s="1"/>
      <c r="BN934" s="1"/>
      <c r="BO934" s="1"/>
      <c r="BP934" s="1"/>
      <c r="BQ934" s="1"/>
      <c r="BR934" s="1"/>
      <c r="BS934" s="1"/>
      <c r="BT934" s="1"/>
      <c r="BU934" s="1"/>
      <c r="BV934" s="1"/>
      <c r="BW934" s="1"/>
      <c r="BX934" s="1"/>
      <c r="BY934" s="1"/>
      <c r="BZ934" s="1"/>
      <c r="CA934" s="1"/>
      <c r="CB934" s="1"/>
      <c r="CC934" s="1"/>
      <c r="CD934" s="1"/>
    </row>
    <row r="935" ht="14.2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  <c r="BC935" s="1"/>
      <c r="BD935" s="1"/>
      <c r="BE935" s="1"/>
      <c r="BF935" s="1"/>
      <c r="BG935" s="1"/>
      <c r="BH935" s="1"/>
      <c r="BI935" s="1"/>
      <c r="BJ935" s="1"/>
      <c r="BK935" s="1"/>
      <c r="BL935" s="1"/>
      <c r="BM935" s="1"/>
      <c r="BN935" s="1"/>
      <c r="BO935" s="1"/>
      <c r="BP935" s="1"/>
      <c r="BQ935" s="1"/>
      <c r="BR935" s="1"/>
      <c r="BS935" s="1"/>
      <c r="BT935" s="1"/>
      <c r="BU935" s="1"/>
      <c r="BV935" s="1"/>
      <c r="BW935" s="1"/>
      <c r="BX935" s="1"/>
      <c r="BY935" s="1"/>
      <c r="BZ935" s="1"/>
      <c r="CA935" s="1"/>
      <c r="CB935" s="1"/>
      <c r="CC935" s="1"/>
      <c r="CD935" s="1"/>
    </row>
    <row r="936" ht="14.2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  <c r="BC936" s="1"/>
      <c r="BD936" s="1"/>
      <c r="BE936" s="1"/>
      <c r="BF936" s="1"/>
      <c r="BG936" s="1"/>
      <c r="BH936" s="1"/>
      <c r="BI936" s="1"/>
      <c r="BJ936" s="1"/>
      <c r="BK936" s="1"/>
      <c r="BL936" s="1"/>
      <c r="BM936" s="1"/>
      <c r="BN936" s="1"/>
      <c r="BO936" s="1"/>
      <c r="BP936" s="1"/>
      <c r="BQ936" s="1"/>
      <c r="BR936" s="1"/>
      <c r="BS936" s="1"/>
      <c r="BT936" s="1"/>
      <c r="BU936" s="1"/>
      <c r="BV936" s="1"/>
      <c r="BW936" s="1"/>
      <c r="BX936" s="1"/>
      <c r="BY936" s="1"/>
      <c r="BZ936" s="1"/>
      <c r="CA936" s="1"/>
      <c r="CB936" s="1"/>
      <c r="CC936" s="1"/>
      <c r="CD936" s="1"/>
    </row>
    <row r="937" ht="14.2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  <c r="BC937" s="1"/>
      <c r="BD937" s="1"/>
      <c r="BE937" s="1"/>
      <c r="BF937" s="1"/>
      <c r="BG937" s="1"/>
      <c r="BH937" s="1"/>
      <c r="BI937" s="1"/>
      <c r="BJ937" s="1"/>
      <c r="BK937" s="1"/>
      <c r="BL937" s="1"/>
      <c r="BM937" s="1"/>
      <c r="BN937" s="1"/>
      <c r="BO937" s="1"/>
      <c r="BP937" s="1"/>
      <c r="BQ937" s="1"/>
      <c r="BR937" s="1"/>
      <c r="BS937" s="1"/>
      <c r="BT937" s="1"/>
      <c r="BU937" s="1"/>
      <c r="BV937" s="1"/>
      <c r="BW937" s="1"/>
      <c r="BX937" s="1"/>
      <c r="BY937" s="1"/>
      <c r="BZ937" s="1"/>
      <c r="CA937" s="1"/>
      <c r="CB937" s="1"/>
      <c r="CC937" s="1"/>
      <c r="CD937" s="1"/>
    </row>
    <row r="938" ht="14.2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  <c r="BC938" s="1"/>
      <c r="BD938" s="1"/>
      <c r="BE938" s="1"/>
      <c r="BF938" s="1"/>
      <c r="BG938" s="1"/>
      <c r="BH938" s="1"/>
      <c r="BI938" s="1"/>
      <c r="BJ938" s="1"/>
      <c r="BK938" s="1"/>
      <c r="BL938" s="1"/>
      <c r="BM938" s="1"/>
      <c r="BN938" s="1"/>
      <c r="BO938" s="1"/>
      <c r="BP938" s="1"/>
      <c r="BQ938" s="1"/>
      <c r="BR938" s="1"/>
      <c r="BS938" s="1"/>
      <c r="BT938" s="1"/>
      <c r="BU938" s="1"/>
      <c r="BV938" s="1"/>
      <c r="BW938" s="1"/>
      <c r="BX938" s="1"/>
      <c r="BY938" s="1"/>
      <c r="BZ938" s="1"/>
      <c r="CA938" s="1"/>
      <c r="CB938" s="1"/>
      <c r="CC938" s="1"/>
      <c r="CD938" s="1"/>
    </row>
    <row r="939" ht="14.2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  <c r="BC939" s="1"/>
      <c r="BD939" s="1"/>
      <c r="BE939" s="1"/>
      <c r="BF939" s="1"/>
      <c r="BG939" s="1"/>
      <c r="BH939" s="1"/>
      <c r="BI939" s="1"/>
      <c r="BJ939" s="1"/>
      <c r="BK939" s="1"/>
      <c r="BL939" s="1"/>
      <c r="BM939" s="1"/>
      <c r="BN939" s="1"/>
      <c r="BO939" s="1"/>
      <c r="BP939" s="1"/>
      <c r="BQ939" s="1"/>
      <c r="BR939" s="1"/>
      <c r="BS939" s="1"/>
      <c r="BT939" s="1"/>
      <c r="BU939" s="1"/>
      <c r="BV939" s="1"/>
      <c r="BW939" s="1"/>
      <c r="BX939" s="1"/>
      <c r="BY939" s="1"/>
      <c r="BZ939" s="1"/>
      <c r="CA939" s="1"/>
      <c r="CB939" s="1"/>
      <c r="CC939" s="1"/>
      <c r="CD939" s="1"/>
    </row>
    <row r="940" ht="14.2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  <c r="BA940" s="1"/>
      <c r="BB940" s="1"/>
      <c r="BC940" s="1"/>
      <c r="BD940" s="1"/>
      <c r="BE940" s="1"/>
      <c r="BF940" s="1"/>
      <c r="BG940" s="1"/>
      <c r="BH940" s="1"/>
      <c r="BI940" s="1"/>
      <c r="BJ940" s="1"/>
      <c r="BK940" s="1"/>
      <c r="BL940" s="1"/>
      <c r="BM940" s="1"/>
      <c r="BN940" s="1"/>
      <c r="BO940" s="1"/>
      <c r="BP940" s="1"/>
      <c r="BQ940" s="1"/>
      <c r="BR940" s="1"/>
      <c r="BS940" s="1"/>
      <c r="BT940" s="1"/>
      <c r="BU940" s="1"/>
      <c r="BV940" s="1"/>
      <c r="BW940" s="1"/>
      <c r="BX940" s="1"/>
      <c r="BY940" s="1"/>
      <c r="BZ940" s="1"/>
      <c r="CA940" s="1"/>
      <c r="CB940" s="1"/>
      <c r="CC940" s="1"/>
      <c r="CD940" s="1"/>
    </row>
    <row r="941" ht="14.2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  <c r="BA941" s="1"/>
      <c r="BB941" s="1"/>
      <c r="BC941" s="1"/>
      <c r="BD941" s="1"/>
      <c r="BE941" s="1"/>
      <c r="BF941" s="1"/>
      <c r="BG941" s="1"/>
      <c r="BH941" s="1"/>
      <c r="BI941" s="1"/>
      <c r="BJ941" s="1"/>
      <c r="BK941" s="1"/>
      <c r="BL941" s="1"/>
      <c r="BM941" s="1"/>
      <c r="BN941" s="1"/>
      <c r="BO941" s="1"/>
      <c r="BP941" s="1"/>
      <c r="BQ941" s="1"/>
      <c r="BR941" s="1"/>
      <c r="BS941" s="1"/>
      <c r="BT941" s="1"/>
      <c r="BU941" s="1"/>
      <c r="BV941" s="1"/>
      <c r="BW941" s="1"/>
      <c r="BX941" s="1"/>
      <c r="BY941" s="1"/>
      <c r="BZ941" s="1"/>
      <c r="CA941" s="1"/>
      <c r="CB941" s="1"/>
      <c r="CC941" s="1"/>
      <c r="CD941" s="1"/>
    </row>
    <row r="942" ht="14.2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  <c r="BA942" s="1"/>
      <c r="BB942" s="1"/>
      <c r="BC942" s="1"/>
      <c r="BD942" s="1"/>
      <c r="BE942" s="1"/>
      <c r="BF942" s="1"/>
      <c r="BG942" s="1"/>
      <c r="BH942" s="1"/>
      <c r="BI942" s="1"/>
      <c r="BJ942" s="1"/>
      <c r="BK942" s="1"/>
      <c r="BL942" s="1"/>
      <c r="BM942" s="1"/>
      <c r="BN942" s="1"/>
      <c r="BO942" s="1"/>
      <c r="BP942" s="1"/>
      <c r="BQ942" s="1"/>
      <c r="BR942" s="1"/>
      <c r="BS942" s="1"/>
      <c r="BT942" s="1"/>
      <c r="BU942" s="1"/>
      <c r="BV942" s="1"/>
      <c r="BW942" s="1"/>
      <c r="BX942" s="1"/>
      <c r="BY942" s="1"/>
      <c r="BZ942" s="1"/>
      <c r="CA942" s="1"/>
      <c r="CB942" s="1"/>
      <c r="CC942" s="1"/>
      <c r="CD942" s="1"/>
    </row>
    <row r="943" ht="14.2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  <c r="BA943" s="1"/>
      <c r="BB943" s="1"/>
      <c r="BC943" s="1"/>
      <c r="BD943" s="1"/>
      <c r="BE943" s="1"/>
      <c r="BF943" s="1"/>
      <c r="BG943" s="1"/>
      <c r="BH943" s="1"/>
      <c r="BI943" s="1"/>
      <c r="BJ943" s="1"/>
      <c r="BK943" s="1"/>
      <c r="BL943" s="1"/>
      <c r="BM943" s="1"/>
      <c r="BN943" s="1"/>
      <c r="BO943" s="1"/>
      <c r="BP943" s="1"/>
      <c r="BQ943" s="1"/>
      <c r="BR943" s="1"/>
      <c r="BS943" s="1"/>
      <c r="BT943" s="1"/>
      <c r="BU943" s="1"/>
      <c r="BV943" s="1"/>
      <c r="BW943" s="1"/>
      <c r="BX943" s="1"/>
      <c r="BY943" s="1"/>
      <c r="BZ943" s="1"/>
      <c r="CA943" s="1"/>
      <c r="CB943" s="1"/>
      <c r="CC943" s="1"/>
      <c r="CD943" s="1"/>
    </row>
    <row r="944" ht="14.2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  <c r="BA944" s="1"/>
      <c r="BB944" s="1"/>
      <c r="BC944" s="1"/>
      <c r="BD944" s="1"/>
      <c r="BE944" s="1"/>
      <c r="BF944" s="1"/>
      <c r="BG944" s="1"/>
      <c r="BH944" s="1"/>
      <c r="BI944" s="1"/>
      <c r="BJ944" s="1"/>
      <c r="BK944" s="1"/>
      <c r="BL944" s="1"/>
      <c r="BM944" s="1"/>
      <c r="BN944" s="1"/>
      <c r="BO944" s="1"/>
      <c r="BP944" s="1"/>
      <c r="BQ944" s="1"/>
      <c r="BR944" s="1"/>
      <c r="BS944" s="1"/>
      <c r="BT944" s="1"/>
      <c r="BU944" s="1"/>
      <c r="BV944" s="1"/>
      <c r="BW944" s="1"/>
      <c r="BX944" s="1"/>
      <c r="BY944" s="1"/>
      <c r="BZ944" s="1"/>
      <c r="CA944" s="1"/>
      <c r="CB944" s="1"/>
      <c r="CC944" s="1"/>
      <c r="CD944" s="1"/>
    </row>
    <row r="945" ht="14.2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  <c r="BA945" s="1"/>
      <c r="BB945" s="1"/>
      <c r="BC945" s="1"/>
      <c r="BD945" s="1"/>
      <c r="BE945" s="1"/>
      <c r="BF945" s="1"/>
      <c r="BG945" s="1"/>
      <c r="BH945" s="1"/>
      <c r="BI945" s="1"/>
      <c r="BJ945" s="1"/>
      <c r="BK945" s="1"/>
      <c r="BL945" s="1"/>
      <c r="BM945" s="1"/>
      <c r="BN945" s="1"/>
      <c r="BO945" s="1"/>
      <c r="BP945" s="1"/>
      <c r="BQ945" s="1"/>
      <c r="BR945" s="1"/>
      <c r="BS945" s="1"/>
      <c r="BT945" s="1"/>
      <c r="BU945" s="1"/>
      <c r="BV945" s="1"/>
      <c r="BW945" s="1"/>
      <c r="BX945" s="1"/>
      <c r="BY945" s="1"/>
      <c r="BZ945" s="1"/>
      <c r="CA945" s="1"/>
      <c r="CB945" s="1"/>
      <c r="CC945" s="1"/>
      <c r="CD945" s="1"/>
    </row>
    <row r="946" ht="14.2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  <c r="BA946" s="1"/>
      <c r="BB946" s="1"/>
      <c r="BC946" s="1"/>
      <c r="BD946" s="1"/>
      <c r="BE946" s="1"/>
      <c r="BF946" s="1"/>
      <c r="BG946" s="1"/>
      <c r="BH946" s="1"/>
      <c r="BI946" s="1"/>
      <c r="BJ946" s="1"/>
      <c r="BK946" s="1"/>
      <c r="BL946" s="1"/>
      <c r="BM946" s="1"/>
      <c r="BN946" s="1"/>
      <c r="BO946" s="1"/>
      <c r="BP946" s="1"/>
      <c r="BQ946" s="1"/>
      <c r="BR946" s="1"/>
      <c r="BS946" s="1"/>
      <c r="BT946" s="1"/>
      <c r="BU946" s="1"/>
      <c r="BV946" s="1"/>
      <c r="BW946" s="1"/>
      <c r="BX946" s="1"/>
      <c r="BY946" s="1"/>
      <c r="BZ946" s="1"/>
      <c r="CA946" s="1"/>
      <c r="CB946" s="1"/>
      <c r="CC946" s="1"/>
      <c r="CD946" s="1"/>
    </row>
    <row r="947" ht="14.2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  <c r="BA947" s="1"/>
      <c r="BB947" s="1"/>
      <c r="BC947" s="1"/>
      <c r="BD947" s="1"/>
      <c r="BE947" s="1"/>
      <c r="BF947" s="1"/>
      <c r="BG947" s="1"/>
      <c r="BH947" s="1"/>
      <c r="BI947" s="1"/>
      <c r="BJ947" s="1"/>
      <c r="BK947" s="1"/>
      <c r="BL947" s="1"/>
      <c r="BM947" s="1"/>
      <c r="BN947" s="1"/>
      <c r="BO947" s="1"/>
      <c r="BP947" s="1"/>
      <c r="BQ947" s="1"/>
      <c r="BR947" s="1"/>
      <c r="BS947" s="1"/>
      <c r="BT947" s="1"/>
      <c r="BU947" s="1"/>
      <c r="BV947" s="1"/>
      <c r="BW947" s="1"/>
      <c r="BX947" s="1"/>
      <c r="BY947" s="1"/>
      <c r="BZ947" s="1"/>
      <c r="CA947" s="1"/>
      <c r="CB947" s="1"/>
      <c r="CC947" s="1"/>
      <c r="CD947" s="1"/>
    </row>
    <row r="948" ht="14.2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  <c r="BA948" s="1"/>
      <c r="BB948" s="1"/>
      <c r="BC948" s="1"/>
      <c r="BD948" s="1"/>
      <c r="BE948" s="1"/>
      <c r="BF948" s="1"/>
      <c r="BG948" s="1"/>
      <c r="BH948" s="1"/>
      <c r="BI948" s="1"/>
      <c r="BJ948" s="1"/>
      <c r="BK948" s="1"/>
      <c r="BL948" s="1"/>
      <c r="BM948" s="1"/>
      <c r="BN948" s="1"/>
      <c r="BO948" s="1"/>
      <c r="BP948" s="1"/>
      <c r="BQ948" s="1"/>
      <c r="BR948" s="1"/>
      <c r="BS948" s="1"/>
      <c r="BT948" s="1"/>
      <c r="BU948" s="1"/>
      <c r="BV948" s="1"/>
      <c r="BW948" s="1"/>
      <c r="BX948" s="1"/>
      <c r="BY948" s="1"/>
      <c r="BZ948" s="1"/>
      <c r="CA948" s="1"/>
      <c r="CB948" s="1"/>
      <c r="CC948" s="1"/>
      <c r="CD948" s="1"/>
    </row>
    <row r="949" ht="14.2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  <c r="BA949" s="1"/>
      <c r="BB949" s="1"/>
      <c r="BC949" s="1"/>
      <c r="BD949" s="1"/>
      <c r="BE949" s="1"/>
      <c r="BF949" s="1"/>
      <c r="BG949" s="1"/>
      <c r="BH949" s="1"/>
      <c r="BI949" s="1"/>
      <c r="BJ949" s="1"/>
      <c r="BK949" s="1"/>
      <c r="BL949" s="1"/>
      <c r="BM949" s="1"/>
      <c r="BN949" s="1"/>
      <c r="BO949" s="1"/>
      <c r="BP949" s="1"/>
      <c r="BQ949" s="1"/>
      <c r="BR949" s="1"/>
      <c r="BS949" s="1"/>
      <c r="BT949" s="1"/>
      <c r="BU949" s="1"/>
      <c r="BV949" s="1"/>
      <c r="BW949" s="1"/>
      <c r="BX949" s="1"/>
      <c r="BY949" s="1"/>
      <c r="BZ949" s="1"/>
      <c r="CA949" s="1"/>
      <c r="CB949" s="1"/>
      <c r="CC949" s="1"/>
      <c r="CD949" s="1"/>
    </row>
    <row r="950" ht="14.2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  <c r="BA950" s="1"/>
      <c r="BB950" s="1"/>
      <c r="BC950" s="1"/>
      <c r="BD950" s="1"/>
      <c r="BE950" s="1"/>
      <c r="BF950" s="1"/>
      <c r="BG950" s="1"/>
      <c r="BH950" s="1"/>
      <c r="BI950" s="1"/>
      <c r="BJ950" s="1"/>
      <c r="BK950" s="1"/>
      <c r="BL950" s="1"/>
      <c r="BM950" s="1"/>
      <c r="BN950" s="1"/>
      <c r="BO950" s="1"/>
      <c r="BP950" s="1"/>
      <c r="BQ950" s="1"/>
      <c r="BR950" s="1"/>
      <c r="BS950" s="1"/>
      <c r="BT950" s="1"/>
      <c r="BU950" s="1"/>
      <c r="BV950" s="1"/>
      <c r="BW950" s="1"/>
      <c r="BX950" s="1"/>
      <c r="BY950" s="1"/>
      <c r="BZ950" s="1"/>
      <c r="CA950" s="1"/>
      <c r="CB950" s="1"/>
      <c r="CC950" s="1"/>
      <c r="CD950" s="1"/>
    </row>
    <row r="951" ht="14.2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  <c r="BA951" s="1"/>
      <c r="BB951" s="1"/>
      <c r="BC951" s="1"/>
      <c r="BD951" s="1"/>
      <c r="BE951" s="1"/>
      <c r="BF951" s="1"/>
      <c r="BG951" s="1"/>
      <c r="BH951" s="1"/>
      <c r="BI951" s="1"/>
      <c r="BJ951" s="1"/>
      <c r="BK951" s="1"/>
      <c r="BL951" s="1"/>
      <c r="BM951" s="1"/>
      <c r="BN951" s="1"/>
      <c r="BO951" s="1"/>
      <c r="BP951" s="1"/>
      <c r="BQ951" s="1"/>
      <c r="BR951" s="1"/>
      <c r="BS951" s="1"/>
      <c r="BT951" s="1"/>
      <c r="BU951" s="1"/>
      <c r="BV951" s="1"/>
      <c r="BW951" s="1"/>
      <c r="BX951" s="1"/>
      <c r="BY951" s="1"/>
      <c r="BZ951" s="1"/>
      <c r="CA951" s="1"/>
      <c r="CB951" s="1"/>
      <c r="CC951" s="1"/>
      <c r="CD951" s="1"/>
    </row>
    <row r="952" ht="14.2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  <c r="BA952" s="1"/>
      <c r="BB952" s="1"/>
      <c r="BC952" s="1"/>
      <c r="BD952" s="1"/>
      <c r="BE952" s="1"/>
      <c r="BF952" s="1"/>
      <c r="BG952" s="1"/>
      <c r="BH952" s="1"/>
      <c r="BI952" s="1"/>
      <c r="BJ952" s="1"/>
      <c r="BK952" s="1"/>
      <c r="BL952" s="1"/>
      <c r="BM952" s="1"/>
      <c r="BN952" s="1"/>
      <c r="BO952" s="1"/>
      <c r="BP952" s="1"/>
      <c r="BQ952" s="1"/>
      <c r="BR952" s="1"/>
      <c r="BS952" s="1"/>
      <c r="BT952" s="1"/>
      <c r="BU952" s="1"/>
      <c r="BV952" s="1"/>
      <c r="BW952" s="1"/>
      <c r="BX952" s="1"/>
      <c r="BY952" s="1"/>
      <c r="BZ952" s="1"/>
      <c r="CA952" s="1"/>
      <c r="CB952" s="1"/>
      <c r="CC952" s="1"/>
      <c r="CD952" s="1"/>
    </row>
    <row r="953" ht="14.2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  <c r="BA953" s="1"/>
      <c r="BB953" s="1"/>
      <c r="BC953" s="1"/>
      <c r="BD953" s="1"/>
      <c r="BE953" s="1"/>
      <c r="BF953" s="1"/>
      <c r="BG953" s="1"/>
      <c r="BH953" s="1"/>
      <c r="BI953" s="1"/>
      <c r="BJ953" s="1"/>
      <c r="BK953" s="1"/>
      <c r="BL953" s="1"/>
      <c r="BM953" s="1"/>
      <c r="BN953" s="1"/>
      <c r="BO953" s="1"/>
      <c r="BP953" s="1"/>
      <c r="BQ953" s="1"/>
      <c r="BR953" s="1"/>
      <c r="BS953" s="1"/>
      <c r="BT953" s="1"/>
      <c r="BU953" s="1"/>
      <c r="BV953" s="1"/>
      <c r="BW953" s="1"/>
      <c r="BX953" s="1"/>
      <c r="BY953" s="1"/>
      <c r="BZ953" s="1"/>
      <c r="CA953" s="1"/>
      <c r="CB953" s="1"/>
      <c r="CC953" s="1"/>
      <c r="CD953" s="1"/>
    </row>
    <row r="954" ht="14.2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  <c r="BA954" s="1"/>
      <c r="BB954" s="1"/>
      <c r="BC954" s="1"/>
      <c r="BD954" s="1"/>
      <c r="BE954" s="1"/>
      <c r="BF954" s="1"/>
      <c r="BG954" s="1"/>
      <c r="BH954" s="1"/>
      <c r="BI954" s="1"/>
      <c r="BJ954" s="1"/>
      <c r="BK954" s="1"/>
      <c r="BL954" s="1"/>
      <c r="BM954" s="1"/>
      <c r="BN954" s="1"/>
      <c r="BO954" s="1"/>
      <c r="BP954" s="1"/>
      <c r="BQ954" s="1"/>
      <c r="BR954" s="1"/>
      <c r="BS954" s="1"/>
      <c r="BT954" s="1"/>
      <c r="BU954" s="1"/>
      <c r="BV954" s="1"/>
      <c r="BW954" s="1"/>
      <c r="BX954" s="1"/>
      <c r="BY954" s="1"/>
      <c r="BZ954" s="1"/>
      <c r="CA954" s="1"/>
      <c r="CB954" s="1"/>
      <c r="CC954" s="1"/>
      <c r="CD954" s="1"/>
    </row>
    <row r="955" ht="14.2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"/>
      <c r="BB955" s="1"/>
      <c r="BC955" s="1"/>
      <c r="BD955" s="1"/>
      <c r="BE955" s="1"/>
      <c r="BF955" s="1"/>
      <c r="BG955" s="1"/>
      <c r="BH955" s="1"/>
      <c r="BI955" s="1"/>
      <c r="BJ955" s="1"/>
      <c r="BK955" s="1"/>
      <c r="BL955" s="1"/>
      <c r="BM955" s="1"/>
      <c r="BN955" s="1"/>
      <c r="BO955" s="1"/>
      <c r="BP955" s="1"/>
      <c r="BQ955" s="1"/>
      <c r="BR955" s="1"/>
      <c r="BS955" s="1"/>
      <c r="BT955" s="1"/>
      <c r="BU955" s="1"/>
      <c r="BV955" s="1"/>
      <c r="BW955" s="1"/>
      <c r="BX955" s="1"/>
      <c r="BY955" s="1"/>
      <c r="BZ955" s="1"/>
      <c r="CA955" s="1"/>
      <c r="CB955" s="1"/>
      <c r="CC955" s="1"/>
      <c r="CD955" s="1"/>
    </row>
    <row r="956" ht="14.2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"/>
      <c r="BB956" s="1"/>
      <c r="BC956" s="1"/>
      <c r="BD956" s="1"/>
      <c r="BE956" s="1"/>
      <c r="BF956" s="1"/>
      <c r="BG956" s="1"/>
      <c r="BH956" s="1"/>
      <c r="BI956" s="1"/>
      <c r="BJ956" s="1"/>
      <c r="BK956" s="1"/>
      <c r="BL956" s="1"/>
      <c r="BM956" s="1"/>
      <c r="BN956" s="1"/>
      <c r="BO956" s="1"/>
      <c r="BP956" s="1"/>
      <c r="BQ956" s="1"/>
      <c r="BR956" s="1"/>
      <c r="BS956" s="1"/>
      <c r="BT956" s="1"/>
      <c r="BU956" s="1"/>
      <c r="BV956" s="1"/>
      <c r="BW956" s="1"/>
      <c r="BX956" s="1"/>
      <c r="BY956" s="1"/>
      <c r="BZ956" s="1"/>
      <c r="CA956" s="1"/>
      <c r="CB956" s="1"/>
      <c r="CC956" s="1"/>
      <c r="CD956" s="1"/>
    </row>
    <row r="957" ht="14.2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  <c r="BA957" s="1"/>
      <c r="BB957" s="1"/>
      <c r="BC957" s="1"/>
      <c r="BD957" s="1"/>
      <c r="BE957" s="1"/>
      <c r="BF957" s="1"/>
      <c r="BG957" s="1"/>
      <c r="BH957" s="1"/>
      <c r="BI957" s="1"/>
      <c r="BJ957" s="1"/>
      <c r="BK957" s="1"/>
      <c r="BL957" s="1"/>
      <c r="BM957" s="1"/>
      <c r="BN957" s="1"/>
      <c r="BO957" s="1"/>
      <c r="BP957" s="1"/>
      <c r="BQ957" s="1"/>
      <c r="BR957" s="1"/>
      <c r="BS957" s="1"/>
      <c r="BT957" s="1"/>
      <c r="BU957" s="1"/>
      <c r="BV957" s="1"/>
      <c r="BW957" s="1"/>
      <c r="BX957" s="1"/>
      <c r="BY957" s="1"/>
      <c r="BZ957" s="1"/>
      <c r="CA957" s="1"/>
      <c r="CB957" s="1"/>
      <c r="CC957" s="1"/>
      <c r="CD957" s="1"/>
    </row>
    <row r="958" ht="14.2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  <c r="BA958" s="1"/>
      <c r="BB958" s="1"/>
      <c r="BC958" s="1"/>
      <c r="BD958" s="1"/>
      <c r="BE958" s="1"/>
      <c r="BF958" s="1"/>
      <c r="BG958" s="1"/>
      <c r="BH958" s="1"/>
      <c r="BI958" s="1"/>
      <c r="BJ958" s="1"/>
      <c r="BK958" s="1"/>
      <c r="BL958" s="1"/>
      <c r="BM958" s="1"/>
      <c r="BN958" s="1"/>
      <c r="BO958" s="1"/>
      <c r="BP958" s="1"/>
      <c r="BQ958" s="1"/>
      <c r="BR958" s="1"/>
      <c r="BS958" s="1"/>
      <c r="BT958" s="1"/>
      <c r="BU958" s="1"/>
      <c r="BV958" s="1"/>
      <c r="BW958" s="1"/>
      <c r="BX958" s="1"/>
      <c r="BY958" s="1"/>
      <c r="BZ958" s="1"/>
      <c r="CA958" s="1"/>
      <c r="CB958" s="1"/>
      <c r="CC958" s="1"/>
      <c r="CD958" s="1"/>
    </row>
    <row r="959" ht="14.2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  <c r="BA959" s="1"/>
      <c r="BB959" s="1"/>
      <c r="BC959" s="1"/>
      <c r="BD959" s="1"/>
      <c r="BE959" s="1"/>
      <c r="BF959" s="1"/>
      <c r="BG959" s="1"/>
      <c r="BH959" s="1"/>
      <c r="BI959" s="1"/>
      <c r="BJ959" s="1"/>
      <c r="BK959" s="1"/>
      <c r="BL959" s="1"/>
      <c r="BM959" s="1"/>
      <c r="BN959" s="1"/>
      <c r="BO959" s="1"/>
      <c r="BP959" s="1"/>
      <c r="BQ959" s="1"/>
      <c r="BR959" s="1"/>
      <c r="BS959" s="1"/>
      <c r="BT959" s="1"/>
      <c r="BU959" s="1"/>
      <c r="BV959" s="1"/>
      <c r="BW959" s="1"/>
      <c r="BX959" s="1"/>
      <c r="BY959" s="1"/>
      <c r="BZ959" s="1"/>
      <c r="CA959" s="1"/>
      <c r="CB959" s="1"/>
      <c r="CC959" s="1"/>
      <c r="CD959" s="1"/>
    </row>
    <row r="960" ht="14.2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  <c r="BA960" s="1"/>
      <c r="BB960" s="1"/>
      <c r="BC960" s="1"/>
      <c r="BD960" s="1"/>
      <c r="BE960" s="1"/>
      <c r="BF960" s="1"/>
      <c r="BG960" s="1"/>
      <c r="BH960" s="1"/>
      <c r="BI960" s="1"/>
      <c r="BJ960" s="1"/>
      <c r="BK960" s="1"/>
      <c r="BL960" s="1"/>
      <c r="BM960" s="1"/>
      <c r="BN960" s="1"/>
      <c r="BO960" s="1"/>
      <c r="BP960" s="1"/>
      <c r="BQ960" s="1"/>
      <c r="BR960" s="1"/>
      <c r="BS960" s="1"/>
      <c r="BT960" s="1"/>
      <c r="BU960" s="1"/>
      <c r="BV960" s="1"/>
      <c r="BW960" s="1"/>
      <c r="BX960" s="1"/>
      <c r="BY960" s="1"/>
      <c r="BZ960" s="1"/>
      <c r="CA960" s="1"/>
      <c r="CB960" s="1"/>
      <c r="CC960" s="1"/>
      <c r="CD960" s="1"/>
    </row>
    <row r="961" ht="14.2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  <c r="BA961" s="1"/>
      <c r="BB961" s="1"/>
      <c r="BC961" s="1"/>
      <c r="BD961" s="1"/>
      <c r="BE961" s="1"/>
      <c r="BF961" s="1"/>
      <c r="BG961" s="1"/>
      <c r="BH961" s="1"/>
      <c r="BI961" s="1"/>
      <c r="BJ961" s="1"/>
      <c r="BK961" s="1"/>
      <c r="BL961" s="1"/>
      <c r="BM961" s="1"/>
      <c r="BN961" s="1"/>
      <c r="BO961" s="1"/>
      <c r="BP961" s="1"/>
      <c r="BQ961" s="1"/>
      <c r="BR961" s="1"/>
      <c r="BS961" s="1"/>
      <c r="BT961" s="1"/>
      <c r="BU961" s="1"/>
      <c r="BV961" s="1"/>
      <c r="BW961" s="1"/>
      <c r="BX961" s="1"/>
      <c r="BY961" s="1"/>
      <c r="BZ961" s="1"/>
      <c r="CA961" s="1"/>
      <c r="CB961" s="1"/>
      <c r="CC961" s="1"/>
      <c r="CD961" s="1"/>
    </row>
    <row r="962" ht="14.2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  <c r="BA962" s="1"/>
      <c r="BB962" s="1"/>
      <c r="BC962" s="1"/>
      <c r="BD962" s="1"/>
      <c r="BE962" s="1"/>
      <c r="BF962" s="1"/>
      <c r="BG962" s="1"/>
      <c r="BH962" s="1"/>
      <c r="BI962" s="1"/>
      <c r="BJ962" s="1"/>
      <c r="BK962" s="1"/>
      <c r="BL962" s="1"/>
      <c r="BM962" s="1"/>
      <c r="BN962" s="1"/>
      <c r="BO962" s="1"/>
      <c r="BP962" s="1"/>
      <c r="BQ962" s="1"/>
      <c r="BR962" s="1"/>
      <c r="BS962" s="1"/>
      <c r="BT962" s="1"/>
      <c r="BU962" s="1"/>
      <c r="BV962" s="1"/>
      <c r="BW962" s="1"/>
      <c r="BX962" s="1"/>
      <c r="BY962" s="1"/>
      <c r="BZ962" s="1"/>
      <c r="CA962" s="1"/>
      <c r="CB962" s="1"/>
      <c r="CC962" s="1"/>
      <c r="CD962" s="1"/>
    </row>
    <row r="963" ht="14.2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  <c r="BA963" s="1"/>
      <c r="BB963" s="1"/>
      <c r="BC963" s="1"/>
      <c r="BD963" s="1"/>
      <c r="BE963" s="1"/>
      <c r="BF963" s="1"/>
      <c r="BG963" s="1"/>
      <c r="BH963" s="1"/>
      <c r="BI963" s="1"/>
      <c r="BJ963" s="1"/>
      <c r="BK963" s="1"/>
      <c r="BL963" s="1"/>
      <c r="BM963" s="1"/>
      <c r="BN963" s="1"/>
      <c r="BO963" s="1"/>
      <c r="BP963" s="1"/>
      <c r="BQ963" s="1"/>
      <c r="BR963" s="1"/>
      <c r="BS963" s="1"/>
      <c r="BT963" s="1"/>
      <c r="BU963" s="1"/>
      <c r="BV963" s="1"/>
      <c r="BW963" s="1"/>
      <c r="BX963" s="1"/>
      <c r="BY963" s="1"/>
      <c r="BZ963" s="1"/>
      <c r="CA963" s="1"/>
      <c r="CB963" s="1"/>
      <c r="CC963" s="1"/>
      <c r="CD963" s="1"/>
    </row>
    <row r="964" ht="14.2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  <c r="BA964" s="1"/>
      <c r="BB964" s="1"/>
      <c r="BC964" s="1"/>
      <c r="BD964" s="1"/>
      <c r="BE964" s="1"/>
      <c r="BF964" s="1"/>
      <c r="BG964" s="1"/>
      <c r="BH964" s="1"/>
      <c r="BI964" s="1"/>
      <c r="BJ964" s="1"/>
      <c r="BK964" s="1"/>
      <c r="BL964" s="1"/>
      <c r="BM964" s="1"/>
      <c r="BN964" s="1"/>
      <c r="BO964" s="1"/>
      <c r="BP964" s="1"/>
      <c r="BQ964" s="1"/>
      <c r="BR964" s="1"/>
      <c r="BS964" s="1"/>
      <c r="BT964" s="1"/>
      <c r="BU964" s="1"/>
      <c r="BV964" s="1"/>
      <c r="BW964" s="1"/>
      <c r="BX964" s="1"/>
      <c r="BY964" s="1"/>
      <c r="BZ964" s="1"/>
      <c r="CA964" s="1"/>
      <c r="CB964" s="1"/>
      <c r="CC964" s="1"/>
      <c r="CD964" s="1"/>
    </row>
    <row r="965" ht="14.2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  <c r="BA965" s="1"/>
      <c r="BB965" s="1"/>
      <c r="BC965" s="1"/>
      <c r="BD965" s="1"/>
      <c r="BE965" s="1"/>
      <c r="BF965" s="1"/>
      <c r="BG965" s="1"/>
      <c r="BH965" s="1"/>
      <c r="BI965" s="1"/>
      <c r="BJ965" s="1"/>
      <c r="BK965" s="1"/>
      <c r="BL965" s="1"/>
      <c r="BM965" s="1"/>
      <c r="BN965" s="1"/>
      <c r="BO965" s="1"/>
      <c r="BP965" s="1"/>
      <c r="BQ965" s="1"/>
      <c r="BR965" s="1"/>
      <c r="BS965" s="1"/>
      <c r="BT965" s="1"/>
      <c r="BU965" s="1"/>
      <c r="BV965" s="1"/>
      <c r="BW965" s="1"/>
      <c r="BX965" s="1"/>
      <c r="BY965" s="1"/>
      <c r="BZ965" s="1"/>
      <c r="CA965" s="1"/>
      <c r="CB965" s="1"/>
      <c r="CC965" s="1"/>
      <c r="CD965" s="1"/>
    </row>
    <row r="966" ht="14.2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  <c r="BA966" s="1"/>
      <c r="BB966" s="1"/>
      <c r="BC966" s="1"/>
      <c r="BD966" s="1"/>
      <c r="BE966" s="1"/>
      <c r="BF966" s="1"/>
      <c r="BG966" s="1"/>
      <c r="BH966" s="1"/>
      <c r="BI966" s="1"/>
      <c r="BJ966" s="1"/>
      <c r="BK966" s="1"/>
      <c r="BL966" s="1"/>
      <c r="BM966" s="1"/>
      <c r="BN966" s="1"/>
      <c r="BO966" s="1"/>
      <c r="BP966" s="1"/>
      <c r="BQ966" s="1"/>
      <c r="BR966" s="1"/>
      <c r="BS966" s="1"/>
      <c r="BT966" s="1"/>
      <c r="BU966" s="1"/>
      <c r="BV966" s="1"/>
      <c r="BW966" s="1"/>
      <c r="BX966" s="1"/>
      <c r="BY966" s="1"/>
      <c r="BZ966" s="1"/>
      <c r="CA966" s="1"/>
      <c r="CB966" s="1"/>
      <c r="CC966" s="1"/>
      <c r="CD966" s="1"/>
    </row>
    <row r="967" ht="14.2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  <c r="BA967" s="1"/>
      <c r="BB967" s="1"/>
      <c r="BC967" s="1"/>
      <c r="BD967" s="1"/>
      <c r="BE967" s="1"/>
      <c r="BF967" s="1"/>
      <c r="BG967" s="1"/>
      <c r="BH967" s="1"/>
      <c r="BI967" s="1"/>
      <c r="BJ967" s="1"/>
      <c r="BK967" s="1"/>
      <c r="BL967" s="1"/>
      <c r="BM967" s="1"/>
      <c r="BN967" s="1"/>
      <c r="BO967" s="1"/>
      <c r="BP967" s="1"/>
      <c r="BQ967" s="1"/>
      <c r="BR967" s="1"/>
      <c r="BS967" s="1"/>
      <c r="BT967" s="1"/>
      <c r="BU967" s="1"/>
      <c r="BV967" s="1"/>
      <c r="BW967" s="1"/>
      <c r="BX967" s="1"/>
      <c r="BY967" s="1"/>
      <c r="BZ967" s="1"/>
      <c r="CA967" s="1"/>
      <c r="CB967" s="1"/>
      <c r="CC967" s="1"/>
      <c r="CD967" s="1"/>
    </row>
    <row r="968" ht="14.2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  <c r="BA968" s="1"/>
      <c r="BB968" s="1"/>
      <c r="BC968" s="1"/>
      <c r="BD968" s="1"/>
      <c r="BE968" s="1"/>
      <c r="BF968" s="1"/>
      <c r="BG968" s="1"/>
      <c r="BH968" s="1"/>
      <c r="BI968" s="1"/>
      <c r="BJ968" s="1"/>
      <c r="BK968" s="1"/>
      <c r="BL968" s="1"/>
      <c r="BM968" s="1"/>
      <c r="BN968" s="1"/>
      <c r="BO968" s="1"/>
      <c r="BP968" s="1"/>
      <c r="BQ968" s="1"/>
      <c r="BR968" s="1"/>
      <c r="BS968" s="1"/>
      <c r="BT968" s="1"/>
      <c r="BU968" s="1"/>
      <c r="BV968" s="1"/>
      <c r="BW968" s="1"/>
      <c r="BX968" s="1"/>
      <c r="BY968" s="1"/>
      <c r="BZ968" s="1"/>
      <c r="CA968" s="1"/>
      <c r="CB968" s="1"/>
      <c r="CC968" s="1"/>
      <c r="CD968" s="1"/>
    </row>
    <row r="969" ht="14.2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  <c r="BA969" s="1"/>
      <c r="BB969" s="1"/>
      <c r="BC969" s="1"/>
      <c r="BD969" s="1"/>
      <c r="BE969" s="1"/>
      <c r="BF969" s="1"/>
      <c r="BG969" s="1"/>
      <c r="BH969" s="1"/>
      <c r="BI969" s="1"/>
      <c r="BJ969" s="1"/>
      <c r="BK969" s="1"/>
      <c r="BL969" s="1"/>
      <c r="BM969" s="1"/>
      <c r="BN969" s="1"/>
      <c r="BO969" s="1"/>
      <c r="BP969" s="1"/>
      <c r="BQ969" s="1"/>
      <c r="BR969" s="1"/>
      <c r="BS969" s="1"/>
      <c r="BT969" s="1"/>
      <c r="BU969" s="1"/>
      <c r="BV969" s="1"/>
      <c r="BW969" s="1"/>
      <c r="BX969" s="1"/>
      <c r="BY969" s="1"/>
      <c r="BZ969" s="1"/>
      <c r="CA969" s="1"/>
      <c r="CB969" s="1"/>
      <c r="CC969" s="1"/>
      <c r="CD969" s="1"/>
    </row>
    <row r="970" ht="14.2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  <c r="BA970" s="1"/>
      <c r="BB970" s="1"/>
      <c r="BC970" s="1"/>
      <c r="BD970" s="1"/>
      <c r="BE970" s="1"/>
      <c r="BF970" s="1"/>
      <c r="BG970" s="1"/>
      <c r="BH970" s="1"/>
      <c r="BI970" s="1"/>
      <c r="BJ970" s="1"/>
      <c r="BK970" s="1"/>
      <c r="BL970" s="1"/>
      <c r="BM970" s="1"/>
      <c r="BN970" s="1"/>
      <c r="BO970" s="1"/>
      <c r="BP970" s="1"/>
      <c r="BQ970" s="1"/>
      <c r="BR970" s="1"/>
      <c r="BS970" s="1"/>
      <c r="BT970" s="1"/>
      <c r="BU970" s="1"/>
      <c r="BV970" s="1"/>
      <c r="BW970" s="1"/>
      <c r="BX970" s="1"/>
      <c r="BY970" s="1"/>
      <c r="BZ970" s="1"/>
      <c r="CA970" s="1"/>
      <c r="CB970" s="1"/>
      <c r="CC970" s="1"/>
      <c r="CD970" s="1"/>
    </row>
    <row r="971" ht="14.2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  <c r="BA971" s="1"/>
      <c r="BB971" s="1"/>
      <c r="BC971" s="1"/>
      <c r="BD971" s="1"/>
      <c r="BE971" s="1"/>
      <c r="BF971" s="1"/>
      <c r="BG971" s="1"/>
      <c r="BH971" s="1"/>
      <c r="BI971" s="1"/>
      <c r="BJ971" s="1"/>
      <c r="BK971" s="1"/>
      <c r="BL971" s="1"/>
      <c r="BM971" s="1"/>
      <c r="BN971" s="1"/>
      <c r="BO971" s="1"/>
      <c r="BP971" s="1"/>
      <c r="BQ971" s="1"/>
      <c r="BR971" s="1"/>
      <c r="BS971" s="1"/>
      <c r="BT971" s="1"/>
      <c r="BU971" s="1"/>
      <c r="BV971" s="1"/>
      <c r="BW971" s="1"/>
      <c r="BX971" s="1"/>
      <c r="BY971" s="1"/>
      <c r="BZ971" s="1"/>
      <c r="CA971" s="1"/>
      <c r="CB971" s="1"/>
      <c r="CC971" s="1"/>
      <c r="CD971" s="1"/>
    </row>
    <row r="972" ht="14.2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  <c r="BA972" s="1"/>
      <c r="BB972" s="1"/>
      <c r="BC972" s="1"/>
      <c r="BD972" s="1"/>
      <c r="BE972" s="1"/>
      <c r="BF972" s="1"/>
      <c r="BG972" s="1"/>
      <c r="BH972" s="1"/>
      <c r="BI972" s="1"/>
      <c r="BJ972" s="1"/>
      <c r="BK972" s="1"/>
      <c r="BL972" s="1"/>
      <c r="BM972" s="1"/>
      <c r="BN972" s="1"/>
      <c r="BO972" s="1"/>
      <c r="BP972" s="1"/>
      <c r="BQ972" s="1"/>
      <c r="BR972" s="1"/>
      <c r="BS972" s="1"/>
      <c r="BT972" s="1"/>
      <c r="BU972" s="1"/>
      <c r="BV972" s="1"/>
      <c r="BW972" s="1"/>
      <c r="BX972" s="1"/>
      <c r="BY972" s="1"/>
      <c r="BZ972" s="1"/>
      <c r="CA972" s="1"/>
      <c r="CB972" s="1"/>
      <c r="CC972" s="1"/>
      <c r="CD972" s="1"/>
    </row>
    <row r="973" ht="14.2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  <c r="BA973" s="1"/>
      <c r="BB973" s="1"/>
      <c r="BC973" s="1"/>
      <c r="BD973" s="1"/>
      <c r="BE973" s="1"/>
      <c r="BF973" s="1"/>
      <c r="BG973" s="1"/>
      <c r="BH973" s="1"/>
      <c r="BI973" s="1"/>
      <c r="BJ973" s="1"/>
      <c r="BK973" s="1"/>
      <c r="BL973" s="1"/>
      <c r="BM973" s="1"/>
      <c r="BN973" s="1"/>
      <c r="BO973" s="1"/>
      <c r="BP973" s="1"/>
      <c r="BQ973" s="1"/>
      <c r="BR973" s="1"/>
      <c r="BS973" s="1"/>
      <c r="BT973" s="1"/>
      <c r="BU973" s="1"/>
      <c r="BV973" s="1"/>
      <c r="BW973" s="1"/>
      <c r="BX973" s="1"/>
      <c r="BY973" s="1"/>
      <c r="BZ973" s="1"/>
      <c r="CA973" s="1"/>
      <c r="CB973" s="1"/>
      <c r="CC973" s="1"/>
      <c r="CD973" s="1"/>
    </row>
    <row r="974" ht="14.2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"/>
      <c r="BB974" s="1"/>
      <c r="BC974" s="1"/>
      <c r="BD974" s="1"/>
      <c r="BE974" s="1"/>
      <c r="BF974" s="1"/>
      <c r="BG974" s="1"/>
      <c r="BH974" s="1"/>
      <c r="BI974" s="1"/>
      <c r="BJ974" s="1"/>
      <c r="BK974" s="1"/>
      <c r="BL974" s="1"/>
      <c r="BM974" s="1"/>
      <c r="BN974" s="1"/>
      <c r="BO974" s="1"/>
      <c r="BP974" s="1"/>
      <c r="BQ974" s="1"/>
      <c r="BR974" s="1"/>
      <c r="BS974" s="1"/>
      <c r="BT974" s="1"/>
      <c r="BU974" s="1"/>
      <c r="BV974" s="1"/>
      <c r="BW974" s="1"/>
      <c r="BX974" s="1"/>
      <c r="BY974" s="1"/>
      <c r="BZ974" s="1"/>
      <c r="CA974" s="1"/>
      <c r="CB974" s="1"/>
      <c r="CC974" s="1"/>
      <c r="CD974" s="1"/>
    </row>
    <row r="975" ht="14.2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  <c r="BA975" s="1"/>
      <c r="BB975" s="1"/>
      <c r="BC975" s="1"/>
      <c r="BD975" s="1"/>
      <c r="BE975" s="1"/>
      <c r="BF975" s="1"/>
      <c r="BG975" s="1"/>
      <c r="BH975" s="1"/>
      <c r="BI975" s="1"/>
      <c r="BJ975" s="1"/>
      <c r="BK975" s="1"/>
      <c r="BL975" s="1"/>
      <c r="BM975" s="1"/>
      <c r="BN975" s="1"/>
      <c r="BO975" s="1"/>
      <c r="BP975" s="1"/>
      <c r="BQ975" s="1"/>
      <c r="BR975" s="1"/>
      <c r="BS975" s="1"/>
      <c r="BT975" s="1"/>
      <c r="BU975" s="1"/>
      <c r="BV975" s="1"/>
      <c r="BW975" s="1"/>
      <c r="BX975" s="1"/>
      <c r="BY975" s="1"/>
      <c r="BZ975" s="1"/>
      <c r="CA975" s="1"/>
      <c r="CB975" s="1"/>
      <c r="CC975" s="1"/>
      <c r="CD975" s="1"/>
    </row>
    <row r="976" ht="14.2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  <c r="BA976" s="1"/>
      <c r="BB976" s="1"/>
      <c r="BC976" s="1"/>
      <c r="BD976" s="1"/>
      <c r="BE976" s="1"/>
      <c r="BF976" s="1"/>
      <c r="BG976" s="1"/>
      <c r="BH976" s="1"/>
      <c r="BI976" s="1"/>
      <c r="BJ976" s="1"/>
      <c r="BK976" s="1"/>
      <c r="BL976" s="1"/>
      <c r="BM976" s="1"/>
      <c r="BN976" s="1"/>
      <c r="BO976" s="1"/>
      <c r="BP976" s="1"/>
      <c r="BQ976" s="1"/>
      <c r="BR976" s="1"/>
      <c r="BS976" s="1"/>
      <c r="BT976" s="1"/>
      <c r="BU976" s="1"/>
      <c r="BV976" s="1"/>
      <c r="BW976" s="1"/>
      <c r="BX976" s="1"/>
      <c r="BY976" s="1"/>
      <c r="BZ976" s="1"/>
      <c r="CA976" s="1"/>
      <c r="CB976" s="1"/>
      <c r="CC976" s="1"/>
      <c r="CD976" s="1"/>
    </row>
    <row r="977" ht="14.2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  <c r="BA977" s="1"/>
      <c r="BB977" s="1"/>
      <c r="BC977" s="1"/>
      <c r="BD977" s="1"/>
      <c r="BE977" s="1"/>
      <c r="BF977" s="1"/>
      <c r="BG977" s="1"/>
      <c r="BH977" s="1"/>
      <c r="BI977" s="1"/>
      <c r="BJ977" s="1"/>
      <c r="BK977" s="1"/>
      <c r="BL977" s="1"/>
      <c r="BM977" s="1"/>
      <c r="BN977" s="1"/>
      <c r="BO977" s="1"/>
      <c r="BP977" s="1"/>
      <c r="BQ977" s="1"/>
      <c r="BR977" s="1"/>
      <c r="BS977" s="1"/>
      <c r="BT977" s="1"/>
      <c r="BU977" s="1"/>
      <c r="BV977" s="1"/>
      <c r="BW977" s="1"/>
      <c r="BX977" s="1"/>
      <c r="BY977" s="1"/>
      <c r="BZ977" s="1"/>
      <c r="CA977" s="1"/>
      <c r="CB977" s="1"/>
      <c r="CC977" s="1"/>
      <c r="CD977" s="1"/>
    </row>
    <row r="978" ht="14.2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  <c r="BA978" s="1"/>
      <c r="BB978" s="1"/>
      <c r="BC978" s="1"/>
      <c r="BD978" s="1"/>
      <c r="BE978" s="1"/>
      <c r="BF978" s="1"/>
      <c r="BG978" s="1"/>
      <c r="BH978" s="1"/>
      <c r="BI978" s="1"/>
      <c r="BJ978" s="1"/>
      <c r="BK978" s="1"/>
      <c r="BL978" s="1"/>
      <c r="BM978" s="1"/>
      <c r="BN978" s="1"/>
      <c r="BO978" s="1"/>
      <c r="BP978" s="1"/>
      <c r="BQ978" s="1"/>
      <c r="BR978" s="1"/>
      <c r="BS978" s="1"/>
      <c r="BT978" s="1"/>
      <c r="BU978" s="1"/>
      <c r="BV978" s="1"/>
      <c r="BW978" s="1"/>
      <c r="BX978" s="1"/>
      <c r="BY978" s="1"/>
      <c r="BZ978" s="1"/>
      <c r="CA978" s="1"/>
      <c r="CB978" s="1"/>
      <c r="CC978" s="1"/>
      <c r="CD978" s="1"/>
    </row>
    <row r="979" ht="14.2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  <c r="BA979" s="1"/>
      <c r="BB979" s="1"/>
      <c r="BC979" s="1"/>
      <c r="BD979" s="1"/>
      <c r="BE979" s="1"/>
      <c r="BF979" s="1"/>
      <c r="BG979" s="1"/>
      <c r="BH979" s="1"/>
      <c r="BI979" s="1"/>
      <c r="BJ979" s="1"/>
      <c r="BK979" s="1"/>
      <c r="BL979" s="1"/>
      <c r="BM979" s="1"/>
      <c r="BN979" s="1"/>
      <c r="BO979" s="1"/>
      <c r="BP979" s="1"/>
      <c r="BQ979" s="1"/>
      <c r="BR979" s="1"/>
      <c r="BS979" s="1"/>
      <c r="BT979" s="1"/>
      <c r="BU979" s="1"/>
      <c r="BV979" s="1"/>
      <c r="BW979" s="1"/>
      <c r="BX979" s="1"/>
      <c r="BY979" s="1"/>
      <c r="BZ979" s="1"/>
      <c r="CA979" s="1"/>
      <c r="CB979" s="1"/>
      <c r="CC979" s="1"/>
      <c r="CD979" s="1"/>
    </row>
    <row r="980" ht="14.2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  <c r="BA980" s="1"/>
      <c r="BB980" s="1"/>
      <c r="BC980" s="1"/>
      <c r="BD980" s="1"/>
      <c r="BE980" s="1"/>
      <c r="BF980" s="1"/>
      <c r="BG980" s="1"/>
      <c r="BH980" s="1"/>
      <c r="BI980" s="1"/>
      <c r="BJ980" s="1"/>
      <c r="BK980" s="1"/>
      <c r="BL980" s="1"/>
      <c r="BM980" s="1"/>
      <c r="BN980" s="1"/>
      <c r="BO980" s="1"/>
      <c r="BP980" s="1"/>
      <c r="BQ980" s="1"/>
      <c r="BR980" s="1"/>
      <c r="BS980" s="1"/>
      <c r="BT980" s="1"/>
      <c r="BU980" s="1"/>
      <c r="BV980" s="1"/>
      <c r="BW980" s="1"/>
      <c r="BX980" s="1"/>
      <c r="BY980" s="1"/>
      <c r="BZ980" s="1"/>
      <c r="CA980" s="1"/>
      <c r="CB980" s="1"/>
      <c r="CC980" s="1"/>
      <c r="CD980" s="1"/>
    </row>
    <row r="981" ht="14.2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  <c r="BA981" s="1"/>
      <c r="BB981" s="1"/>
      <c r="BC981" s="1"/>
      <c r="BD981" s="1"/>
      <c r="BE981" s="1"/>
      <c r="BF981" s="1"/>
      <c r="BG981" s="1"/>
      <c r="BH981" s="1"/>
      <c r="BI981" s="1"/>
      <c r="BJ981" s="1"/>
      <c r="BK981" s="1"/>
      <c r="BL981" s="1"/>
      <c r="BM981" s="1"/>
      <c r="BN981" s="1"/>
      <c r="BO981" s="1"/>
      <c r="BP981" s="1"/>
      <c r="BQ981" s="1"/>
      <c r="BR981" s="1"/>
      <c r="BS981" s="1"/>
      <c r="BT981" s="1"/>
      <c r="BU981" s="1"/>
      <c r="BV981" s="1"/>
      <c r="BW981" s="1"/>
      <c r="BX981" s="1"/>
      <c r="BY981" s="1"/>
      <c r="BZ981" s="1"/>
      <c r="CA981" s="1"/>
      <c r="CB981" s="1"/>
      <c r="CC981" s="1"/>
      <c r="CD981" s="1"/>
    </row>
    <row r="982" ht="14.2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  <c r="BA982" s="1"/>
      <c r="BB982" s="1"/>
      <c r="BC982" s="1"/>
      <c r="BD982" s="1"/>
      <c r="BE982" s="1"/>
      <c r="BF982" s="1"/>
      <c r="BG982" s="1"/>
      <c r="BH982" s="1"/>
      <c r="BI982" s="1"/>
      <c r="BJ982" s="1"/>
      <c r="BK982" s="1"/>
      <c r="BL982" s="1"/>
      <c r="BM982" s="1"/>
      <c r="BN982" s="1"/>
      <c r="BO982" s="1"/>
      <c r="BP982" s="1"/>
      <c r="BQ982" s="1"/>
      <c r="BR982" s="1"/>
      <c r="BS982" s="1"/>
      <c r="BT982" s="1"/>
      <c r="BU982" s="1"/>
      <c r="BV982" s="1"/>
      <c r="BW982" s="1"/>
      <c r="BX982" s="1"/>
      <c r="BY982" s="1"/>
      <c r="BZ982" s="1"/>
      <c r="CA982" s="1"/>
      <c r="CB982" s="1"/>
      <c r="CC982" s="1"/>
      <c r="CD982" s="1"/>
    </row>
    <row r="983" ht="14.2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  <c r="BA983" s="1"/>
      <c r="BB983" s="1"/>
      <c r="BC983" s="1"/>
      <c r="BD983" s="1"/>
      <c r="BE983" s="1"/>
      <c r="BF983" s="1"/>
      <c r="BG983" s="1"/>
      <c r="BH983" s="1"/>
      <c r="BI983" s="1"/>
      <c r="BJ983" s="1"/>
      <c r="BK983" s="1"/>
      <c r="BL983" s="1"/>
      <c r="BM983" s="1"/>
      <c r="BN983" s="1"/>
      <c r="BO983" s="1"/>
      <c r="BP983" s="1"/>
      <c r="BQ983" s="1"/>
      <c r="BR983" s="1"/>
      <c r="BS983" s="1"/>
      <c r="BT983" s="1"/>
      <c r="BU983" s="1"/>
      <c r="BV983" s="1"/>
      <c r="BW983" s="1"/>
      <c r="BX983" s="1"/>
      <c r="BY983" s="1"/>
      <c r="BZ983" s="1"/>
      <c r="CA983" s="1"/>
      <c r="CB983" s="1"/>
      <c r="CC983" s="1"/>
      <c r="CD983" s="1"/>
    </row>
    <row r="984" ht="14.2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  <c r="BA984" s="1"/>
      <c r="BB984" s="1"/>
      <c r="BC984" s="1"/>
      <c r="BD984" s="1"/>
      <c r="BE984" s="1"/>
      <c r="BF984" s="1"/>
      <c r="BG984" s="1"/>
      <c r="BH984" s="1"/>
      <c r="BI984" s="1"/>
      <c r="BJ984" s="1"/>
      <c r="BK984" s="1"/>
      <c r="BL984" s="1"/>
      <c r="BM984" s="1"/>
      <c r="BN984" s="1"/>
      <c r="BO984" s="1"/>
      <c r="BP984" s="1"/>
      <c r="BQ984" s="1"/>
      <c r="BR984" s="1"/>
      <c r="BS984" s="1"/>
      <c r="BT984" s="1"/>
      <c r="BU984" s="1"/>
      <c r="BV984" s="1"/>
      <c r="BW984" s="1"/>
      <c r="BX984" s="1"/>
      <c r="BY984" s="1"/>
      <c r="BZ984" s="1"/>
      <c r="CA984" s="1"/>
      <c r="CB984" s="1"/>
      <c r="CC984" s="1"/>
      <c r="CD984" s="1"/>
    </row>
    <row r="985" ht="14.2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  <c r="BA985" s="1"/>
      <c r="BB985" s="1"/>
      <c r="BC985" s="1"/>
      <c r="BD985" s="1"/>
      <c r="BE985" s="1"/>
      <c r="BF985" s="1"/>
      <c r="BG985" s="1"/>
      <c r="BH985" s="1"/>
      <c r="BI985" s="1"/>
      <c r="BJ985" s="1"/>
      <c r="BK985" s="1"/>
      <c r="BL985" s="1"/>
      <c r="BM985" s="1"/>
      <c r="BN985" s="1"/>
      <c r="BO985" s="1"/>
      <c r="BP985" s="1"/>
      <c r="BQ985" s="1"/>
      <c r="BR985" s="1"/>
      <c r="BS985" s="1"/>
      <c r="BT985" s="1"/>
      <c r="BU985" s="1"/>
      <c r="BV985" s="1"/>
      <c r="BW985" s="1"/>
      <c r="BX985" s="1"/>
      <c r="BY985" s="1"/>
      <c r="BZ985" s="1"/>
      <c r="CA985" s="1"/>
      <c r="CB985" s="1"/>
      <c r="CC985" s="1"/>
      <c r="CD985" s="1"/>
    </row>
    <row r="986" ht="14.2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  <c r="BA986" s="1"/>
      <c r="BB986" s="1"/>
      <c r="BC986" s="1"/>
      <c r="BD986" s="1"/>
      <c r="BE986" s="1"/>
      <c r="BF986" s="1"/>
      <c r="BG986" s="1"/>
      <c r="BH986" s="1"/>
      <c r="BI986" s="1"/>
      <c r="BJ986" s="1"/>
      <c r="BK986" s="1"/>
      <c r="BL986" s="1"/>
      <c r="BM986" s="1"/>
      <c r="BN986" s="1"/>
      <c r="BO986" s="1"/>
      <c r="BP986" s="1"/>
      <c r="BQ986" s="1"/>
      <c r="BR986" s="1"/>
      <c r="BS986" s="1"/>
      <c r="BT986" s="1"/>
      <c r="BU986" s="1"/>
      <c r="BV986" s="1"/>
      <c r="BW986" s="1"/>
      <c r="BX986" s="1"/>
      <c r="BY986" s="1"/>
      <c r="BZ986" s="1"/>
      <c r="CA986" s="1"/>
      <c r="CB986" s="1"/>
      <c r="CC986" s="1"/>
      <c r="CD986" s="1"/>
    </row>
    <row r="987" ht="14.2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  <c r="BA987" s="1"/>
      <c r="BB987" s="1"/>
      <c r="BC987" s="1"/>
      <c r="BD987" s="1"/>
      <c r="BE987" s="1"/>
      <c r="BF987" s="1"/>
      <c r="BG987" s="1"/>
      <c r="BH987" s="1"/>
      <c r="BI987" s="1"/>
      <c r="BJ987" s="1"/>
      <c r="BK987" s="1"/>
      <c r="BL987" s="1"/>
      <c r="BM987" s="1"/>
      <c r="BN987" s="1"/>
      <c r="BO987" s="1"/>
      <c r="BP987" s="1"/>
      <c r="BQ987" s="1"/>
      <c r="BR987" s="1"/>
      <c r="BS987" s="1"/>
      <c r="BT987" s="1"/>
      <c r="BU987" s="1"/>
      <c r="BV987" s="1"/>
      <c r="BW987" s="1"/>
      <c r="BX987" s="1"/>
      <c r="BY987" s="1"/>
      <c r="BZ987" s="1"/>
      <c r="CA987" s="1"/>
      <c r="CB987" s="1"/>
      <c r="CC987" s="1"/>
      <c r="CD987" s="1"/>
    </row>
    <row r="988" ht="14.2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"/>
      <c r="BB988" s="1"/>
      <c r="BC988" s="1"/>
      <c r="BD988" s="1"/>
      <c r="BE988" s="1"/>
      <c r="BF988" s="1"/>
      <c r="BG988" s="1"/>
      <c r="BH988" s="1"/>
      <c r="BI988" s="1"/>
      <c r="BJ988" s="1"/>
      <c r="BK988" s="1"/>
      <c r="BL988" s="1"/>
      <c r="BM988" s="1"/>
      <c r="BN988" s="1"/>
      <c r="BO988" s="1"/>
      <c r="BP988" s="1"/>
      <c r="BQ988" s="1"/>
      <c r="BR988" s="1"/>
      <c r="BS988" s="1"/>
      <c r="BT988" s="1"/>
      <c r="BU988" s="1"/>
      <c r="BV988" s="1"/>
      <c r="BW988" s="1"/>
      <c r="BX988" s="1"/>
      <c r="BY988" s="1"/>
      <c r="BZ988" s="1"/>
      <c r="CA988" s="1"/>
      <c r="CB988" s="1"/>
      <c r="CC988" s="1"/>
      <c r="CD988" s="1"/>
    </row>
    <row r="989" ht="14.2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"/>
      <c r="BB989" s="1"/>
      <c r="BC989" s="1"/>
      <c r="BD989" s="1"/>
      <c r="BE989" s="1"/>
      <c r="BF989" s="1"/>
      <c r="BG989" s="1"/>
      <c r="BH989" s="1"/>
      <c r="BI989" s="1"/>
      <c r="BJ989" s="1"/>
      <c r="BK989" s="1"/>
      <c r="BL989" s="1"/>
      <c r="BM989" s="1"/>
      <c r="BN989" s="1"/>
      <c r="BO989" s="1"/>
      <c r="BP989" s="1"/>
      <c r="BQ989" s="1"/>
      <c r="BR989" s="1"/>
      <c r="BS989" s="1"/>
      <c r="BT989" s="1"/>
      <c r="BU989" s="1"/>
      <c r="BV989" s="1"/>
      <c r="BW989" s="1"/>
      <c r="BX989" s="1"/>
      <c r="BY989" s="1"/>
      <c r="BZ989" s="1"/>
      <c r="CA989" s="1"/>
      <c r="CB989" s="1"/>
      <c r="CC989" s="1"/>
      <c r="CD989" s="1"/>
    </row>
    <row r="990" ht="14.2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"/>
      <c r="BB990" s="1"/>
      <c r="BC990" s="1"/>
      <c r="BD990" s="1"/>
      <c r="BE990" s="1"/>
      <c r="BF990" s="1"/>
      <c r="BG990" s="1"/>
      <c r="BH990" s="1"/>
      <c r="BI990" s="1"/>
      <c r="BJ990" s="1"/>
      <c r="BK990" s="1"/>
      <c r="BL990" s="1"/>
      <c r="BM990" s="1"/>
      <c r="BN990" s="1"/>
      <c r="BO990" s="1"/>
      <c r="BP990" s="1"/>
      <c r="BQ990" s="1"/>
      <c r="BR990" s="1"/>
      <c r="BS990" s="1"/>
      <c r="BT990" s="1"/>
      <c r="BU990" s="1"/>
      <c r="BV990" s="1"/>
      <c r="BW990" s="1"/>
      <c r="BX990" s="1"/>
      <c r="BY990" s="1"/>
      <c r="BZ990" s="1"/>
      <c r="CA990" s="1"/>
      <c r="CB990" s="1"/>
      <c r="CC990" s="1"/>
      <c r="CD990" s="1"/>
    </row>
    <row r="991" ht="14.2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"/>
      <c r="BB991" s="1"/>
      <c r="BC991" s="1"/>
      <c r="BD991" s="1"/>
      <c r="BE991" s="1"/>
      <c r="BF991" s="1"/>
      <c r="BG991" s="1"/>
      <c r="BH991" s="1"/>
      <c r="BI991" s="1"/>
      <c r="BJ991" s="1"/>
      <c r="BK991" s="1"/>
      <c r="BL991" s="1"/>
      <c r="BM991" s="1"/>
      <c r="BN991" s="1"/>
      <c r="BO991" s="1"/>
      <c r="BP991" s="1"/>
      <c r="BQ991" s="1"/>
      <c r="BR991" s="1"/>
      <c r="BS991" s="1"/>
      <c r="BT991" s="1"/>
      <c r="BU991" s="1"/>
      <c r="BV991" s="1"/>
      <c r="BW991" s="1"/>
      <c r="BX991" s="1"/>
      <c r="BY991" s="1"/>
      <c r="BZ991" s="1"/>
      <c r="CA991" s="1"/>
      <c r="CB991" s="1"/>
      <c r="CC991" s="1"/>
      <c r="CD991" s="1"/>
    </row>
    <row r="992" ht="14.2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  <c r="BA992" s="1"/>
      <c r="BB992" s="1"/>
      <c r="BC992" s="1"/>
      <c r="BD992" s="1"/>
      <c r="BE992" s="1"/>
      <c r="BF992" s="1"/>
      <c r="BG992" s="1"/>
      <c r="BH992" s="1"/>
      <c r="BI992" s="1"/>
      <c r="BJ992" s="1"/>
      <c r="BK992" s="1"/>
      <c r="BL992" s="1"/>
      <c r="BM992" s="1"/>
      <c r="BN992" s="1"/>
      <c r="BO992" s="1"/>
      <c r="BP992" s="1"/>
      <c r="BQ992" s="1"/>
      <c r="BR992" s="1"/>
      <c r="BS992" s="1"/>
      <c r="BT992" s="1"/>
      <c r="BU992" s="1"/>
      <c r="BV992" s="1"/>
      <c r="BW992" s="1"/>
      <c r="BX992" s="1"/>
      <c r="BY992" s="1"/>
      <c r="BZ992" s="1"/>
      <c r="CA992" s="1"/>
      <c r="CB992" s="1"/>
      <c r="CC992" s="1"/>
      <c r="CD992" s="1"/>
    </row>
    <row r="993" ht="14.2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  <c r="BA993" s="1"/>
      <c r="BB993" s="1"/>
      <c r="BC993" s="1"/>
      <c r="BD993" s="1"/>
      <c r="BE993" s="1"/>
      <c r="BF993" s="1"/>
      <c r="BG993" s="1"/>
      <c r="BH993" s="1"/>
      <c r="BI993" s="1"/>
      <c r="BJ993" s="1"/>
      <c r="BK993" s="1"/>
      <c r="BL993" s="1"/>
      <c r="BM993" s="1"/>
      <c r="BN993" s="1"/>
      <c r="BO993" s="1"/>
      <c r="BP993" s="1"/>
      <c r="BQ993" s="1"/>
      <c r="BR993" s="1"/>
      <c r="BS993" s="1"/>
      <c r="BT993" s="1"/>
      <c r="BU993" s="1"/>
      <c r="BV993" s="1"/>
      <c r="BW993" s="1"/>
      <c r="BX993" s="1"/>
      <c r="BY993" s="1"/>
      <c r="BZ993" s="1"/>
      <c r="CA993" s="1"/>
      <c r="CB993" s="1"/>
      <c r="CC993" s="1"/>
      <c r="CD993" s="1"/>
    </row>
    <row r="994" ht="14.2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  <c r="BA994" s="1"/>
      <c r="BB994" s="1"/>
      <c r="BC994" s="1"/>
      <c r="BD994" s="1"/>
      <c r="BE994" s="1"/>
      <c r="BF994" s="1"/>
      <c r="BG994" s="1"/>
      <c r="BH994" s="1"/>
      <c r="BI994" s="1"/>
      <c r="BJ994" s="1"/>
      <c r="BK994" s="1"/>
      <c r="BL994" s="1"/>
      <c r="BM994" s="1"/>
      <c r="BN994" s="1"/>
      <c r="BO994" s="1"/>
      <c r="BP994" s="1"/>
      <c r="BQ994" s="1"/>
      <c r="BR994" s="1"/>
      <c r="BS994" s="1"/>
      <c r="BT994" s="1"/>
      <c r="BU994" s="1"/>
      <c r="BV994" s="1"/>
      <c r="BW994" s="1"/>
      <c r="BX994" s="1"/>
      <c r="BY994" s="1"/>
      <c r="BZ994" s="1"/>
      <c r="CA994" s="1"/>
      <c r="CB994" s="1"/>
      <c r="CC994" s="1"/>
      <c r="CD994" s="1"/>
    </row>
    <row r="995" ht="14.2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  <c r="BA995" s="1"/>
      <c r="BB995" s="1"/>
      <c r="BC995" s="1"/>
      <c r="BD995" s="1"/>
      <c r="BE995" s="1"/>
      <c r="BF995" s="1"/>
      <c r="BG995" s="1"/>
      <c r="BH995" s="1"/>
      <c r="BI995" s="1"/>
      <c r="BJ995" s="1"/>
      <c r="BK995" s="1"/>
      <c r="BL995" s="1"/>
      <c r="BM995" s="1"/>
      <c r="BN995" s="1"/>
      <c r="BO995" s="1"/>
      <c r="BP995" s="1"/>
      <c r="BQ995" s="1"/>
      <c r="BR995" s="1"/>
      <c r="BS995" s="1"/>
      <c r="BT995" s="1"/>
      <c r="BU995" s="1"/>
      <c r="BV995" s="1"/>
      <c r="BW995" s="1"/>
      <c r="BX995" s="1"/>
      <c r="BY995" s="1"/>
      <c r="BZ995" s="1"/>
      <c r="CA995" s="1"/>
      <c r="CB995" s="1"/>
      <c r="CC995" s="1"/>
      <c r="CD995" s="1"/>
    </row>
    <row r="996" ht="14.2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  <c r="BA996" s="1"/>
      <c r="BB996" s="1"/>
      <c r="BC996" s="1"/>
      <c r="BD996" s="1"/>
      <c r="BE996" s="1"/>
      <c r="BF996" s="1"/>
      <c r="BG996" s="1"/>
      <c r="BH996" s="1"/>
      <c r="BI996" s="1"/>
      <c r="BJ996" s="1"/>
      <c r="BK996" s="1"/>
      <c r="BL996" s="1"/>
      <c r="BM996" s="1"/>
      <c r="BN996" s="1"/>
      <c r="BO996" s="1"/>
      <c r="BP996" s="1"/>
      <c r="BQ996" s="1"/>
      <c r="BR996" s="1"/>
      <c r="BS996" s="1"/>
      <c r="BT996" s="1"/>
      <c r="BU996" s="1"/>
      <c r="BV996" s="1"/>
      <c r="BW996" s="1"/>
      <c r="BX996" s="1"/>
      <c r="BY996" s="1"/>
      <c r="BZ996" s="1"/>
      <c r="CA996" s="1"/>
      <c r="CB996" s="1"/>
      <c r="CC996" s="1"/>
      <c r="CD996" s="1"/>
    </row>
    <row r="997" ht="14.2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  <c r="BA997" s="1"/>
      <c r="BB997" s="1"/>
      <c r="BC997" s="1"/>
      <c r="BD997" s="1"/>
      <c r="BE997" s="1"/>
      <c r="BF997" s="1"/>
      <c r="BG997" s="1"/>
      <c r="BH997" s="1"/>
      <c r="BI997" s="1"/>
      <c r="BJ997" s="1"/>
      <c r="BK997" s="1"/>
      <c r="BL997" s="1"/>
      <c r="BM997" s="1"/>
      <c r="BN997" s="1"/>
      <c r="BO997" s="1"/>
      <c r="BP997" s="1"/>
      <c r="BQ997" s="1"/>
      <c r="BR997" s="1"/>
      <c r="BS997" s="1"/>
      <c r="BT997" s="1"/>
      <c r="BU997" s="1"/>
      <c r="BV997" s="1"/>
      <c r="BW997" s="1"/>
      <c r="BX997" s="1"/>
      <c r="BY997" s="1"/>
      <c r="BZ997" s="1"/>
      <c r="CA997" s="1"/>
      <c r="CB997" s="1"/>
      <c r="CC997" s="1"/>
      <c r="CD997" s="1"/>
    </row>
    <row r="998" ht="14.2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  <c r="BA998" s="1"/>
      <c r="BB998" s="1"/>
      <c r="BC998" s="1"/>
      <c r="BD998" s="1"/>
      <c r="BE998" s="1"/>
      <c r="BF998" s="1"/>
      <c r="BG998" s="1"/>
      <c r="BH998" s="1"/>
      <c r="BI998" s="1"/>
      <c r="BJ998" s="1"/>
      <c r="BK998" s="1"/>
      <c r="BL998" s="1"/>
      <c r="BM998" s="1"/>
      <c r="BN998" s="1"/>
      <c r="BO998" s="1"/>
      <c r="BP998" s="1"/>
      <c r="BQ998" s="1"/>
      <c r="BR998" s="1"/>
      <c r="BS998" s="1"/>
      <c r="BT998" s="1"/>
      <c r="BU998" s="1"/>
      <c r="BV998" s="1"/>
      <c r="BW998" s="1"/>
      <c r="BX998" s="1"/>
      <c r="BY998" s="1"/>
      <c r="BZ998" s="1"/>
      <c r="CA998" s="1"/>
      <c r="CB998" s="1"/>
      <c r="CC998" s="1"/>
      <c r="CD998" s="1"/>
    </row>
    <row r="999" ht="14.2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  <c r="AH999" s="1"/>
      <c r="AI999" s="1"/>
      <c r="AJ999" s="1"/>
      <c r="AK999" s="1"/>
      <c r="AL999" s="1"/>
      <c r="AM999" s="1"/>
      <c r="AN999" s="1"/>
      <c r="AO999" s="1"/>
      <c r="AP999" s="1"/>
      <c r="AQ999" s="1"/>
      <c r="AR999" s="1"/>
      <c r="AS999" s="1"/>
      <c r="AT999" s="1"/>
      <c r="AU999" s="1"/>
      <c r="AV999" s="1"/>
      <c r="AW999" s="1"/>
      <c r="AX999" s="1"/>
      <c r="AY999" s="1"/>
      <c r="AZ999" s="1"/>
      <c r="BA999" s="1"/>
      <c r="BB999" s="1"/>
      <c r="BC999" s="1"/>
      <c r="BD999" s="1"/>
      <c r="BE999" s="1"/>
      <c r="BF999" s="1"/>
      <c r="BG999" s="1"/>
      <c r="BH999" s="1"/>
      <c r="BI999" s="1"/>
      <c r="BJ999" s="1"/>
      <c r="BK999" s="1"/>
      <c r="BL999" s="1"/>
      <c r="BM999" s="1"/>
      <c r="BN999" s="1"/>
      <c r="BO999" s="1"/>
      <c r="BP999" s="1"/>
      <c r="BQ999" s="1"/>
      <c r="BR999" s="1"/>
      <c r="BS999" s="1"/>
      <c r="BT999" s="1"/>
      <c r="BU999" s="1"/>
      <c r="BV999" s="1"/>
      <c r="BW999" s="1"/>
      <c r="BX999" s="1"/>
      <c r="BY999" s="1"/>
      <c r="BZ999" s="1"/>
      <c r="CA999" s="1"/>
      <c r="CB999" s="1"/>
      <c r="CC999" s="1"/>
      <c r="CD999" s="1"/>
    </row>
    <row r="1000" ht="14.2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  <c r="AH1000" s="1"/>
      <c r="AI1000" s="1"/>
      <c r="AJ1000" s="1"/>
      <c r="AK1000" s="1"/>
      <c r="AL1000" s="1"/>
      <c r="AM1000" s="1"/>
      <c r="AN1000" s="1"/>
      <c r="AO1000" s="1"/>
      <c r="AP1000" s="1"/>
      <c r="AQ1000" s="1"/>
      <c r="AR1000" s="1"/>
      <c r="AS1000" s="1"/>
      <c r="AT1000" s="1"/>
      <c r="AU1000" s="1"/>
      <c r="AV1000" s="1"/>
      <c r="AW1000" s="1"/>
      <c r="AX1000" s="1"/>
      <c r="AY1000" s="1"/>
      <c r="AZ1000" s="1"/>
      <c r="BA1000" s="1"/>
      <c r="BB1000" s="1"/>
      <c r="BC1000" s="1"/>
      <c r="BD1000" s="1"/>
      <c r="BE1000" s="1"/>
      <c r="BF1000" s="1"/>
      <c r="BG1000" s="1"/>
      <c r="BH1000" s="1"/>
      <c r="BI1000" s="1"/>
      <c r="BJ1000" s="1"/>
      <c r="BK1000" s="1"/>
      <c r="BL1000" s="1"/>
      <c r="BM1000" s="1"/>
      <c r="BN1000" s="1"/>
      <c r="BO1000" s="1"/>
      <c r="BP1000" s="1"/>
      <c r="BQ1000" s="1"/>
      <c r="BR1000" s="1"/>
      <c r="BS1000" s="1"/>
      <c r="BT1000" s="1"/>
      <c r="BU1000" s="1"/>
      <c r="BV1000" s="1"/>
      <c r="BW1000" s="1"/>
      <c r="BX1000" s="1"/>
      <c r="BY1000" s="1"/>
      <c r="BZ1000" s="1"/>
      <c r="CA1000" s="1"/>
      <c r="CB1000" s="1"/>
      <c r="CC1000" s="1"/>
      <c r="CD1000" s="1"/>
    </row>
  </sheetData>
  <autoFilter ref="$A$3:$BW$36"/>
  <mergeCells count="376">
    <mergeCell ref="BV4:BV7"/>
    <mergeCell ref="BW4:BW7"/>
    <mergeCell ref="BN8:BN9"/>
    <mergeCell ref="BO8:BO11"/>
    <mergeCell ref="BN10:BN11"/>
    <mergeCell ref="BP8:BP9"/>
    <mergeCell ref="BQ8:BQ11"/>
    <mergeCell ref="BP10:BP11"/>
    <mergeCell ref="BR8:BR11"/>
    <mergeCell ref="BS8:BS9"/>
    <mergeCell ref="BS10:BS11"/>
    <mergeCell ref="BT8:BT11"/>
    <mergeCell ref="BU8:BU9"/>
    <mergeCell ref="BU10:BU11"/>
    <mergeCell ref="AG10:AG11"/>
    <mergeCell ref="AH10:AH11"/>
    <mergeCell ref="BG10:BG11"/>
    <mergeCell ref="BH10:BH11"/>
    <mergeCell ref="BI10:BI11"/>
    <mergeCell ref="BJ10:BJ11"/>
    <mergeCell ref="BK10:BK11"/>
    <mergeCell ref="AJ10:AJ11"/>
    <mergeCell ref="AK10:AK11"/>
    <mergeCell ref="BB10:BB11"/>
    <mergeCell ref="BC10:BC11"/>
    <mergeCell ref="BD10:BD11"/>
    <mergeCell ref="BE10:BE11"/>
    <mergeCell ref="BF10:BF11"/>
    <mergeCell ref="AL10:AL11"/>
    <mergeCell ref="AN10:AN11"/>
    <mergeCell ref="AO10:AO11"/>
    <mergeCell ref="AP10:AP11"/>
    <mergeCell ref="AQ10:AQ11"/>
    <mergeCell ref="AR10:AR11"/>
    <mergeCell ref="AS10:AS11"/>
    <mergeCell ref="AU10:AU11"/>
    <mergeCell ref="AV10:AV11"/>
    <mergeCell ref="AW10:AW11"/>
    <mergeCell ref="AX10:AX11"/>
    <mergeCell ref="AY10:AY11"/>
    <mergeCell ref="AZ10:AZ11"/>
    <mergeCell ref="BA10:BA11"/>
    <mergeCell ref="AG4:AG5"/>
    <mergeCell ref="AH4:AH5"/>
    <mergeCell ref="AJ4:AJ5"/>
    <mergeCell ref="AK4:AK5"/>
    <mergeCell ref="AL4:AL5"/>
    <mergeCell ref="AN4:AN5"/>
    <mergeCell ref="AO4:AO5"/>
    <mergeCell ref="AP4:AP5"/>
    <mergeCell ref="AQ4:AQ5"/>
    <mergeCell ref="AR4:AR5"/>
    <mergeCell ref="AV4:AV5"/>
    <mergeCell ref="AW4:AW5"/>
    <mergeCell ref="AX4:AX5"/>
    <mergeCell ref="AY4:AY5"/>
    <mergeCell ref="AS4:AS5"/>
    <mergeCell ref="AU4:AU5"/>
    <mergeCell ref="AZ4:AZ5"/>
    <mergeCell ref="BA4:BA5"/>
    <mergeCell ref="BB4:BB5"/>
    <mergeCell ref="BC4:BC5"/>
    <mergeCell ref="BD4:BD5"/>
    <mergeCell ref="BE4:BE5"/>
    <mergeCell ref="BF4:BF5"/>
    <mergeCell ref="BG4:BG5"/>
    <mergeCell ref="BH4:BH5"/>
    <mergeCell ref="BI4:BI5"/>
    <mergeCell ref="BJ4:BJ5"/>
    <mergeCell ref="BK4:BK5"/>
    <mergeCell ref="BN4:BN5"/>
    <mergeCell ref="BO4:BO7"/>
    <mergeCell ref="BN6:BN7"/>
    <mergeCell ref="BP4:BP5"/>
    <mergeCell ref="BQ4:BQ7"/>
    <mergeCell ref="BP6:BP7"/>
    <mergeCell ref="BR4:BR7"/>
    <mergeCell ref="BS4:BS5"/>
    <mergeCell ref="BS6:BS7"/>
    <mergeCell ref="BT4:BT7"/>
    <mergeCell ref="BU4:BU5"/>
    <mergeCell ref="BU6:BU7"/>
    <mergeCell ref="AG6:AG7"/>
    <mergeCell ref="AH6:AH7"/>
    <mergeCell ref="AJ6:AJ7"/>
    <mergeCell ref="AK6:AK7"/>
    <mergeCell ref="BI6:BI7"/>
    <mergeCell ref="BJ6:BJ7"/>
    <mergeCell ref="BK6:BK7"/>
    <mergeCell ref="AL6:AL7"/>
    <mergeCell ref="AN6:AN7"/>
    <mergeCell ref="BD6:BD7"/>
    <mergeCell ref="BE6:BE7"/>
    <mergeCell ref="BF6:BF7"/>
    <mergeCell ref="BG6:BG7"/>
    <mergeCell ref="BH6:BH7"/>
    <mergeCell ref="AO6:AO7"/>
    <mergeCell ref="AP6:AP7"/>
    <mergeCell ref="AQ6:AQ7"/>
    <mergeCell ref="AR6:AR7"/>
    <mergeCell ref="AS6:AS7"/>
    <mergeCell ref="AU6:AU7"/>
    <mergeCell ref="AV6:AV7"/>
    <mergeCell ref="AW6:AW7"/>
    <mergeCell ref="AX6:AX7"/>
    <mergeCell ref="AY6:AY7"/>
    <mergeCell ref="AZ6:AZ7"/>
    <mergeCell ref="BA6:BA7"/>
    <mergeCell ref="BB6:BB7"/>
    <mergeCell ref="BC6:BC7"/>
    <mergeCell ref="AG8:AG9"/>
    <mergeCell ref="AH8:AH9"/>
    <mergeCell ref="AJ8:AJ9"/>
    <mergeCell ref="AK8:AK9"/>
    <mergeCell ref="AL8:AL9"/>
    <mergeCell ref="AN8:AN9"/>
    <mergeCell ref="AO8:AO9"/>
    <mergeCell ref="AP8:AP9"/>
    <mergeCell ref="AQ8:AQ9"/>
    <mergeCell ref="AR8:AR9"/>
    <mergeCell ref="AS8:AS9"/>
    <mergeCell ref="AU8:AU9"/>
    <mergeCell ref="AV8:AV9"/>
    <mergeCell ref="AW8:AW9"/>
    <mergeCell ref="AX8:AX9"/>
    <mergeCell ref="AY8:AY9"/>
    <mergeCell ref="AZ8:AZ9"/>
    <mergeCell ref="BA8:BA9"/>
    <mergeCell ref="BB8:BB9"/>
    <mergeCell ref="BC8:BC9"/>
    <mergeCell ref="BD8:BD9"/>
    <mergeCell ref="BE8:BE9"/>
    <mergeCell ref="BF8:BF9"/>
    <mergeCell ref="BG8:BG9"/>
    <mergeCell ref="BH8:BH9"/>
    <mergeCell ref="BI8:BI9"/>
    <mergeCell ref="BJ8:BJ9"/>
    <mergeCell ref="BK8:BK9"/>
    <mergeCell ref="AG12:AG13"/>
    <mergeCell ref="AH12:AH13"/>
    <mergeCell ref="AJ12:AJ13"/>
    <mergeCell ref="AK12:AK13"/>
    <mergeCell ref="AL12:AL13"/>
    <mergeCell ref="AN12:AN13"/>
    <mergeCell ref="AO12:AO13"/>
    <mergeCell ref="AP12:AP13"/>
    <mergeCell ref="AQ12:AQ13"/>
    <mergeCell ref="AR12:AR13"/>
    <mergeCell ref="AS12:AS13"/>
    <mergeCell ref="AU12:AU13"/>
    <mergeCell ref="AV12:AV13"/>
    <mergeCell ref="AW12:AW13"/>
    <mergeCell ref="AG20:AG21"/>
    <mergeCell ref="AH20:AH21"/>
    <mergeCell ref="AJ20:AJ21"/>
    <mergeCell ref="AK20:AK21"/>
    <mergeCell ref="AL20:AL21"/>
    <mergeCell ref="AN20:AN21"/>
    <mergeCell ref="AO20:AO21"/>
    <mergeCell ref="AP20:AP21"/>
    <mergeCell ref="AQ20:AQ21"/>
    <mergeCell ref="AR20:AR21"/>
    <mergeCell ref="AS20:AS21"/>
    <mergeCell ref="AU20:AU21"/>
    <mergeCell ref="AV20:AV21"/>
    <mergeCell ref="AW20:AW21"/>
    <mergeCell ref="AX20:AX21"/>
    <mergeCell ref="AY20:AY21"/>
    <mergeCell ref="AZ20:AZ21"/>
    <mergeCell ref="BA20:BA21"/>
    <mergeCell ref="BB20:BB21"/>
    <mergeCell ref="BC20:BC21"/>
    <mergeCell ref="BD20:BD21"/>
    <mergeCell ref="BE20:BE21"/>
    <mergeCell ref="BF20:BF21"/>
    <mergeCell ref="BG20:BG21"/>
    <mergeCell ref="BH20:BH21"/>
    <mergeCell ref="BI20:BI21"/>
    <mergeCell ref="BJ20:BJ21"/>
    <mergeCell ref="BK20:BK21"/>
    <mergeCell ref="BV16:BV19"/>
    <mergeCell ref="BW16:BW19"/>
    <mergeCell ref="BN20:BN21"/>
    <mergeCell ref="BO20:BO23"/>
    <mergeCell ref="BN22:BN23"/>
    <mergeCell ref="BP20:BP21"/>
    <mergeCell ref="BQ20:BQ23"/>
    <mergeCell ref="BP22:BP23"/>
    <mergeCell ref="BR20:BR23"/>
    <mergeCell ref="BS20:BS21"/>
    <mergeCell ref="BS22:BS23"/>
    <mergeCell ref="BT20:BT23"/>
    <mergeCell ref="BU20:BU21"/>
    <mergeCell ref="BU22:BU23"/>
    <mergeCell ref="AG22:AG23"/>
    <mergeCell ref="AH22:AH23"/>
    <mergeCell ref="BG22:BG23"/>
    <mergeCell ref="BH22:BH23"/>
    <mergeCell ref="BI22:BI23"/>
    <mergeCell ref="BJ22:BJ23"/>
    <mergeCell ref="BK22:BK23"/>
    <mergeCell ref="AJ22:AJ23"/>
    <mergeCell ref="AK22:AK23"/>
    <mergeCell ref="BB22:BB23"/>
    <mergeCell ref="BC22:BC23"/>
    <mergeCell ref="BD22:BD23"/>
    <mergeCell ref="BE22:BE23"/>
    <mergeCell ref="BF22:BF23"/>
    <mergeCell ref="BV20:BV23"/>
    <mergeCell ref="BW20:BW23"/>
    <mergeCell ref="E2:J2"/>
    <mergeCell ref="L2:Q2"/>
    <mergeCell ref="S2:X2"/>
    <mergeCell ref="Z2:AE2"/>
    <mergeCell ref="BM2:BR2"/>
    <mergeCell ref="BS2:BW2"/>
    <mergeCell ref="B4:B23"/>
    <mergeCell ref="C24:C25"/>
    <mergeCell ref="AJ24:AJ25"/>
    <mergeCell ref="AK24:AK25"/>
    <mergeCell ref="AL24:AL25"/>
    <mergeCell ref="AN24:AN25"/>
    <mergeCell ref="AO24:AO25"/>
    <mergeCell ref="AP24:AP25"/>
    <mergeCell ref="BT24:BT25"/>
    <mergeCell ref="BU24:BU25"/>
    <mergeCell ref="BV24:BV25"/>
    <mergeCell ref="BW24:BW25"/>
    <mergeCell ref="BM24:BM25"/>
    <mergeCell ref="BN24:BN25"/>
    <mergeCell ref="BO24:BO25"/>
    <mergeCell ref="BP24:BP25"/>
    <mergeCell ref="BQ24:BQ25"/>
    <mergeCell ref="BR24:BR25"/>
    <mergeCell ref="BS24:BS25"/>
    <mergeCell ref="AL22:AL23"/>
    <mergeCell ref="AN22:AN23"/>
    <mergeCell ref="B26:B36"/>
    <mergeCell ref="AO22:AO23"/>
    <mergeCell ref="AP22:AP23"/>
    <mergeCell ref="AQ22:AQ23"/>
    <mergeCell ref="AR22:AR23"/>
    <mergeCell ref="AS22:AS23"/>
    <mergeCell ref="AU22:AU23"/>
    <mergeCell ref="AV22:AV23"/>
    <mergeCell ref="AW22:AW23"/>
    <mergeCell ref="AX22:AX23"/>
    <mergeCell ref="AY22:AY23"/>
    <mergeCell ref="AZ22:AZ23"/>
    <mergeCell ref="BA22:BA23"/>
    <mergeCell ref="AX12:AX13"/>
    <mergeCell ref="AY12:AY13"/>
    <mergeCell ref="AZ12:AZ13"/>
    <mergeCell ref="BA12:BA13"/>
    <mergeCell ref="BB12:BB13"/>
    <mergeCell ref="BC12:BC13"/>
    <mergeCell ref="BD12:BD13"/>
    <mergeCell ref="BE12:BE13"/>
    <mergeCell ref="BF12:BF13"/>
    <mergeCell ref="BG12:BG13"/>
    <mergeCell ref="BH12:BH13"/>
    <mergeCell ref="BI12:BI13"/>
    <mergeCell ref="BJ12:BJ13"/>
    <mergeCell ref="BK12:BK13"/>
    <mergeCell ref="BV8:BV11"/>
    <mergeCell ref="BW8:BW11"/>
    <mergeCell ref="BN12:BN13"/>
    <mergeCell ref="BO12:BO15"/>
    <mergeCell ref="BN14:BN15"/>
    <mergeCell ref="BP12:BP13"/>
    <mergeCell ref="BQ12:BQ15"/>
    <mergeCell ref="BP14:BP15"/>
    <mergeCell ref="BR12:BR15"/>
    <mergeCell ref="BS12:BS13"/>
    <mergeCell ref="BS14:BS15"/>
    <mergeCell ref="BT12:BT15"/>
    <mergeCell ref="BU12:BU13"/>
    <mergeCell ref="BU14:BU15"/>
    <mergeCell ref="AG14:AG15"/>
    <mergeCell ref="AH14:AH15"/>
    <mergeCell ref="BG14:BG15"/>
    <mergeCell ref="BH14:BH15"/>
    <mergeCell ref="BI14:BI15"/>
    <mergeCell ref="BJ14:BJ15"/>
    <mergeCell ref="BK14:BK15"/>
    <mergeCell ref="AJ14:AJ15"/>
    <mergeCell ref="AK14:AK15"/>
    <mergeCell ref="BB14:BB15"/>
    <mergeCell ref="BC14:BC15"/>
    <mergeCell ref="BD14:BD15"/>
    <mergeCell ref="BE14:BE15"/>
    <mergeCell ref="BF14:BF15"/>
    <mergeCell ref="AL14:AL15"/>
    <mergeCell ref="AN14:AN15"/>
    <mergeCell ref="AO14:AO15"/>
    <mergeCell ref="AP14:AP15"/>
    <mergeCell ref="AQ14:AQ15"/>
    <mergeCell ref="AR14:AR15"/>
    <mergeCell ref="AS14:AS15"/>
    <mergeCell ref="AU14:AU15"/>
    <mergeCell ref="AV14:AV15"/>
    <mergeCell ref="AW14:AW15"/>
    <mergeCell ref="AX14:AX15"/>
    <mergeCell ref="AY14:AY15"/>
    <mergeCell ref="AZ14:AZ15"/>
    <mergeCell ref="BA14:BA15"/>
    <mergeCell ref="AG16:AG17"/>
    <mergeCell ref="AH16:AH17"/>
    <mergeCell ref="AJ16:AJ17"/>
    <mergeCell ref="AK16:AK17"/>
    <mergeCell ref="AL16:AL17"/>
    <mergeCell ref="AN16:AN17"/>
    <mergeCell ref="AO16:AO17"/>
    <mergeCell ref="AP16:AP17"/>
    <mergeCell ref="AQ16:AQ17"/>
    <mergeCell ref="AR16:AR17"/>
    <mergeCell ref="AS16:AS17"/>
    <mergeCell ref="AU16:AU17"/>
    <mergeCell ref="AV16:AV17"/>
    <mergeCell ref="AW16:AW17"/>
    <mergeCell ref="AX16:AX17"/>
    <mergeCell ref="AY16:AY17"/>
    <mergeCell ref="AZ16:AZ17"/>
    <mergeCell ref="BA16:BA17"/>
    <mergeCell ref="BB16:BB17"/>
    <mergeCell ref="BC16:BC17"/>
    <mergeCell ref="BD16:BD17"/>
    <mergeCell ref="BE16:BE17"/>
    <mergeCell ref="BF16:BF17"/>
    <mergeCell ref="BG16:BG17"/>
    <mergeCell ref="BH16:BH17"/>
    <mergeCell ref="BI16:BI17"/>
    <mergeCell ref="BJ16:BJ17"/>
    <mergeCell ref="BK16:BK17"/>
    <mergeCell ref="BV12:BV15"/>
    <mergeCell ref="BW12:BW15"/>
    <mergeCell ref="BN16:BN17"/>
    <mergeCell ref="BO16:BO19"/>
    <mergeCell ref="BN18:BN19"/>
    <mergeCell ref="BP16:BP17"/>
    <mergeCell ref="BQ16:BQ19"/>
    <mergeCell ref="BP18:BP19"/>
    <mergeCell ref="BR16:BR19"/>
    <mergeCell ref="BS16:BS17"/>
    <mergeCell ref="BS18:BS19"/>
    <mergeCell ref="BT16:BT19"/>
    <mergeCell ref="BU16:BU17"/>
    <mergeCell ref="BU18:BU19"/>
    <mergeCell ref="AG18:AG19"/>
    <mergeCell ref="AH18:AH19"/>
    <mergeCell ref="BG18:BG19"/>
    <mergeCell ref="BH18:BH19"/>
    <mergeCell ref="BI18:BI19"/>
    <mergeCell ref="BJ18:BJ19"/>
    <mergeCell ref="BK18:BK19"/>
    <mergeCell ref="AJ18:AJ19"/>
    <mergeCell ref="AK18:AK19"/>
    <mergeCell ref="BB18:BB19"/>
    <mergeCell ref="BC18:BC19"/>
    <mergeCell ref="BD18:BD19"/>
    <mergeCell ref="BE18:BE19"/>
    <mergeCell ref="BF18:BF19"/>
    <mergeCell ref="AL18:AL19"/>
    <mergeCell ref="AN18:AN19"/>
    <mergeCell ref="AO18:AO19"/>
    <mergeCell ref="AP18:AP19"/>
    <mergeCell ref="AQ18:AQ19"/>
    <mergeCell ref="AR18:AR19"/>
    <mergeCell ref="AS18:AS19"/>
    <mergeCell ref="AU18:AU19"/>
    <mergeCell ref="AV18:AV19"/>
    <mergeCell ref="AW18:AW19"/>
    <mergeCell ref="AX18:AX19"/>
    <mergeCell ref="AY18:AY19"/>
    <mergeCell ref="AZ18:AZ19"/>
    <mergeCell ref="BA18:BA19"/>
  </mergeCells>
  <conditionalFormatting sqref="AU4:BK4 AU6:BK6 AU8:BK8 AU10:BK10 AU12:BK12 AU14:BK14 AU16:BK16 AU18:BK18 AU20:BK20 AU22:BK22 AU26:BK36">
    <cfRule type="cellIs" dxfId="0" priority="1" operator="greaterThan">
      <formula>0</formula>
    </cfRule>
  </conditionalFormatting>
  <conditionalFormatting sqref="AU4:BK4 AU6:BK6 AU8:BK8 AU10:BK10 AU12:BK12 AU14:BK14 AU16:BK16 AU18:BK18 AU20:BK20 AU22:BK22 AU26:BK36">
    <cfRule type="expression" dxfId="1" priority="2">
      <formula>AND(AU4&lt;$AJ4,AU$3&lt;$AR4)</formula>
    </cfRule>
  </conditionalFormatting>
  <conditionalFormatting sqref="AU4:BK4 AU6:BK6 AU8:BK8 AU10:BK10 AU12:BK12 AU14:BK14 AU16:BK16 AU18:BK18 AU20:BK20 AU22:BK22 AU26:BK36">
    <cfRule type="expression" dxfId="2" priority="3">
      <formula>AND(AU4&gt;0,AU$3&gt;$AR4)</formula>
    </cfRule>
  </conditionalFormatting>
  <conditionalFormatting sqref="AP4 AP6 AP8 AP10 AP12 AP14 AP16 AP18 AP20 AP22 AP26:AP36">
    <cfRule type="cellIs" dxfId="3" priority="4" operator="lessThan">
      <formula>0</formula>
    </cfRule>
  </conditionalFormatting>
  <conditionalFormatting sqref="AP4 AP6 AP8 AP10 AP12 AP14 AP16 AP18 AP20 AP22 AP26:AP36">
    <cfRule type="cellIs" dxfId="0" priority="5" operator="greaterThan">
      <formula>0</formula>
    </cfRule>
  </conditionalFormatting>
  <conditionalFormatting sqref="L4:Q23">
    <cfRule type="expression" dxfId="2" priority="6">
      <formula>L4&gt;480</formula>
    </cfRule>
  </conditionalFormatting>
  <conditionalFormatting sqref="AJ4:AJ25">
    <cfRule type="cellIs" dxfId="3" priority="7" operator="lessThan">
      <formula>$AK4</formula>
    </cfRule>
  </conditionalFormatting>
  <conditionalFormatting sqref="AJ4:AJ25">
    <cfRule type="cellIs" dxfId="0" priority="8" operator="greaterThan">
      <formula>$AK4</formula>
    </cfRule>
  </conditionalFormatting>
  <conditionalFormatting sqref="AJ4:AJ5">
    <cfRule type="cellIs" dxfId="3" priority="9" operator="lessThan">
      <formula>$AK4</formula>
    </cfRule>
  </conditionalFormatting>
  <conditionalFormatting sqref="AJ26:AJ36">
    <cfRule type="cellIs" dxfId="3" priority="10" operator="lessThan">
      <formula>$AK26</formula>
    </cfRule>
  </conditionalFormatting>
  <conditionalFormatting sqref="S4:X23">
    <cfRule type="expression" dxfId="2" priority="11">
      <formula>S4&gt;480</formula>
    </cfRule>
  </conditionalFormatting>
  <conditionalFormatting sqref="E3:AE23">
    <cfRule type="expression" dxfId="4" priority="12">
      <formula>E$1&lt;$C$1</formula>
    </cfRule>
  </conditionalFormatting>
  <conditionalFormatting sqref="AU2:BK36">
    <cfRule type="expression" dxfId="5" priority="13">
      <formula>AU$2=8</formula>
    </cfRule>
  </conditionalFormatting>
  <conditionalFormatting sqref="BP4:BQ11 BP12:BP15 BP16:BQ23 BU4:BV23">
    <cfRule type="cellIs" dxfId="3" priority="14" operator="lessThan">
      <formula>0</formula>
    </cfRule>
  </conditionalFormatting>
  <conditionalFormatting sqref="BW4:BW23">
    <cfRule type="cellIs" dxfId="3" priority="15" operator="lessThan">
      <formula>0</formula>
    </cfRule>
  </conditionalFormatting>
  <conditionalFormatting sqref="BW4:BW23">
    <cfRule type="cellIs" dxfId="3" priority="16" operator="greaterThan">
      <formula>0.16</formula>
    </cfRule>
  </conditionalFormatting>
  <conditionalFormatting sqref="BW4:BW23">
    <cfRule type="cellIs" dxfId="6" priority="17" operator="between">
      <formula>0</formula>
      <formula>0.06</formula>
    </cfRule>
  </conditionalFormatting>
  <conditionalFormatting sqref="BW4:BW23">
    <cfRule type="cellIs" dxfId="0" priority="18" operator="between">
      <formula>0.06</formula>
      <formula>0.16</formula>
    </cfRule>
  </conditionalFormatting>
  <conditionalFormatting sqref="BR4:BR7">
    <cfRule type="cellIs" dxfId="3" priority="19" operator="lessThan">
      <formula>0</formula>
    </cfRule>
  </conditionalFormatting>
  <conditionalFormatting sqref="BR4:BR7">
    <cfRule type="cellIs" dxfId="3" priority="20" operator="greaterThan">
      <formula>0.16</formula>
    </cfRule>
  </conditionalFormatting>
  <conditionalFormatting sqref="BR4:BR7">
    <cfRule type="cellIs" dxfId="6" priority="21" operator="between">
      <formula>0</formula>
      <formula>0.06</formula>
    </cfRule>
  </conditionalFormatting>
  <conditionalFormatting sqref="BR4:BR7">
    <cfRule type="cellIs" dxfId="0" priority="22" operator="between">
      <formula>0.06</formula>
      <formula>0.16</formula>
    </cfRule>
  </conditionalFormatting>
  <conditionalFormatting sqref="BR8:BR11">
    <cfRule type="cellIs" dxfId="3" priority="23" operator="lessThan">
      <formula>0</formula>
    </cfRule>
  </conditionalFormatting>
  <conditionalFormatting sqref="BR8:BR11">
    <cfRule type="cellIs" dxfId="3" priority="24" operator="greaterThan">
      <formula>0.16</formula>
    </cfRule>
  </conditionalFormatting>
  <conditionalFormatting sqref="BR8:BR11">
    <cfRule type="cellIs" dxfId="6" priority="25" operator="between">
      <formula>0</formula>
      <formula>0.06</formula>
    </cfRule>
  </conditionalFormatting>
  <conditionalFormatting sqref="BR8:BR11">
    <cfRule type="cellIs" dxfId="0" priority="26" operator="between">
      <formula>0.06</formula>
      <formula>0.16</formula>
    </cfRule>
  </conditionalFormatting>
  <conditionalFormatting sqref="BR16:BR19">
    <cfRule type="cellIs" dxfId="3" priority="27" operator="lessThan">
      <formula>0</formula>
    </cfRule>
  </conditionalFormatting>
  <conditionalFormatting sqref="BR16:BR19">
    <cfRule type="cellIs" dxfId="3" priority="28" operator="greaterThan">
      <formula>0.16</formula>
    </cfRule>
  </conditionalFormatting>
  <conditionalFormatting sqref="BR16:BR19">
    <cfRule type="cellIs" dxfId="6" priority="29" operator="between">
      <formula>0</formula>
      <formula>0.06</formula>
    </cfRule>
  </conditionalFormatting>
  <conditionalFormatting sqref="BR16:BR19">
    <cfRule type="cellIs" dxfId="0" priority="30" operator="between">
      <formula>0.06</formula>
      <formula>0.16</formula>
    </cfRule>
  </conditionalFormatting>
  <conditionalFormatting sqref="BR20:BR23">
    <cfRule type="cellIs" dxfId="3" priority="31" operator="lessThan">
      <formula>0</formula>
    </cfRule>
  </conditionalFormatting>
  <conditionalFormatting sqref="BR20:BR23">
    <cfRule type="cellIs" dxfId="3" priority="32" operator="greaterThan">
      <formula>0.16</formula>
    </cfRule>
  </conditionalFormatting>
  <conditionalFormatting sqref="BR20:BR23">
    <cfRule type="cellIs" dxfId="6" priority="33" operator="between">
      <formula>0</formula>
      <formula>0.06</formula>
    </cfRule>
  </conditionalFormatting>
  <conditionalFormatting sqref="BR20:BR23">
    <cfRule type="cellIs" dxfId="0" priority="34" operator="between">
      <formula>0.06</formula>
      <formula>0.16</formula>
    </cfRule>
  </conditionalFormatting>
  <conditionalFormatting sqref="BQ12:BQ15">
    <cfRule type="cellIs" dxfId="3" priority="35" operator="lessThan">
      <formula>0</formula>
    </cfRule>
  </conditionalFormatting>
  <conditionalFormatting sqref="BR12:BR15">
    <cfRule type="cellIs" dxfId="3" priority="36" operator="lessThan">
      <formula>0</formula>
    </cfRule>
  </conditionalFormatting>
  <conditionalFormatting sqref="BR12:BR15">
    <cfRule type="cellIs" dxfId="3" priority="37" operator="greaterThan">
      <formula>0.16</formula>
    </cfRule>
  </conditionalFormatting>
  <conditionalFormatting sqref="BR12:BR15">
    <cfRule type="cellIs" dxfId="6" priority="38" operator="between">
      <formula>0</formula>
      <formula>0.06</formula>
    </cfRule>
  </conditionalFormatting>
  <conditionalFormatting sqref="BR12:BR15">
    <cfRule type="cellIs" dxfId="0" priority="39" operator="between">
      <formula>0.06</formula>
      <formula>0.16</formula>
    </cfRule>
  </conditionalFormatting>
  <conditionalFormatting sqref="BR24:BR25 BW24:BW25">
    <cfRule type="cellIs" dxfId="0" priority="40" operator="greaterThan">
      <formula>0</formula>
    </cfRule>
  </conditionalFormatting>
  <conditionalFormatting sqref="BR38 BW38">
    <cfRule type="cellIs" dxfId="0" priority="41" operator="greaterThan">
      <formula>0</formula>
    </cfRule>
  </conditionalFormatting>
  <conditionalFormatting sqref="BR38 BW38">
    <cfRule type="cellIs" dxfId="3" priority="42" operator="lessThan">
      <formula>0</formula>
    </cfRule>
  </conditionalFormatting>
  <conditionalFormatting sqref="AP24:AP25">
    <cfRule type="cellIs" dxfId="3" priority="43" operator="lessThan">
      <formula>$AK24</formula>
    </cfRule>
  </conditionalFormatting>
  <conditionalFormatting sqref="AP24:AP25">
    <cfRule type="cellIs" dxfId="0" priority="44" operator="greaterThan">
      <formula>$AK24</formula>
    </cfRule>
  </conditionalFormatting>
  <conditionalFormatting sqref="AU38:BK38">
    <cfRule type="cellIs" dxfId="0" priority="45" operator="greaterThan">
      <formula>0</formula>
    </cfRule>
  </conditionalFormatting>
  <conditionalFormatting sqref="AU38:BK38">
    <cfRule type="expression" dxfId="1" priority="46">
      <formula>AND(AU38&lt;$AJ38,AU$3&lt;$AR38)</formula>
    </cfRule>
  </conditionalFormatting>
  <conditionalFormatting sqref="AU38:BK38">
    <cfRule type="expression" dxfId="2" priority="47">
      <formula>AND(AU38&gt;0,AU$3&gt;$AR38)</formula>
    </cfRule>
  </conditionalFormatting>
  <conditionalFormatting sqref="AU38:BK38">
    <cfRule type="expression" dxfId="5" priority="48">
      <formula>AU$2=8</formula>
    </cfRule>
  </conditionalFormatting>
  <conditionalFormatting sqref="AJ38">
    <cfRule type="cellIs" dxfId="3" priority="49" operator="lessThan">
      <formula>$AK38</formula>
    </cfRule>
  </conditionalFormatting>
  <printOptions/>
  <pageMargins bottom="0.75" footer="0.0" header="0.0" left="0.7" right="0.7" top="0.75"/>
  <pageSetup orientation="landscape"/>
  <headerFooter>
    <oddFooter>&amp;C_x000D_#000000 Internal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D9F2D0"/>
    <pageSetUpPr/>
  </sheetPr>
  <sheetViews>
    <sheetView workbookViewId="0"/>
  </sheetViews>
  <sheetFormatPr customHeight="1" defaultColWidth="12.63" defaultRowHeight="15.0"/>
  <cols>
    <col customWidth="1" min="1" max="1" width="7.75"/>
    <col customWidth="1" min="2" max="2" width="8.25"/>
    <col customWidth="1" min="3" max="3" width="11.88"/>
    <col customWidth="1" min="4" max="4" width="20.63"/>
    <col customWidth="1" min="5" max="5" width="29.25"/>
    <col customWidth="1" min="6" max="6" width="15.63"/>
    <col customWidth="1" min="7" max="7" width="12.25"/>
    <col customWidth="1" min="8" max="8" width="13.13"/>
    <col customWidth="1" min="9" max="9" width="15.13"/>
    <col customWidth="1" min="10" max="10" width="13.25"/>
    <col customWidth="1" min="11" max="11" width="14.0"/>
    <col customWidth="1" min="12" max="26" width="9.0"/>
  </cols>
  <sheetData>
    <row r="1" ht="14.25" customHeight="1">
      <c r="A1" s="1"/>
      <c r="B1" s="1"/>
      <c r="C1" s="1" t="s">
        <v>91</v>
      </c>
      <c r="D1" s="1"/>
      <c r="E1" s="1"/>
      <c r="F1" s="1"/>
      <c r="G1" s="1"/>
      <c r="H1" s="1"/>
      <c r="I1" s="181">
        <f>SUBTOTAL(9,I3:I201)</f>
        <v>640895.29</v>
      </c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ht="14.25" customHeight="1">
      <c r="A2" s="182" t="s">
        <v>92</v>
      </c>
      <c r="B2" s="182" t="s">
        <v>93</v>
      </c>
      <c r="C2" s="182" t="s">
        <v>94</v>
      </c>
      <c r="D2" s="182" t="s">
        <v>95</v>
      </c>
      <c r="E2" s="182" t="s">
        <v>96</v>
      </c>
      <c r="F2" s="182" t="s">
        <v>97</v>
      </c>
      <c r="G2" s="182" t="s">
        <v>98</v>
      </c>
      <c r="H2" s="182" t="s">
        <v>99</v>
      </c>
      <c r="I2" s="182" t="s">
        <v>100</v>
      </c>
      <c r="J2" s="183" t="s">
        <v>101</v>
      </c>
      <c r="K2" s="183" t="s">
        <v>102</v>
      </c>
      <c r="L2" s="182" t="s">
        <v>103</v>
      </c>
      <c r="M2" s="182" t="s">
        <v>104</v>
      </c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ht="14.25" customHeight="1">
      <c r="A3" s="184" t="s">
        <v>105</v>
      </c>
      <c r="B3" s="185" t="s">
        <v>106</v>
      </c>
      <c r="C3" s="185" t="s">
        <v>107</v>
      </c>
      <c r="D3" s="185" t="s">
        <v>108</v>
      </c>
      <c r="E3" s="185" t="s">
        <v>109</v>
      </c>
      <c r="F3" s="185">
        <v>5.0</v>
      </c>
      <c r="G3" s="185">
        <v>5.0</v>
      </c>
      <c r="H3" s="185">
        <v>0.0</v>
      </c>
      <c r="I3" s="185">
        <v>142.92</v>
      </c>
      <c r="J3" s="185" t="str">
        <f t="array" ref="J3">XLOOKUP('CurrentOpen min'!$D3,'Bom min'!B:B,'Bom min'!E:E,"not found",0)</f>
        <v>BM8R090</v>
      </c>
      <c r="K3" s="185" t="str">
        <f t="array" ref="K3">XLOOKUP('CurrentOpen min'!$J3,Overall!$AG:$AG,Overall!C:C,"not found",0)</f>
        <v>FrontBumper</v>
      </c>
      <c r="L3" s="185" t="str">
        <f>RIGHT('CurrentOpen min'!$B3,1)</f>
        <v>A</v>
      </c>
      <c r="M3" s="185" t="str">
        <f>LEFT('CurrentOpen min'!$B3,1)</f>
        <v>E</v>
      </c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ht="14.25" customHeight="1">
      <c r="A4" s="184" t="s">
        <v>105</v>
      </c>
      <c r="B4" s="185" t="s">
        <v>106</v>
      </c>
      <c r="C4" s="185" t="s">
        <v>107</v>
      </c>
      <c r="D4" s="185" t="s">
        <v>110</v>
      </c>
      <c r="E4" s="185" t="s">
        <v>111</v>
      </c>
      <c r="F4" s="185">
        <v>1.0</v>
      </c>
      <c r="G4" s="185">
        <v>1.0</v>
      </c>
      <c r="H4" s="185">
        <v>0.0</v>
      </c>
      <c r="I4" s="185">
        <v>26.03</v>
      </c>
      <c r="J4" s="185" t="str">
        <f t="array" ref="J4">XLOOKUP('CurrentOpen min'!$D4,'Bom min'!B:B,'Bom min'!E:E,"not found",0)</f>
        <v>BM8R290</v>
      </c>
      <c r="K4" s="185" t="str">
        <f t="array" ref="K4">XLOOKUP('CurrentOpen min'!$J4,Overall!$AG:$AG,Overall!C:C,"not found",0)</f>
        <v>Drive door</v>
      </c>
      <c r="L4" s="185" t="str">
        <f>RIGHT('CurrentOpen min'!$B4,1)</f>
        <v>A</v>
      </c>
      <c r="M4" s="185" t="str">
        <f>LEFT('CurrentOpen min'!$B4,1)</f>
        <v>E</v>
      </c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ht="14.25" customHeight="1">
      <c r="A5" s="184" t="s">
        <v>105</v>
      </c>
      <c r="B5" s="185" t="s">
        <v>112</v>
      </c>
      <c r="C5" s="185" t="s">
        <v>107</v>
      </c>
      <c r="D5" s="185" t="s">
        <v>113</v>
      </c>
      <c r="E5" s="185" t="s">
        <v>114</v>
      </c>
      <c r="F5" s="185">
        <v>1.0</v>
      </c>
      <c r="G5" s="185">
        <v>1.0</v>
      </c>
      <c r="H5" s="185">
        <v>0.0</v>
      </c>
      <c r="I5" s="185">
        <v>36.11</v>
      </c>
      <c r="J5" s="185" t="str">
        <f t="array" ref="J5">XLOOKUP('CurrentOpen min'!$D5,'Bom min'!B:B,'Bom min'!E:E,"not found",0)</f>
        <v>BJ1NH30</v>
      </c>
      <c r="K5" s="185" t="str">
        <f t="array" ref="K5">XLOOKUP('CurrentOpen min'!$J5,Overall!$AG:$AG,Overall!C:C,"not found",0)</f>
        <v>not found</v>
      </c>
      <c r="L5" s="185" t="str">
        <f>RIGHT('CurrentOpen min'!$B5,1)</f>
        <v>F</v>
      </c>
      <c r="M5" s="185" t="str">
        <f>LEFT('CurrentOpen min'!$B5,1)</f>
        <v>E</v>
      </c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ht="14.25" customHeight="1">
      <c r="A6" s="184" t="s">
        <v>105</v>
      </c>
      <c r="B6" s="185" t="s">
        <v>112</v>
      </c>
      <c r="C6" s="185" t="s">
        <v>107</v>
      </c>
      <c r="D6" s="185" t="s">
        <v>115</v>
      </c>
      <c r="E6" s="185" t="s">
        <v>116</v>
      </c>
      <c r="F6" s="185">
        <v>1.0</v>
      </c>
      <c r="G6" s="185">
        <v>1.0</v>
      </c>
      <c r="H6" s="185">
        <v>0.0</v>
      </c>
      <c r="I6" s="185">
        <v>36.11</v>
      </c>
      <c r="J6" s="185" t="str">
        <f t="array" ref="J6">XLOOKUP('CurrentOpen min'!$D6,'Bom min'!B:B,'Bom min'!E:E,"not found",0)</f>
        <v>BJ1NH30</v>
      </c>
      <c r="K6" s="185" t="str">
        <f t="array" ref="K6">XLOOKUP('CurrentOpen min'!$J6,Overall!$AG:$AG,Overall!C:C,"not found",0)</f>
        <v>not found</v>
      </c>
      <c r="L6" s="185" t="str">
        <f>RIGHT('CurrentOpen min'!$B6,1)</f>
        <v>F</v>
      </c>
      <c r="M6" s="185" t="str">
        <f>LEFT('CurrentOpen min'!$B6,1)</f>
        <v>E</v>
      </c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ht="14.25" customHeight="1">
      <c r="A7" s="184" t="s">
        <v>105</v>
      </c>
      <c r="B7" s="185" t="s">
        <v>112</v>
      </c>
      <c r="C7" s="185" t="s">
        <v>107</v>
      </c>
      <c r="D7" s="185" t="s">
        <v>117</v>
      </c>
      <c r="E7" s="185" t="s">
        <v>118</v>
      </c>
      <c r="F7" s="185">
        <v>1.0</v>
      </c>
      <c r="G7" s="185">
        <v>1.0</v>
      </c>
      <c r="H7" s="185">
        <v>0.0</v>
      </c>
      <c r="I7" s="185">
        <v>36.11</v>
      </c>
      <c r="J7" s="185" t="str">
        <f t="array" ref="J7">XLOOKUP('CurrentOpen min'!$D7,'Bom min'!B:B,'Bom min'!E:E,"not found",0)</f>
        <v>BJ1NH30</v>
      </c>
      <c r="K7" s="185" t="str">
        <f t="array" ref="K7">XLOOKUP('CurrentOpen min'!$J7,Overall!$AG:$AG,Overall!C:C,"not found",0)</f>
        <v>not found</v>
      </c>
      <c r="L7" s="185" t="str">
        <f>RIGHT('CurrentOpen min'!$B7,1)</f>
        <v>F</v>
      </c>
      <c r="M7" s="185" t="str">
        <f>LEFT('CurrentOpen min'!$B7,1)</f>
        <v>E</v>
      </c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ht="14.25" customHeight="1">
      <c r="A8" s="184" t="s">
        <v>105</v>
      </c>
      <c r="B8" s="185" t="s">
        <v>112</v>
      </c>
      <c r="C8" s="185" t="s">
        <v>107</v>
      </c>
      <c r="D8" s="185" t="s">
        <v>119</v>
      </c>
      <c r="E8" s="185" t="s">
        <v>120</v>
      </c>
      <c r="F8" s="185">
        <v>1.0</v>
      </c>
      <c r="G8" s="185">
        <v>1.0</v>
      </c>
      <c r="H8" s="185">
        <v>0.0</v>
      </c>
      <c r="I8" s="185">
        <v>36.11</v>
      </c>
      <c r="J8" s="185" t="str">
        <f t="array" ref="J8">XLOOKUP('CurrentOpen min'!$D8,'Bom min'!B:B,'Bom min'!E:E,"not found",0)</f>
        <v>BJ1NH30</v>
      </c>
      <c r="K8" s="185" t="str">
        <f t="array" ref="K8">XLOOKUP('CurrentOpen min'!$J8,Overall!$AG:$AG,Overall!C:C,"not found",0)</f>
        <v>not found</v>
      </c>
      <c r="L8" s="185" t="str">
        <f>RIGHT('CurrentOpen min'!$B8,1)</f>
        <v>F</v>
      </c>
      <c r="M8" s="185" t="str">
        <f>LEFT('CurrentOpen min'!$B8,1)</f>
        <v>E</v>
      </c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ht="14.25" customHeight="1">
      <c r="A9" s="184" t="s">
        <v>105</v>
      </c>
      <c r="B9" s="185" t="s">
        <v>112</v>
      </c>
      <c r="C9" s="185" t="s">
        <v>107</v>
      </c>
      <c r="D9" s="185" t="s">
        <v>121</v>
      </c>
      <c r="E9" s="185" t="s">
        <v>122</v>
      </c>
      <c r="F9" s="185">
        <v>1.0</v>
      </c>
      <c r="G9" s="185">
        <v>1.0</v>
      </c>
      <c r="H9" s="185">
        <v>0.0</v>
      </c>
      <c r="I9" s="185">
        <v>25.64</v>
      </c>
      <c r="J9" s="185" t="str">
        <f t="array" ref="J9">XLOOKUP('CurrentOpen min'!$D9,'Bom min'!B:B,'Bom min'!E:E,"not found",0)</f>
        <v>not found</v>
      </c>
      <c r="K9" s="185" t="str">
        <f t="array" ref="K9">XLOOKUP('CurrentOpen min'!$J9,Overall!$AG:$AG,Overall!C:C,"not found",0)</f>
        <v>not found</v>
      </c>
      <c r="L9" s="185" t="str">
        <f>RIGHT('CurrentOpen min'!$B9,1)</f>
        <v>F</v>
      </c>
      <c r="M9" s="185" t="str">
        <f>LEFT('CurrentOpen min'!$B9,1)</f>
        <v>E</v>
      </c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ht="14.25" customHeight="1">
      <c r="A10" s="184" t="s">
        <v>105</v>
      </c>
      <c r="B10" s="185" t="s">
        <v>112</v>
      </c>
      <c r="C10" s="185" t="s">
        <v>107</v>
      </c>
      <c r="D10" s="185" t="s">
        <v>123</v>
      </c>
      <c r="E10" s="185" t="s">
        <v>124</v>
      </c>
      <c r="F10" s="185">
        <v>1.0</v>
      </c>
      <c r="G10" s="185">
        <v>1.0</v>
      </c>
      <c r="H10" s="185">
        <v>0.0</v>
      </c>
      <c r="I10" s="185">
        <v>28.04</v>
      </c>
      <c r="J10" s="185" t="str">
        <f t="array" ref="J10">XLOOKUP('CurrentOpen min'!$D10,'Bom min'!B:B,'Bom min'!E:E,"not found",0)</f>
        <v>not found</v>
      </c>
      <c r="K10" s="185" t="str">
        <f t="array" ref="K10">XLOOKUP('CurrentOpen min'!$J10,Overall!$AG:$AG,Overall!C:C,"not found",0)</f>
        <v>not found</v>
      </c>
      <c r="L10" s="185" t="str">
        <f>RIGHT('CurrentOpen min'!$B10,1)</f>
        <v>F</v>
      </c>
      <c r="M10" s="185" t="str">
        <f>LEFT('CurrentOpen min'!$B10,1)</f>
        <v>E</v>
      </c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ht="14.25" customHeight="1">
      <c r="A11" s="184" t="s">
        <v>105</v>
      </c>
      <c r="B11" s="185" t="s">
        <v>112</v>
      </c>
      <c r="C11" s="185" t="s">
        <v>107</v>
      </c>
      <c r="D11" s="185" t="s">
        <v>125</v>
      </c>
      <c r="E11" s="185" t="s">
        <v>126</v>
      </c>
      <c r="F11" s="185">
        <v>1.0</v>
      </c>
      <c r="G11" s="185">
        <v>1.0</v>
      </c>
      <c r="H11" s="185">
        <v>0.0</v>
      </c>
      <c r="I11" s="185">
        <v>28.09</v>
      </c>
      <c r="J11" s="185" t="str">
        <f t="array" ref="J11">XLOOKUP('CurrentOpen min'!$D11,'Bom min'!B:B,'Bom min'!E:E,"not found",0)</f>
        <v>not found</v>
      </c>
      <c r="K11" s="185" t="str">
        <f t="array" ref="K11">XLOOKUP('CurrentOpen min'!$J11,Overall!$AG:$AG,Overall!C:C,"not found",0)</f>
        <v>not found</v>
      </c>
      <c r="L11" s="185" t="str">
        <f>RIGHT('CurrentOpen min'!$B11,1)</f>
        <v>F</v>
      </c>
      <c r="M11" s="185" t="str">
        <f>LEFT('CurrentOpen min'!$B11,1)</f>
        <v>E</v>
      </c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ht="14.25" customHeight="1">
      <c r="A12" s="184" t="s">
        <v>105</v>
      </c>
      <c r="B12" s="185" t="s">
        <v>112</v>
      </c>
      <c r="C12" s="185" t="s">
        <v>107</v>
      </c>
      <c r="D12" s="185" t="s">
        <v>127</v>
      </c>
      <c r="E12" s="185" t="s">
        <v>128</v>
      </c>
      <c r="F12" s="185">
        <v>1.0</v>
      </c>
      <c r="G12" s="185">
        <v>1.0</v>
      </c>
      <c r="H12" s="185">
        <v>0.0</v>
      </c>
      <c r="I12" s="185">
        <v>37.79</v>
      </c>
      <c r="J12" s="185" t="str">
        <f t="array" ref="J12">XLOOKUP('CurrentOpen min'!$D12,'Bom min'!B:B,'Bom min'!E:E,"not found",0)</f>
        <v>not found</v>
      </c>
      <c r="K12" s="185" t="str">
        <f t="array" ref="K12">XLOOKUP('CurrentOpen min'!$J12,Overall!$AG:$AG,Overall!C:C,"not found",0)</f>
        <v>not found</v>
      </c>
      <c r="L12" s="185" t="str">
        <f>RIGHT('CurrentOpen min'!$B12,1)</f>
        <v>F</v>
      </c>
      <c r="M12" s="185" t="str">
        <f>LEFT('CurrentOpen min'!$B12,1)</f>
        <v>E</v>
      </c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ht="14.25" customHeight="1">
      <c r="A13" s="184" t="s">
        <v>105</v>
      </c>
      <c r="B13" s="185" t="s">
        <v>129</v>
      </c>
      <c r="C13" s="185" t="s">
        <v>107</v>
      </c>
      <c r="D13" s="185" t="s">
        <v>130</v>
      </c>
      <c r="E13" s="185" t="s">
        <v>131</v>
      </c>
      <c r="F13" s="185">
        <v>1.0</v>
      </c>
      <c r="G13" s="185">
        <v>1.0</v>
      </c>
      <c r="H13" s="185">
        <v>0.0</v>
      </c>
      <c r="I13" s="185">
        <v>7.41</v>
      </c>
      <c r="J13" s="185" t="str">
        <f t="array" ref="J13">XLOOKUP('CurrentOpen min'!$D13,'Bom min'!B:B,'Bom min'!E:E,"not found",0)</f>
        <v>BM4O050</v>
      </c>
      <c r="K13" s="185" t="str">
        <f t="array" ref="K13">XLOOKUP('CurrentOpen min'!$J13,Overall!$AG:$AG,Overall!C:C,"not found",0)</f>
        <v>not found</v>
      </c>
      <c r="L13" s="185" t="str">
        <f>RIGHT('CurrentOpen min'!$B13,1)</f>
        <v>5</v>
      </c>
      <c r="M13" s="185" t="str">
        <f>LEFT('CurrentOpen min'!$B13,1)</f>
        <v>P</v>
      </c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ht="14.25" customHeight="1">
      <c r="A14" s="184" t="s">
        <v>105</v>
      </c>
      <c r="B14" s="185" t="s">
        <v>129</v>
      </c>
      <c r="C14" s="185" t="s">
        <v>107</v>
      </c>
      <c r="D14" s="185" t="s">
        <v>132</v>
      </c>
      <c r="E14" s="185" t="s">
        <v>133</v>
      </c>
      <c r="F14" s="185">
        <v>1.0</v>
      </c>
      <c r="G14" s="185">
        <v>1.0</v>
      </c>
      <c r="H14" s="185">
        <v>0.0</v>
      </c>
      <c r="I14" s="185">
        <v>37.2</v>
      </c>
      <c r="J14" s="185" t="str">
        <f t="array" ref="J14">XLOOKUP('CurrentOpen min'!$D14,'Bom min'!B:B,'Bom min'!E:E,"not found",0)</f>
        <v>BM4O160</v>
      </c>
      <c r="K14" s="185" t="str">
        <f t="array" ref="K14">XLOOKUP('CurrentOpen min'!$J14,Overall!$AG:$AG,Overall!C:C,"not found",0)</f>
        <v>not found</v>
      </c>
      <c r="L14" s="185" t="str">
        <f>RIGHT('CurrentOpen min'!$B14,1)</f>
        <v>5</v>
      </c>
      <c r="M14" s="185" t="str">
        <f>LEFT('CurrentOpen min'!$B14,1)</f>
        <v>P</v>
      </c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ht="14.25" customHeight="1">
      <c r="A15" s="184" t="s">
        <v>105</v>
      </c>
      <c r="B15" s="185" t="s">
        <v>129</v>
      </c>
      <c r="C15" s="185" t="s">
        <v>107</v>
      </c>
      <c r="D15" s="185" t="s">
        <v>134</v>
      </c>
      <c r="E15" s="185" t="s">
        <v>135</v>
      </c>
      <c r="F15" s="185">
        <v>1.0</v>
      </c>
      <c r="G15" s="185">
        <v>1.0</v>
      </c>
      <c r="H15" s="185">
        <v>0.0</v>
      </c>
      <c r="I15" s="185">
        <v>34.68</v>
      </c>
      <c r="J15" s="185" t="str">
        <f t="array" ref="J15">XLOOKUP('CurrentOpen min'!$D15,'Bom min'!B:B,'Bom min'!E:E,"not found",0)</f>
        <v>BM4O160</v>
      </c>
      <c r="K15" s="185" t="str">
        <f t="array" ref="K15">XLOOKUP('CurrentOpen min'!$J15,Overall!$AG:$AG,Overall!C:C,"not found",0)</f>
        <v>not found</v>
      </c>
      <c r="L15" s="185" t="str">
        <f>RIGHT('CurrentOpen min'!$B15,1)</f>
        <v>5</v>
      </c>
      <c r="M15" s="185" t="str">
        <f>LEFT('CurrentOpen min'!$B15,1)</f>
        <v>P</v>
      </c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14.25" customHeight="1">
      <c r="A16" s="184" t="s">
        <v>105</v>
      </c>
      <c r="B16" s="185" t="s">
        <v>136</v>
      </c>
      <c r="C16" s="185" t="s">
        <v>107</v>
      </c>
      <c r="D16" s="185" t="s">
        <v>137</v>
      </c>
      <c r="E16" s="185" t="s">
        <v>138</v>
      </c>
      <c r="F16" s="185">
        <v>1.0</v>
      </c>
      <c r="G16" s="185">
        <v>1.0</v>
      </c>
      <c r="H16" s="185">
        <v>0.0</v>
      </c>
      <c r="I16" s="185">
        <v>47.6</v>
      </c>
      <c r="J16" s="185" t="str">
        <f t="array" ref="J16">XLOOKUP('CurrentOpen min'!$D16,'Bom min'!B:B,'Bom min'!E:E,"not found",0)</f>
        <v>BM1NA20</v>
      </c>
      <c r="K16" s="185" t="str">
        <f t="array" ref="K16">XLOOKUP('CurrentOpen min'!$J16,Overall!$AG:$AG,Overall!C:C,"not found",0)</f>
        <v>not found</v>
      </c>
      <c r="L16" s="185" t="str">
        <f>RIGHT('CurrentOpen min'!$B16,1)</f>
        <v>7</v>
      </c>
      <c r="M16" s="185" t="str">
        <f>LEFT('CurrentOpen min'!$B16,1)</f>
        <v>P</v>
      </c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ht="14.25" customHeight="1">
      <c r="A17" s="184" t="s">
        <v>105</v>
      </c>
      <c r="B17" s="185" t="s">
        <v>136</v>
      </c>
      <c r="C17" s="185" t="s">
        <v>107</v>
      </c>
      <c r="D17" s="185" t="s">
        <v>139</v>
      </c>
      <c r="E17" s="185" t="s">
        <v>140</v>
      </c>
      <c r="F17" s="185">
        <v>1.0</v>
      </c>
      <c r="G17" s="185">
        <v>1.0</v>
      </c>
      <c r="H17" s="185">
        <v>0.0</v>
      </c>
      <c r="I17" s="185">
        <v>41.48</v>
      </c>
      <c r="J17" s="185" t="str">
        <f t="array" ref="J17">XLOOKUP('CurrentOpen min'!$D17,'Bom min'!B:B,'Bom min'!E:E,"not found",0)</f>
        <v>BM1NA20</v>
      </c>
      <c r="K17" s="185" t="str">
        <f t="array" ref="K17">XLOOKUP('CurrentOpen min'!$J17,Overall!$AG:$AG,Overall!C:C,"not found",0)</f>
        <v>not found</v>
      </c>
      <c r="L17" s="185" t="str">
        <f>RIGHT('CurrentOpen min'!$B17,1)</f>
        <v>7</v>
      </c>
      <c r="M17" s="185" t="str">
        <f>LEFT('CurrentOpen min'!$B17,1)</f>
        <v>P</v>
      </c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ht="14.25" customHeight="1">
      <c r="A18" s="184" t="s">
        <v>105</v>
      </c>
      <c r="B18" s="185" t="s">
        <v>136</v>
      </c>
      <c r="C18" s="185" t="s">
        <v>107</v>
      </c>
      <c r="D18" s="185" t="s">
        <v>141</v>
      </c>
      <c r="E18" s="185" t="s">
        <v>142</v>
      </c>
      <c r="F18" s="185">
        <v>1.0</v>
      </c>
      <c r="G18" s="185">
        <v>1.0</v>
      </c>
      <c r="H18" s="185">
        <v>0.0</v>
      </c>
      <c r="I18" s="185">
        <v>3.17</v>
      </c>
      <c r="J18" s="185" t="str">
        <f t="array" ref="J18">XLOOKUP('CurrentOpen min'!$D18,'Bom min'!B:B,'Bom min'!E:E,"not found",0)</f>
        <v>BM1NA50</v>
      </c>
      <c r="K18" s="185" t="str">
        <f t="array" ref="K18">XLOOKUP('CurrentOpen min'!$J18,Overall!$AG:$AG,Overall!C:C,"not found",0)</f>
        <v>not found</v>
      </c>
      <c r="L18" s="185" t="str">
        <f>RIGHT('CurrentOpen min'!$B18,1)</f>
        <v>7</v>
      </c>
      <c r="M18" s="185" t="str">
        <f>LEFT('CurrentOpen min'!$B18,1)</f>
        <v>P</v>
      </c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ht="14.25" customHeight="1">
      <c r="A19" s="184" t="s">
        <v>105</v>
      </c>
      <c r="B19" s="185" t="s">
        <v>136</v>
      </c>
      <c r="C19" s="185" t="s">
        <v>107</v>
      </c>
      <c r="D19" s="185" t="s">
        <v>143</v>
      </c>
      <c r="E19" s="185" t="s">
        <v>144</v>
      </c>
      <c r="F19" s="185">
        <v>1.0</v>
      </c>
      <c r="G19" s="185">
        <v>1.0</v>
      </c>
      <c r="H19" s="185">
        <v>0.0</v>
      </c>
      <c r="I19" s="185">
        <v>10.62</v>
      </c>
      <c r="J19" s="185" t="str">
        <f t="array" ref="J19">XLOOKUP('CurrentOpen min'!$D19,'Bom min'!B:B,'Bom min'!E:E,"not found",0)</f>
        <v>BM1NA70</v>
      </c>
      <c r="K19" s="185" t="str">
        <f t="array" ref="K19">XLOOKUP('CurrentOpen min'!$J19,Overall!$AG:$AG,Overall!C:C,"not found",0)</f>
        <v>not found</v>
      </c>
      <c r="L19" s="185" t="str">
        <f>RIGHT('CurrentOpen min'!$B19,1)</f>
        <v>7</v>
      </c>
      <c r="M19" s="185" t="str">
        <f>LEFT('CurrentOpen min'!$B19,1)</f>
        <v>P</v>
      </c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ht="14.25" customHeight="1">
      <c r="A20" s="184" t="s">
        <v>105</v>
      </c>
      <c r="B20" s="185" t="s">
        <v>145</v>
      </c>
      <c r="C20" s="185" t="s">
        <v>107</v>
      </c>
      <c r="D20" s="185" t="s">
        <v>146</v>
      </c>
      <c r="E20" s="185" t="s">
        <v>147</v>
      </c>
      <c r="F20" s="185">
        <v>1.0</v>
      </c>
      <c r="G20" s="185">
        <v>1.0</v>
      </c>
      <c r="H20" s="185">
        <v>0.0</v>
      </c>
      <c r="I20" s="185">
        <v>15.63</v>
      </c>
      <c r="J20" s="185" t="str">
        <f t="array" ref="J20">XLOOKUP('CurrentOpen min'!$D20,'Bom min'!B:B,'Bom min'!E:E,"not found",0)</f>
        <v>BM8R110</v>
      </c>
      <c r="K20" s="185" t="str">
        <f t="array" ref="K20">XLOOKUP('CurrentOpen min'!$J20,Overall!$AG:$AG,Overall!C:C,"not found",0)</f>
        <v>RearBumper</v>
      </c>
      <c r="L20" s="185" t="str">
        <f>RIGHT('CurrentOpen min'!$B20,1)</f>
        <v>4</v>
      </c>
      <c r="M20" s="185" t="str">
        <f>LEFT('CurrentOpen min'!$B20,1)</f>
        <v>U</v>
      </c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4.25" customHeight="1">
      <c r="A21" s="184" t="s">
        <v>105</v>
      </c>
      <c r="B21" s="185" t="s">
        <v>148</v>
      </c>
      <c r="C21" s="185" t="s">
        <v>149</v>
      </c>
      <c r="D21" s="185" t="s">
        <v>150</v>
      </c>
      <c r="E21" s="185" t="s">
        <v>151</v>
      </c>
      <c r="F21" s="185">
        <v>1.0</v>
      </c>
      <c r="G21" s="185">
        <v>1.0</v>
      </c>
      <c r="H21" s="185">
        <v>0.0</v>
      </c>
      <c r="I21" s="185">
        <v>0.97</v>
      </c>
      <c r="J21" s="185" t="str">
        <f t="array" ref="J21">XLOOKUP('CurrentOpen min'!$D21,'Bom min'!B:B,'Bom min'!E:E,"not found",0)</f>
        <v>not found</v>
      </c>
      <c r="K21" s="185" t="str">
        <f t="array" ref="K21">XLOOKUP('CurrentOpen min'!$J21,Overall!$AG:$AG,Overall!C:C,"not found",0)</f>
        <v>not found</v>
      </c>
      <c r="L21" s="185" t="str">
        <f>RIGHT('CurrentOpen min'!$B21,1)</f>
        <v>9</v>
      </c>
      <c r="M21" s="185" t="str">
        <f>LEFT('CurrentOpen min'!$B21,1)</f>
        <v>9</v>
      </c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4.25" customHeight="1">
      <c r="A22" s="184" t="s">
        <v>105</v>
      </c>
      <c r="B22" s="185" t="s">
        <v>129</v>
      </c>
      <c r="C22" s="185" t="s">
        <v>152</v>
      </c>
      <c r="D22" s="185" t="s">
        <v>153</v>
      </c>
      <c r="E22" s="185" t="s">
        <v>154</v>
      </c>
      <c r="F22" s="185">
        <v>60.0</v>
      </c>
      <c r="G22" s="185">
        <v>60.0</v>
      </c>
      <c r="H22" s="185">
        <v>0.0</v>
      </c>
      <c r="I22" s="185">
        <v>1407.06</v>
      </c>
      <c r="J22" s="185" t="str">
        <f t="array" ref="J22">XLOOKUP('CurrentOpen min'!$D22,'Bom min'!B:B,'Bom min'!E:E,"not found",0)</f>
        <v>BM4O120</v>
      </c>
      <c r="K22" s="185" t="str">
        <f t="array" ref="K22">XLOOKUP('CurrentOpen min'!$J22,Overall!$AG:$AG,Overall!C:C,"not found",0)</f>
        <v>not found</v>
      </c>
      <c r="L22" s="185" t="str">
        <f>RIGHT('CurrentOpen min'!$B22,1)</f>
        <v>5</v>
      </c>
      <c r="M22" s="185" t="str">
        <f>LEFT('CurrentOpen min'!$B22,1)</f>
        <v>P</v>
      </c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4.25" customHeight="1">
      <c r="A23" s="184" t="s">
        <v>105</v>
      </c>
      <c r="B23" s="185" t="s">
        <v>129</v>
      </c>
      <c r="C23" s="185" t="s">
        <v>152</v>
      </c>
      <c r="D23" s="185" t="s">
        <v>155</v>
      </c>
      <c r="E23" s="185" t="s">
        <v>156</v>
      </c>
      <c r="F23" s="185">
        <v>60.0</v>
      </c>
      <c r="G23" s="185">
        <v>60.0</v>
      </c>
      <c r="H23" s="185">
        <v>0.0</v>
      </c>
      <c r="I23" s="185">
        <v>944.7</v>
      </c>
      <c r="J23" s="185" t="str">
        <f t="array" ref="J23">XLOOKUP('CurrentOpen min'!$D23,'Bom min'!B:B,'Bom min'!E:E,"not found",0)</f>
        <v>BM4O130</v>
      </c>
      <c r="K23" s="185" t="str">
        <f t="array" ref="K23">XLOOKUP('CurrentOpen min'!$J23,Overall!$AG:$AG,Overall!C:C,"not found",0)</f>
        <v>not found</v>
      </c>
      <c r="L23" s="185" t="str">
        <f>RIGHT('CurrentOpen min'!$B23,1)</f>
        <v>5</v>
      </c>
      <c r="M23" s="185" t="str">
        <f>LEFT('CurrentOpen min'!$B23,1)</f>
        <v>P</v>
      </c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4.25" customHeight="1">
      <c r="A24" s="184" t="s">
        <v>105</v>
      </c>
      <c r="B24" s="185" t="s">
        <v>136</v>
      </c>
      <c r="C24" s="185" t="s">
        <v>152</v>
      </c>
      <c r="D24" s="185" t="s">
        <v>157</v>
      </c>
      <c r="E24" s="185" t="s">
        <v>158</v>
      </c>
      <c r="F24" s="185">
        <v>1.0</v>
      </c>
      <c r="G24" s="185">
        <v>1.0</v>
      </c>
      <c r="H24" s="185">
        <v>0.0</v>
      </c>
      <c r="I24" s="185">
        <v>9.51</v>
      </c>
      <c r="J24" s="185" t="str">
        <f t="array" ref="J24">XLOOKUP('CurrentOpen min'!$D24,'Bom min'!B:B,'Bom min'!E:E,"not found",0)</f>
        <v>not found</v>
      </c>
      <c r="K24" s="185" t="str">
        <f t="array" ref="K24">XLOOKUP('CurrentOpen min'!$J24,Overall!$AG:$AG,Overall!C:C,"not found",0)</f>
        <v>not found</v>
      </c>
      <c r="L24" s="185" t="str">
        <f>RIGHT('CurrentOpen min'!$B24,1)</f>
        <v>7</v>
      </c>
      <c r="M24" s="185" t="str">
        <f>LEFT('CurrentOpen min'!$B24,1)</f>
        <v>P</v>
      </c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4.25" customHeight="1">
      <c r="A25" s="184" t="s">
        <v>105</v>
      </c>
      <c r="B25" s="185" t="s">
        <v>136</v>
      </c>
      <c r="C25" s="185" t="s">
        <v>152</v>
      </c>
      <c r="D25" s="185" t="s">
        <v>159</v>
      </c>
      <c r="E25" s="185" t="s">
        <v>160</v>
      </c>
      <c r="F25" s="185">
        <v>1.0</v>
      </c>
      <c r="G25" s="185">
        <v>1.0</v>
      </c>
      <c r="H25" s="185">
        <v>0.0</v>
      </c>
      <c r="I25" s="185">
        <v>9.85</v>
      </c>
      <c r="J25" s="185" t="str">
        <f t="array" ref="J25">XLOOKUP('CurrentOpen min'!$D25,'Bom min'!B:B,'Bom min'!E:E,"not found",0)</f>
        <v>not found</v>
      </c>
      <c r="K25" s="185" t="str">
        <f t="array" ref="K25">XLOOKUP('CurrentOpen min'!$J25,Overall!$AG:$AG,Overall!C:C,"not found",0)</f>
        <v>not found</v>
      </c>
      <c r="L25" s="185" t="str">
        <f>RIGHT('CurrentOpen min'!$B25,1)</f>
        <v>7</v>
      </c>
      <c r="M25" s="185" t="str">
        <f>LEFT('CurrentOpen min'!$B25,1)</f>
        <v>P</v>
      </c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4.25" customHeight="1">
      <c r="A26" s="184" t="s">
        <v>105</v>
      </c>
      <c r="B26" s="185" t="s">
        <v>161</v>
      </c>
      <c r="C26" s="185" t="s">
        <v>162</v>
      </c>
      <c r="D26" s="185" t="s">
        <v>163</v>
      </c>
      <c r="E26" s="185" t="s">
        <v>164</v>
      </c>
      <c r="F26" s="185">
        <v>5.0</v>
      </c>
      <c r="G26" s="185">
        <v>5.0</v>
      </c>
      <c r="H26" s="185">
        <v>0.0</v>
      </c>
      <c r="I26" s="185">
        <v>140.75</v>
      </c>
      <c r="J26" s="185" t="str">
        <f t="array" ref="J26">XLOOKUP('CurrentOpen min'!$D26,'Bom min'!B:B,'Bom min'!E:E,"not found",0)</f>
        <v>BM8R090</v>
      </c>
      <c r="K26" s="185" t="str">
        <f t="array" ref="K26">XLOOKUP('CurrentOpen min'!$J26,Overall!$AG:$AG,Overall!C:C,"not found",0)</f>
        <v>FrontBumper</v>
      </c>
      <c r="L26" s="185" t="str">
        <f>RIGHT('CurrentOpen min'!$B26,1)</f>
        <v>P</v>
      </c>
      <c r="M26" s="185" t="str">
        <f>LEFT('CurrentOpen min'!$B26,1)</f>
        <v>S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4.25" customHeight="1">
      <c r="A27" s="184" t="s">
        <v>105</v>
      </c>
      <c r="B27" s="185" t="s">
        <v>165</v>
      </c>
      <c r="C27" s="185" t="s">
        <v>166</v>
      </c>
      <c r="D27" s="185" t="s">
        <v>167</v>
      </c>
      <c r="E27" s="185" t="s">
        <v>168</v>
      </c>
      <c r="F27" s="185">
        <v>600.0</v>
      </c>
      <c r="G27" s="185">
        <v>450.0</v>
      </c>
      <c r="H27" s="185">
        <v>1917.6</v>
      </c>
      <c r="I27" s="185">
        <v>5752.8</v>
      </c>
      <c r="J27" s="185" t="str">
        <f t="array" ref="J27">XLOOKUP('CurrentOpen min'!$D27,'Bom min'!B:B,'Bom min'!E:E,"not found",0)</f>
        <v>BM8R030</v>
      </c>
      <c r="K27" s="185" t="str">
        <f t="array" ref="K27">XLOOKUP('CurrentOpen min'!$J27,Overall!$AG:$AG,Overall!C:C,"not found",0)</f>
        <v>EAP_SJYF</v>
      </c>
      <c r="L27" s="185" t="str">
        <f>RIGHT('CurrentOpen min'!$B27,1)</f>
        <v>4</v>
      </c>
      <c r="M27" s="185" t="str">
        <f>LEFT('CurrentOpen min'!$B27,1)</f>
        <v>P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4.25" customHeight="1">
      <c r="A28" s="184" t="s">
        <v>105</v>
      </c>
      <c r="B28" s="185" t="s">
        <v>165</v>
      </c>
      <c r="C28" s="185" t="s">
        <v>166</v>
      </c>
      <c r="D28" s="185" t="s">
        <v>169</v>
      </c>
      <c r="E28" s="185" t="s">
        <v>170</v>
      </c>
      <c r="F28" s="185">
        <v>200.0</v>
      </c>
      <c r="G28" s="185">
        <v>150.0</v>
      </c>
      <c r="H28" s="185">
        <v>517.8</v>
      </c>
      <c r="I28" s="185">
        <v>1553.4</v>
      </c>
      <c r="J28" s="185" t="str">
        <f t="array" ref="J28">XLOOKUP('CurrentOpen min'!$D28,'Bom min'!B:B,'Bom min'!E:E,"not found",0)</f>
        <v>BM8R040</v>
      </c>
      <c r="K28" s="185" t="str">
        <f t="array" ref="K28">XLOOKUP('CurrentOpen min'!$J28,Overall!$AG:$AG,Overall!C:C,"not found",0)</f>
        <v>EAP_SJYF</v>
      </c>
      <c r="L28" s="185" t="str">
        <f>RIGHT('CurrentOpen min'!$B28,1)</f>
        <v>4</v>
      </c>
      <c r="M28" s="185" t="str">
        <f>LEFT('CurrentOpen min'!$B28,1)</f>
        <v>P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4.25" customHeight="1">
      <c r="A29" s="184" t="s">
        <v>105</v>
      </c>
      <c r="B29" s="185" t="s">
        <v>165</v>
      </c>
      <c r="C29" s="185" t="s">
        <v>166</v>
      </c>
      <c r="D29" s="185" t="s">
        <v>171</v>
      </c>
      <c r="E29" s="185" t="s">
        <v>172</v>
      </c>
      <c r="F29" s="185">
        <v>200.0</v>
      </c>
      <c r="G29" s="185">
        <v>150.0</v>
      </c>
      <c r="H29" s="185">
        <v>628.65</v>
      </c>
      <c r="I29" s="185">
        <v>1885.95</v>
      </c>
      <c r="J29" s="185" t="str">
        <f t="array" ref="J29">XLOOKUP('CurrentOpen min'!$D29,'Bom min'!B:B,'Bom min'!E:E,"not found",0)</f>
        <v>BM8R040</v>
      </c>
      <c r="K29" s="185" t="str">
        <f t="array" ref="K29">XLOOKUP('CurrentOpen min'!$J29,Overall!$AG:$AG,Overall!C:C,"not found",0)</f>
        <v>EAP_SJYF</v>
      </c>
      <c r="L29" s="185" t="str">
        <f>RIGHT('CurrentOpen min'!$B29,1)</f>
        <v>4</v>
      </c>
      <c r="M29" s="185" t="str">
        <f>LEFT('CurrentOpen min'!$B29,1)</f>
        <v>P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4.25" customHeight="1">
      <c r="A30" s="185" t="s">
        <v>105</v>
      </c>
      <c r="B30" s="185" t="s">
        <v>165</v>
      </c>
      <c r="C30" s="185" t="s">
        <v>166</v>
      </c>
      <c r="D30" s="185" t="s">
        <v>173</v>
      </c>
      <c r="E30" s="185" t="s">
        <v>174</v>
      </c>
      <c r="F30" s="185">
        <v>1000.0</v>
      </c>
      <c r="G30" s="185">
        <v>840.0</v>
      </c>
      <c r="H30" s="185">
        <v>2063.15</v>
      </c>
      <c r="I30" s="185">
        <v>7314.85</v>
      </c>
      <c r="J30" s="185" t="str">
        <f t="array" ref="J30">XLOOKUP('CurrentOpen min'!$D30,'Bom min'!B:B,'Bom min'!E:E,"not found",0)</f>
        <v>BM8R050</v>
      </c>
      <c r="K30" s="185" t="str">
        <f t="array" ref="K30">XLOOKUP('CurrentOpen min'!$J30,Overall!$AG:$AG,Overall!C:C,"not found",0)</f>
        <v>EAP_SJYF</v>
      </c>
      <c r="L30" s="185" t="str">
        <f>RIGHT('CurrentOpen min'!$B30,1)</f>
        <v>4</v>
      </c>
      <c r="M30" s="185" t="str">
        <f>LEFT('CurrentOpen min'!$B30,1)</f>
        <v>P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4.25" customHeight="1">
      <c r="A31" s="185" t="s">
        <v>105</v>
      </c>
      <c r="B31" s="185" t="s">
        <v>165</v>
      </c>
      <c r="C31" s="185" t="s">
        <v>166</v>
      </c>
      <c r="D31" s="185" t="s">
        <v>175</v>
      </c>
      <c r="E31" s="185" t="s">
        <v>176</v>
      </c>
      <c r="F31" s="185">
        <v>400.0</v>
      </c>
      <c r="G31" s="185">
        <v>300.0</v>
      </c>
      <c r="H31" s="185">
        <v>639.98</v>
      </c>
      <c r="I31" s="185">
        <v>1278.82</v>
      </c>
      <c r="J31" s="185" t="str">
        <f t="array" ref="J31">XLOOKUP('CurrentOpen min'!$D31,'Bom min'!B:B,'Bom min'!E:E,"not found",0)</f>
        <v>BM8R080</v>
      </c>
      <c r="K31" s="185" t="str">
        <f t="array" ref="K31">XLOOKUP('CurrentOpen min'!$J31,Overall!$AG:$AG,Overall!C:C,"not found",0)</f>
        <v>EAP_YF</v>
      </c>
      <c r="L31" s="185" t="str">
        <f>RIGHT('CurrentOpen min'!$B31,1)</f>
        <v>4</v>
      </c>
      <c r="M31" s="185" t="str">
        <f>LEFT('CurrentOpen min'!$B31,1)</f>
        <v>P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4.25" customHeight="1">
      <c r="A32" s="185" t="s">
        <v>105</v>
      </c>
      <c r="B32" s="185" t="s">
        <v>165</v>
      </c>
      <c r="C32" s="185" t="s">
        <v>166</v>
      </c>
      <c r="D32" s="185" t="s">
        <v>177</v>
      </c>
      <c r="E32" s="185" t="s">
        <v>178</v>
      </c>
      <c r="F32" s="185">
        <v>500.0</v>
      </c>
      <c r="G32" s="185">
        <v>250.0</v>
      </c>
      <c r="H32" s="185">
        <v>2075.68</v>
      </c>
      <c r="I32" s="185">
        <v>1368.32</v>
      </c>
      <c r="J32" s="185" t="str">
        <f t="array" ref="J32">XLOOKUP('CurrentOpen min'!$D32,'Bom min'!B:B,'Bom min'!E:E,"not found",0)</f>
        <v>BM8R120</v>
      </c>
      <c r="K32" s="185" t="str">
        <f t="array" ref="K32">XLOOKUP('CurrentOpen min'!$J32,Overall!$AG:$AG,Overall!C:C,"not found",0)</f>
        <v>EAP_YF</v>
      </c>
      <c r="L32" s="185" t="str">
        <f>RIGHT('CurrentOpen min'!$B32,1)</f>
        <v>4</v>
      </c>
      <c r="M32" s="185" t="str">
        <f>LEFT('CurrentOpen min'!$B32,1)</f>
        <v>P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14.25" customHeight="1">
      <c r="A33" s="185" t="s">
        <v>105</v>
      </c>
      <c r="B33" s="185" t="s">
        <v>165</v>
      </c>
      <c r="C33" s="185" t="s">
        <v>166</v>
      </c>
      <c r="D33" s="185" t="s">
        <v>179</v>
      </c>
      <c r="E33" s="185" t="s">
        <v>180</v>
      </c>
      <c r="F33" s="185">
        <v>500.0</v>
      </c>
      <c r="G33" s="185">
        <v>400.0</v>
      </c>
      <c r="H33" s="185">
        <v>172.6</v>
      </c>
      <c r="I33" s="185">
        <v>690.4</v>
      </c>
      <c r="J33" s="185" t="str">
        <f t="array" ref="J33">XLOOKUP('CurrentOpen min'!$D33,'Bom min'!B:B,'Bom min'!E:E,"not found",0)</f>
        <v>BM8R150</v>
      </c>
      <c r="K33" s="185" t="str">
        <f t="array" ref="K33">XLOOKUP('CurrentOpen min'!$J33,Overall!$AG:$AG,Overall!C:C,"not found",0)</f>
        <v>EAP_SJYF</v>
      </c>
      <c r="L33" s="185" t="str">
        <f>RIGHT('CurrentOpen min'!$B33,1)</f>
        <v>4</v>
      </c>
      <c r="M33" s="185" t="str">
        <f>LEFT('CurrentOpen min'!$B33,1)</f>
        <v>P</v>
      </c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14.25" customHeight="1">
      <c r="A34" s="185" t="s">
        <v>105</v>
      </c>
      <c r="B34" s="185" t="s">
        <v>165</v>
      </c>
      <c r="C34" s="185" t="s">
        <v>166</v>
      </c>
      <c r="D34" s="185" t="s">
        <v>181</v>
      </c>
      <c r="E34" s="185" t="s">
        <v>182</v>
      </c>
      <c r="F34" s="185">
        <v>500.0</v>
      </c>
      <c r="G34" s="185">
        <v>180.0</v>
      </c>
      <c r="H34" s="185">
        <v>1324.94</v>
      </c>
      <c r="I34" s="185">
        <v>328.56</v>
      </c>
      <c r="J34" s="185" t="str">
        <f t="array" ref="J34">XLOOKUP('CurrentOpen min'!$D34,'Bom min'!B:B,'Bom min'!E:E,"not found",0)</f>
        <v>BM8R160</v>
      </c>
      <c r="K34" s="185" t="str">
        <f t="array" ref="K34">XLOOKUP('CurrentOpen min'!$J34,Overall!$AG:$AG,Overall!C:C,"not found",0)</f>
        <v>EAP_SJYF</v>
      </c>
      <c r="L34" s="185" t="str">
        <f>RIGHT('CurrentOpen min'!$B34,1)</f>
        <v>4</v>
      </c>
      <c r="M34" s="185" t="str">
        <f>LEFT('CurrentOpen min'!$B34,1)</f>
        <v>P</v>
      </c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14.25" customHeight="1">
      <c r="A35" s="185" t="s">
        <v>105</v>
      </c>
      <c r="B35" s="185" t="s">
        <v>165</v>
      </c>
      <c r="C35" s="185" t="s">
        <v>166</v>
      </c>
      <c r="D35" s="185" t="s">
        <v>183</v>
      </c>
      <c r="E35" s="185" t="s">
        <v>184</v>
      </c>
      <c r="F35" s="185">
        <v>200.0</v>
      </c>
      <c r="G35" s="185">
        <v>125.0</v>
      </c>
      <c r="H35" s="185">
        <v>1444.14</v>
      </c>
      <c r="I35" s="185">
        <v>543.86</v>
      </c>
      <c r="J35" s="185" t="str">
        <f t="array" ref="J35">XLOOKUP('CurrentOpen min'!$D35,'Bom min'!B:B,'Bom min'!E:E,"not found",0)</f>
        <v>BM8R170</v>
      </c>
      <c r="K35" s="185" t="str">
        <f t="array" ref="K35">XLOOKUP('CurrentOpen min'!$J35,Overall!$AG:$AG,Overall!C:C,"not found",0)</f>
        <v>EAP_AZV</v>
      </c>
      <c r="L35" s="185" t="str">
        <f>RIGHT('CurrentOpen min'!$B35,1)</f>
        <v>4</v>
      </c>
      <c r="M35" s="185" t="str">
        <f>LEFT('CurrentOpen min'!$B35,1)</f>
        <v>P</v>
      </c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14.25" customHeight="1">
      <c r="A36" s="185" t="s">
        <v>105</v>
      </c>
      <c r="B36" s="185" t="s">
        <v>165</v>
      </c>
      <c r="C36" s="185" t="s">
        <v>166</v>
      </c>
      <c r="D36" s="185" t="s">
        <v>185</v>
      </c>
      <c r="E36" s="185" t="s">
        <v>186</v>
      </c>
      <c r="F36" s="185">
        <v>100.0</v>
      </c>
      <c r="G36" s="185">
        <v>60.0</v>
      </c>
      <c r="H36" s="185">
        <v>640.28</v>
      </c>
      <c r="I36" s="185">
        <v>487.12</v>
      </c>
      <c r="J36" s="185" t="str">
        <f t="array" ref="J36">XLOOKUP('CurrentOpen min'!$D36,'Bom min'!B:B,'Bom min'!E:E,"not found",0)</f>
        <v>BM8R170</v>
      </c>
      <c r="K36" s="185" t="str">
        <f t="array" ref="K36">XLOOKUP('CurrentOpen min'!$J36,Overall!$AG:$AG,Overall!C:C,"not found",0)</f>
        <v>EAP_AZV</v>
      </c>
      <c r="L36" s="185" t="str">
        <f>RIGHT('CurrentOpen min'!$B36,1)</f>
        <v>4</v>
      </c>
      <c r="M36" s="185" t="str">
        <f>LEFT('CurrentOpen min'!$B36,1)</f>
        <v>P</v>
      </c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14.25" customHeight="1">
      <c r="A37" s="185" t="s">
        <v>105</v>
      </c>
      <c r="B37" s="185" t="s">
        <v>165</v>
      </c>
      <c r="C37" s="185" t="s">
        <v>166</v>
      </c>
      <c r="D37" s="185" t="s">
        <v>187</v>
      </c>
      <c r="E37" s="185" t="s">
        <v>188</v>
      </c>
      <c r="F37" s="185">
        <v>300.0</v>
      </c>
      <c r="G37" s="185">
        <v>100.0</v>
      </c>
      <c r="H37" s="185">
        <v>938.6</v>
      </c>
      <c r="I37" s="185">
        <v>76.0</v>
      </c>
      <c r="J37" s="185" t="str">
        <f t="array" ref="J37">XLOOKUP('CurrentOpen min'!$D37,'Bom min'!B:B,'Bom min'!E:E,"not found",0)</f>
        <v>BM8R210</v>
      </c>
      <c r="K37" s="185" t="str">
        <f t="array" ref="K37">XLOOKUP('CurrentOpen min'!$J37,Overall!$AG:$AG,Overall!C:C,"not found",0)</f>
        <v>EAP_YF</v>
      </c>
      <c r="L37" s="185" t="str">
        <f>RIGHT('CurrentOpen min'!$B37,1)</f>
        <v>4</v>
      </c>
      <c r="M37" s="185" t="str">
        <f>LEFT('CurrentOpen min'!$B37,1)</f>
        <v>P</v>
      </c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14.25" customHeight="1">
      <c r="A38" s="185" t="s">
        <v>105</v>
      </c>
      <c r="B38" s="185" t="s">
        <v>165</v>
      </c>
      <c r="C38" s="185" t="s">
        <v>166</v>
      </c>
      <c r="D38" s="185" t="s">
        <v>189</v>
      </c>
      <c r="E38" s="185" t="s">
        <v>190</v>
      </c>
      <c r="F38" s="185">
        <v>300.0</v>
      </c>
      <c r="G38" s="185">
        <v>200.0</v>
      </c>
      <c r="H38" s="185">
        <v>418.36</v>
      </c>
      <c r="I38" s="185">
        <v>475.64</v>
      </c>
      <c r="J38" s="185" t="str">
        <f t="array" ref="J38">XLOOKUP('CurrentOpen min'!$D38,'Bom min'!B:B,'Bom min'!E:E,"not found",0)</f>
        <v>BM8R220</v>
      </c>
      <c r="K38" s="185" t="str">
        <f t="array" ref="K38">XLOOKUP('CurrentOpen min'!$J38,Overall!$AG:$AG,Overall!C:C,"not found",0)</f>
        <v>EAP_MAL</v>
      </c>
      <c r="L38" s="185" t="str">
        <f>RIGHT('CurrentOpen min'!$B38,1)</f>
        <v>4</v>
      </c>
      <c r="M38" s="185" t="str">
        <f>LEFT('CurrentOpen min'!$B38,1)</f>
        <v>P</v>
      </c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14.25" customHeight="1">
      <c r="A39" s="185" t="s">
        <v>105</v>
      </c>
      <c r="B39" s="185" t="s">
        <v>145</v>
      </c>
      <c r="C39" s="185" t="s">
        <v>166</v>
      </c>
      <c r="D39" s="185" t="s">
        <v>191</v>
      </c>
      <c r="E39" s="185" t="s">
        <v>192</v>
      </c>
      <c r="F39" s="185">
        <v>600.0</v>
      </c>
      <c r="G39" s="185">
        <v>212.0</v>
      </c>
      <c r="H39" s="185">
        <v>8420.76</v>
      </c>
      <c r="I39" s="185">
        <v>4601.04</v>
      </c>
      <c r="J39" s="185" t="str">
        <f t="array" ref="J39">XLOOKUP('CurrentOpen min'!$D39,'Bom min'!B:B,'Bom min'!E:E,"not found",0)</f>
        <v>BM8R020</v>
      </c>
      <c r="K39" s="185" t="str">
        <f t="array" ref="K39">XLOOKUP('CurrentOpen min'!$J39,Overall!$AG:$AG,Overall!C:C,"not found",0)</f>
        <v>RearDoor</v>
      </c>
      <c r="L39" s="185" t="str">
        <f>RIGHT('CurrentOpen min'!$B39,1)</f>
        <v>4</v>
      </c>
      <c r="M39" s="185" t="str">
        <f>LEFT('CurrentOpen min'!$B39,1)</f>
        <v>U</v>
      </c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14.25" customHeight="1">
      <c r="A40" s="185" t="s">
        <v>105</v>
      </c>
      <c r="B40" s="185" t="s">
        <v>145</v>
      </c>
      <c r="C40" s="185" t="s">
        <v>166</v>
      </c>
      <c r="D40" s="185" t="s">
        <v>193</v>
      </c>
      <c r="E40" s="185" t="s">
        <v>194</v>
      </c>
      <c r="F40" s="185">
        <v>200.0</v>
      </c>
      <c r="G40" s="185">
        <v>57.0</v>
      </c>
      <c r="H40" s="185">
        <v>3458.46</v>
      </c>
      <c r="I40" s="185">
        <v>1378.55</v>
      </c>
      <c r="J40" s="185" t="str">
        <f t="array" ref="J40">XLOOKUP('CurrentOpen min'!$D40,'Bom min'!B:B,'Bom min'!E:E,"not found",0)</f>
        <v>BM8R060</v>
      </c>
      <c r="K40" s="185" t="str">
        <f t="array" ref="K40">XLOOKUP('CurrentOpen min'!$J40,Overall!$AG:$AG,Overall!C:C,"not found",0)</f>
        <v>SeatVL</v>
      </c>
      <c r="L40" s="185" t="str">
        <f>RIGHT('CurrentOpen min'!$B40,1)</f>
        <v>4</v>
      </c>
      <c r="M40" s="185" t="str">
        <f>LEFT('CurrentOpen min'!$B40,1)</f>
        <v>U</v>
      </c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14.25" customHeight="1">
      <c r="A41" s="185" t="s">
        <v>105</v>
      </c>
      <c r="B41" s="185" t="s">
        <v>145</v>
      </c>
      <c r="C41" s="185" t="s">
        <v>166</v>
      </c>
      <c r="D41" s="185" t="s">
        <v>195</v>
      </c>
      <c r="E41" s="185" t="s">
        <v>196</v>
      </c>
      <c r="F41" s="185">
        <v>400.0</v>
      </c>
      <c r="G41" s="185">
        <v>70.0</v>
      </c>
      <c r="H41" s="185">
        <v>6680.85</v>
      </c>
      <c r="I41" s="185">
        <v>1417.15</v>
      </c>
      <c r="J41" s="185" t="str">
        <f t="array" ref="J41">XLOOKUP('CurrentOpen min'!$D41,'Bom min'!B:B,'Bom min'!E:E,"not found",0)</f>
        <v>BM8R070</v>
      </c>
      <c r="K41" s="185" t="str">
        <f t="array" ref="K41">XLOOKUP('CurrentOpen min'!$J41,Overall!$AG:$AG,Overall!C:C,"not found",0)</f>
        <v>SeatVR</v>
      </c>
      <c r="L41" s="185" t="str">
        <f>RIGHT('CurrentOpen min'!$B41,1)</f>
        <v>4</v>
      </c>
      <c r="M41" s="185" t="str">
        <f>LEFT('CurrentOpen min'!$B41,1)</f>
        <v>U</v>
      </c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14.25" customHeight="1">
      <c r="A42" s="185" t="s">
        <v>105</v>
      </c>
      <c r="B42" s="185" t="s">
        <v>145</v>
      </c>
      <c r="C42" s="185" t="s">
        <v>166</v>
      </c>
      <c r="D42" s="185" t="s">
        <v>197</v>
      </c>
      <c r="E42" s="185" t="s">
        <v>198</v>
      </c>
      <c r="F42" s="185">
        <v>200.0</v>
      </c>
      <c r="G42" s="185">
        <v>26.0</v>
      </c>
      <c r="H42" s="185">
        <v>2719.79</v>
      </c>
      <c r="I42" s="185">
        <v>406.41</v>
      </c>
      <c r="J42" s="185" t="str">
        <f t="array" ref="J42">XLOOKUP('CurrentOpen min'!$D42,'Bom min'!B:B,'Bom min'!E:E,"not found",0)</f>
        <v>BM8R110</v>
      </c>
      <c r="K42" s="185" t="str">
        <f t="array" ref="K42">XLOOKUP('CurrentOpen min'!$J42,Overall!$AG:$AG,Overall!C:C,"not found",0)</f>
        <v>RearBumper</v>
      </c>
      <c r="L42" s="185" t="str">
        <f>RIGHT('CurrentOpen min'!$B42,1)</f>
        <v>4</v>
      </c>
      <c r="M42" s="185" t="str">
        <f>LEFT('CurrentOpen min'!$B42,1)</f>
        <v>U</v>
      </c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14.25" customHeight="1">
      <c r="A43" s="185" t="s">
        <v>105</v>
      </c>
      <c r="B43" s="185" t="s">
        <v>145</v>
      </c>
      <c r="C43" s="185" t="s">
        <v>166</v>
      </c>
      <c r="D43" s="185" t="s">
        <v>199</v>
      </c>
      <c r="E43" s="185" t="s">
        <v>200</v>
      </c>
      <c r="F43" s="185">
        <v>600.0</v>
      </c>
      <c r="G43" s="185">
        <v>169.0</v>
      </c>
      <c r="H43" s="185">
        <v>14275.15</v>
      </c>
      <c r="I43" s="185">
        <v>5597.45</v>
      </c>
      <c r="J43" s="185" t="str">
        <f t="array" ref="J43">XLOOKUP('CurrentOpen min'!$D43,'Bom min'!B:B,'Bom min'!E:E,"not found",0)</f>
        <v>BM8R260</v>
      </c>
      <c r="K43" s="185" t="str">
        <f t="array" ref="K43">XLOOKUP('CurrentOpen min'!$J43,Overall!$AG:$AG,Overall!C:C,"not found",0)</f>
        <v>Cockpit</v>
      </c>
      <c r="L43" s="185" t="str">
        <f>RIGHT('CurrentOpen min'!$B43,1)</f>
        <v>4</v>
      </c>
      <c r="M43" s="185" t="str">
        <f>LEFT('CurrentOpen min'!$B43,1)</f>
        <v>U</v>
      </c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14.25" customHeight="1">
      <c r="A44" s="185" t="s">
        <v>105</v>
      </c>
      <c r="B44" s="185" t="s">
        <v>145</v>
      </c>
      <c r="C44" s="185" t="s">
        <v>166</v>
      </c>
      <c r="D44" s="185" t="s">
        <v>201</v>
      </c>
      <c r="E44" s="185" t="s">
        <v>202</v>
      </c>
      <c r="F44" s="185">
        <v>400.0</v>
      </c>
      <c r="G44" s="185">
        <v>116.0</v>
      </c>
      <c r="H44" s="185">
        <v>5789.91</v>
      </c>
      <c r="I44" s="185">
        <v>2364.89</v>
      </c>
      <c r="J44" s="185" t="str">
        <f t="array" ref="J44">XLOOKUP('CurrentOpen min'!$D44,'Bom min'!B:B,'Bom min'!E:E,"not found",0)</f>
        <v>BM8R270</v>
      </c>
      <c r="K44" s="185" t="str">
        <f t="array" ref="K44">XLOOKUP('CurrentOpen min'!$J44,Overall!$AG:$AG,Overall!C:C,"not found",0)</f>
        <v>Frontend</v>
      </c>
      <c r="L44" s="185" t="str">
        <f>RIGHT('CurrentOpen min'!$B44,1)</f>
        <v>4</v>
      </c>
      <c r="M44" s="185" t="str">
        <f>LEFT('CurrentOpen min'!$B44,1)</f>
        <v>U</v>
      </c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14.25" customHeight="1">
      <c r="A45" s="185" t="s">
        <v>105</v>
      </c>
      <c r="B45" s="185" t="s">
        <v>145</v>
      </c>
      <c r="C45" s="185" t="s">
        <v>166</v>
      </c>
      <c r="D45" s="185" t="s">
        <v>203</v>
      </c>
      <c r="E45" s="185" t="s">
        <v>204</v>
      </c>
      <c r="F45" s="185">
        <v>400.0</v>
      </c>
      <c r="G45" s="185">
        <v>191.0</v>
      </c>
      <c r="H45" s="185">
        <v>3430.74</v>
      </c>
      <c r="I45" s="185">
        <v>3135.27</v>
      </c>
      <c r="J45" s="185" t="str">
        <f t="array" ref="J45">XLOOKUP('CurrentOpen min'!$D45,'Bom min'!B:B,'Bom min'!E:E,"not found",0)</f>
        <v>BM8R280</v>
      </c>
      <c r="K45" s="185" t="str">
        <f t="array" ref="K45">XLOOKUP('CurrentOpen min'!$J45,Overall!$AG:$AG,Overall!C:C,"not found",0)</f>
        <v>FrontendLKS</v>
      </c>
      <c r="L45" s="185" t="str">
        <f>RIGHT('CurrentOpen min'!$B45,1)</f>
        <v>4</v>
      </c>
      <c r="M45" s="185" t="str">
        <f>LEFT('CurrentOpen min'!$B45,1)</f>
        <v>U</v>
      </c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14.25" customHeight="1">
      <c r="A46" s="185" t="s">
        <v>105</v>
      </c>
      <c r="B46" s="185" t="s">
        <v>145</v>
      </c>
      <c r="C46" s="185" t="s">
        <v>166</v>
      </c>
      <c r="D46" s="185" t="s">
        <v>205</v>
      </c>
      <c r="E46" s="185" t="s">
        <v>206</v>
      </c>
      <c r="F46" s="185">
        <v>400.0</v>
      </c>
      <c r="G46" s="185">
        <v>157.0</v>
      </c>
      <c r="H46" s="185">
        <v>6488.59</v>
      </c>
      <c r="I46" s="185">
        <v>4192.21</v>
      </c>
      <c r="J46" s="185" t="str">
        <f t="array" ref="J46">XLOOKUP('CurrentOpen min'!$D46,'Bom min'!B:B,'Bom min'!E:E,"not found",0)</f>
        <v>BM8R290</v>
      </c>
      <c r="K46" s="185" t="str">
        <f t="array" ref="K46">XLOOKUP('CurrentOpen min'!$J46,Overall!$AG:$AG,Overall!C:C,"not found",0)</f>
        <v>Drive door</v>
      </c>
      <c r="L46" s="185" t="str">
        <f>RIGHT('CurrentOpen min'!$B46,1)</f>
        <v>4</v>
      </c>
      <c r="M46" s="185" t="str">
        <f>LEFT('CurrentOpen min'!$B46,1)</f>
        <v>U</v>
      </c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14.25" customHeight="1">
      <c r="A47" s="185" t="s">
        <v>105</v>
      </c>
      <c r="B47" s="185" t="s">
        <v>145</v>
      </c>
      <c r="C47" s="185" t="s">
        <v>166</v>
      </c>
      <c r="D47" s="185" t="s">
        <v>207</v>
      </c>
      <c r="E47" s="185" t="s">
        <v>208</v>
      </c>
      <c r="F47" s="185">
        <v>200.0</v>
      </c>
      <c r="G47" s="185">
        <v>162.0</v>
      </c>
      <c r="H47" s="185">
        <v>982.98</v>
      </c>
      <c r="I47" s="185">
        <v>4190.62</v>
      </c>
      <c r="J47" s="185" t="str">
        <f t="array" ref="J47">XLOOKUP('CurrentOpen min'!$D47,'Bom min'!B:B,'Bom min'!E:E,"not found",0)</f>
        <v>BM8R300</v>
      </c>
      <c r="K47" s="185" t="str">
        <f t="array" ref="K47">XLOOKUP('CurrentOpen min'!$J47,Overall!$AG:$AG,Overall!C:C,"not found",0)</f>
        <v>Passenger door</v>
      </c>
      <c r="L47" s="185" t="str">
        <f>RIGHT('CurrentOpen min'!$B47,1)</f>
        <v>4</v>
      </c>
      <c r="M47" s="185" t="str">
        <f>LEFT('CurrentOpen min'!$B47,1)</f>
        <v>U</v>
      </c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14.25" customHeight="1">
      <c r="A48" s="185" t="s">
        <v>105</v>
      </c>
      <c r="B48" s="185" t="s">
        <v>165</v>
      </c>
      <c r="C48" s="185" t="s">
        <v>209</v>
      </c>
      <c r="D48" s="185" t="s">
        <v>210</v>
      </c>
      <c r="E48" s="185" t="s">
        <v>211</v>
      </c>
      <c r="F48" s="185">
        <v>600.0</v>
      </c>
      <c r="G48" s="185">
        <v>600.0</v>
      </c>
      <c r="H48" s="185">
        <v>357.84</v>
      </c>
      <c r="I48" s="185">
        <v>818.76</v>
      </c>
      <c r="J48" s="185" t="str">
        <f t="array" ref="J48">XLOOKUP('CurrentOpen min'!$D48,'Bom min'!B:B,'Bom min'!E:E,"not found",0)</f>
        <v>BM8R140</v>
      </c>
      <c r="K48" s="185" t="str">
        <f t="array" ref="K48">XLOOKUP('CurrentOpen min'!$J48,Overall!$AG:$AG,Overall!C:C,"not found",0)</f>
        <v>EAP_SJYF</v>
      </c>
      <c r="L48" s="185" t="str">
        <f>RIGHT('CurrentOpen min'!$B48,1)</f>
        <v>4</v>
      </c>
      <c r="M48" s="185" t="str">
        <f>LEFT('CurrentOpen min'!$B48,1)</f>
        <v>P</v>
      </c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14.25" customHeight="1">
      <c r="A49" s="185" t="s">
        <v>105</v>
      </c>
      <c r="B49" s="185" t="s">
        <v>165</v>
      </c>
      <c r="C49" s="185" t="s">
        <v>209</v>
      </c>
      <c r="D49" s="185" t="s">
        <v>179</v>
      </c>
      <c r="E49" s="185" t="s">
        <v>212</v>
      </c>
      <c r="F49" s="185">
        <v>500.0</v>
      </c>
      <c r="G49" s="185">
        <v>500.0</v>
      </c>
      <c r="H49" s="185">
        <v>0.0</v>
      </c>
      <c r="I49" s="185">
        <v>863.0</v>
      </c>
      <c r="J49" s="185" t="str">
        <f t="array" ref="J49">XLOOKUP('CurrentOpen min'!$D49,'Bom min'!B:B,'Bom min'!E:E,"not found",0)</f>
        <v>BM8R150</v>
      </c>
      <c r="K49" s="185" t="str">
        <f t="array" ref="K49">XLOOKUP('CurrentOpen min'!$J49,Overall!$AG:$AG,Overall!C:C,"not found",0)</f>
        <v>EAP_SJYF</v>
      </c>
      <c r="L49" s="185" t="str">
        <f>RIGHT('CurrentOpen min'!$B49,1)</f>
        <v>4</v>
      </c>
      <c r="M49" s="185" t="str">
        <f>LEFT('CurrentOpen min'!$B49,1)</f>
        <v>P</v>
      </c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4.25" customHeight="1">
      <c r="A50" s="185" t="s">
        <v>105</v>
      </c>
      <c r="B50" s="185" t="s">
        <v>165</v>
      </c>
      <c r="C50" s="185" t="s">
        <v>209</v>
      </c>
      <c r="D50" s="185" t="s">
        <v>181</v>
      </c>
      <c r="E50" s="185" t="s">
        <v>213</v>
      </c>
      <c r="F50" s="185">
        <v>500.0</v>
      </c>
      <c r="G50" s="185">
        <v>500.0</v>
      </c>
      <c r="H50" s="185">
        <v>53.34</v>
      </c>
      <c r="I50" s="185">
        <v>1600.16</v>
      </c>
      <c r="J50" s="185" t="str">
        <f t="array" ref="J50">XLOOKUP('CurrentOpen min'!$D50,'Bom min'!B:B,'Bom min'!E:E,"not found",0)</f>
        <v>BM8R160</v>
      </c>
      <c r="K50" s="185" t="str">
        <f t="array" ref="K50">XLOOKUP('CurrentOpen min'!$J50,Overall!$AG:$AG,Overall!C:C,"not found",0)</f>
        <v>EAP_SJYF</v>
      </c>
      <c r="L50" s="185" t="str">
        <f>RIGHT('CurrentOpen min'!$B50,1)</f>
        <v>4</v>
      </c>
      <c r="M50" s="185" t="str">
        <f>LEFT('CurrentOpen min'!$B50,1)</f>
        <v>P</v>
      </c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4.25" customHeight="1">
      <c r="A51" s="185" t="s">
        <v>105</v>
      </c>
      <c r="B51" s="185" t="s">
        <v>145</v>
      </c>
      <c r="C51" s="185" t="s">
        <v>209</v>
      </c>
      <c r="D51" s="185" t="s">
        <v>214</v>
      </c>
      <c r="E51" s="185" t="s">
        <v>215</v>
      </c>
      <c r="F51" s="185">
        <v>400.0</v>
      </c>
      <c r="G51" s="185">
        <v>375.0</v>
      </c>
      <c r="H51" s="185">
        <v>481.03</v>
      </c>
      <c r="I51" s="185">
        <v>7215.38</v>
      </c>
      <c r="J51" s="185" t="str">
        <f t="array" ref="J51">XLOOKUP('CurrentOpen min'!$D51,'Bom min'!B:B,'Bom min'!E:E,"not found",0)</f>
        <v>BM8R090</v>
      </c>
      <c r="K51" s="185" t="str">
        <f t="array" ref="K51">XLOOKUP('CurrentOpen min'!$J51,Overall!$AG:$AG,Overall!C:C,"not found",0)</f>
        <v>FrontBumper</v>
      </c>
      <c r="L51" s="185" t="str">
        <f>RIGHT('CurrentOpen min'!$B51,1)</f>
        <v>4</v>
      </c>
      <c r="M51" s="185" t="str">
        <f>LEFT('CurrentOpen min'!$B51,1)</f>
        <v>U</v>
      </c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4.25" customHeight="1">
      <c r="A52" s="185" t="s">
        <v>105</v>
      </c>
      <c r="B52" s="185" t="s">
        <v>145</v>
      </c>
      <c r="C52" s="185" t="s">
        <v>209</v>
      </c>
      <c r="D52" s="185" t="s">
        <v>201</v>
      </c>
      <c r="E52" s="185" t="s">
        <v>216</v>
      </c>
      <c r="F52" s="185">
        <v>400.0</v>
      </c>
      <c r="G52" s="185">
        <v>400.0</v>
      </c>
      <c r="H52" s="185">
        <v>0.0</v>
      </c>
      <c r="I52" s="185">
        <v>8154.8</v>
      </c>
      <c r="J52" s="185" t="str">
        <f t="array" ref="J52">XLOOKUP('CurrentOpen min'!$D52,'Bom min'!B:B,'Bom min'!E:E,"not found",0)</f>
        <v>BM8R270</v>
      </c>
      <c r="K52" s="185" t="str">
        <f t="array" ref="K52">XLOOKUP('CurrentOpen min'!$J52,Overall!$AG:$AG,Overall!C:C,"not found",0)</f>
        <v>Frontend</v>
      </c>
      <c r="L52" s="185" t="str">
        <f>RIGHT('CurrentOpen min'!$B52,1)</f>
        <v>4</v>
      </c>
      <c r="M52" s="185" t="str">
        <f>LEFT('CurrentOpen min'!$B52,1)</f>
        <v>U</v>
      </c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14.25" customHeight="1">
      <c r="A53" s="185" t="s">
        <v>105</v>
      </c>
      <c r="B53" s="185" t="s">
        <v>145</v>
      </c>
      <c r="C53" s="185" t="s">
        <v>209</v>
      </c>
      <c r="D53" s="185" t="s">
        <v>203</v>
      </c>
      <c r="E53" s="185" t="s">
        <v>217</v>
      </c>
      <c r="F53" s="185">
        <v>200.0</v>
      </c>
      <c r="G53" s="185">
        <v>200.0</v>
      </c>
      <c r="H53" s="185">
        <v>0.0</v>
      </c>
      <c r="I53" s="185">
        <v>3283.0</v>
      </c>
      <c r="J53" s="185" t="str">
        <f t="array" ref="J53">XLOOKUP('CurrentOpen min'!$D53,'Bom min'!B:B,'Bom min'!E:E,"not found",0)</f>
        <v>BM8R280</v>
      </c>
      <c r="K53" s="185" t="str">
        <f t="array" ref="K53">XLOOKUP('CurrentOpen min'!$J53,Overall!$AG:$AG,Overall!C:C,"not found",0)</f>
        <v>FrontendLKS</v>
      </c>
      <c r="L53" s="185" t="str">
        <f>RIGHT('CurrentOpen min'!$B53,1)</f>
        <v>4</v>
      </c>
      <c r="M53" s="185" t="str">
        <f>LEFT('CurrentOpen min'!$B53,1)</f>
        <v>U</v>
      </c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4.25" customHeight="1">
      <c r="A54" s="185" t="s">
        <v>105</v>
      </c>
      <c r="B54" s="185" t="s">
        <v>165</v>
      </c>
      <c r="C54" s="185" t="s">
        <v>209</v>
      </c>
      <c r="D54" s="185" t="s">
        <v>167</v>
      </c>
      <c r="E54" s="185" t="s">
        <v>218</v>
      </c>
      <c r="F54" s="185">
        <v>600.0</v>
      </c>
      <c r="G54" s="185">
        <v>600.0</v>
      </c>
      <c r="H54" s="185">
        <v>0.0</v>
      </c>
      <c r="I54" s="185">
        <v>7670.4</v>
      </c>
      <c r="J54" s="185" t="str">
        <f t="array" ref="J54">XLOOKUP('CurrentOpen min'!$D54,'Bom min'!B:B,'Bom min'!E:E,"not found",0)</f>
        <v>BM8R030</v>
      </c>
      <c r="K54" s="185" t="str">
        <f t="array" ref="K54">XLOOKUP('CurrentOpen min'!$J54,Overall!$AG:$AG,Overall!C:C,"not found",0)</f>
        <v>EAP_SJYF</v>
      </c>
      <c r="L54" s="185" t="str">
        <f>RIGHT('CurrentOpen min'!$B54,1)</f>
        <v>4</v>
      </c>
      <c r="M54" s="185" t="str">
        <f>LEFT('CurrentOpen min'!$B54,1)</f>
        <v>P</v>
      </c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4.25" customHeight="1">
      <c r="A55" s="185" t="s">
        <v>105</v>
      </c>
      <c r="B55" s="185" t="s">
        <v>165</v>
      </c>
      <c r="C55" s="185" t="s">
        <v>209</v>
      </c>
      <c r="D55" s="185" t="s">
        <v>169</v>
      </c>
      <c r="E55" s="185" t="s">
        <v>219</v>
      </c>
      <c r="F55" s="185">
        <v>300.0</v>
      </c>
      <c r="G55" s="185">
        <v>300.0</v>
      </c>
      <c r="H55" s="185">
        <v>0.0</v>
      </c>
      <c r="I55" s="185">
        <v>3106.8</v>
      </c>
      <c r="J55" s="185" t="str">
        <f t="array" ref="J55">XLOOKUP('CurrentOpen min'!$D55,'Bom min'!B:B,'Bom min'!E:E,"not found",0)</f>
        <v>BM8R040</v>
      </c>
      <c r="K55" s="185" t="str">
        <f t="array" ref="K55">XLOOKUP('CurrentOpen min'!$J55,Overall!$AG:$AG,Overall!C:C,"not found",0)</f>
        <v>EAP_SJYF</v>
      </c>
      <c r="L55" s="185" t="str">
        <f>RIGHT('CurrentOpen min'!$B55,1)</f>
        <v>4</v>
      </c>
      <c r="M55" s="185" t="str">
        <f>LEFT('CurrentOpen min'!$B55,1)</f>
        <v>P</v>
      </c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4.25" customHeight="1">
      <c r="A56" s="185" t="s">
        <v>105</v>
      </c>
      <c r="B56" s="185" t="s">
        <v>165</v>
      </c>
      <c r="C56" s="185" t="s">
        <v>209</v>
      </c>
      <c r="D56" s="185" t="s">
        <v>171</v>
      </c>
      <c r="E56" s="185" t="s">
        <v>220</v>
      </c>
      <c r="F56" s="185">
        <v>200.0</v>
      </c>
      <c r="G56" s="185">
        <v>200.0</v>
      </c>
      <c r="H56" s="185">
        <v>0.0</v>
      </c>
      <c r="I56" s="185">
        <v>2514.6</v>
      </c>
      <c r="J56" s="185" t="str">
        <f t="array" ref="J56">XLOOKUP('CurrentOpen min'!$D56,'Bom min'!B:B,'Bom min'!E:E,"not found",0)</f>
        <v>BM8R040</v>
      </c>
      <c r="K56" s="185" t="str">
        <f t="array" ref="K56">XLOOKUP('CurrentOpen min'!$J56,Overall!$AG:$AG,Overall!C:C,"not found",0)</f>
        <v>EAP_SJYF</v>
      </c>
      <c r="L56" s="185" t="str">
        <f>RIGHT('CurrentOpen min'!$B56,1)</f>
        <v>4</v>
      </c>
      <c r="M56" s="185" t="str">
        <f>LEFT('CurrentOpen min'!$B56,1)</f>
        <v>P</v>
      </c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4.25" customHeight="1">
      <c r="A57" s="185" t="s">
        <v>105</v>
      </c>
      <c r="B57" s="185" t="s">
        <v>165</v>
      </c>
      <c r="C57" s="185" t="s">
        <v>209</v>
      </c>
      <c r="D57" s="185" t="s">
        <v>173</v>
      </c>
      <c r="E57" s="185" t="s">
        <v>221</v>
      </c>
      <c r="F57" s="185">
        <v>1000.0</v>
      </c>
      <c r="G57" s="185">
        <v>1000.0</v>
      </c>
      <c r="H57" s="185">
        <v>0.0</v>
      </c>
      <c r="I57" s="185">
        <v>9378.0</v>
      </c>
      <c r="J57" s="185" t="str">
        <f t="array" ref="J57">XLOOKUP('CurrentOpen min'!$D57,'Bom min'!B:B,'Bom min'!E:E,"not found",0)</f>
        <v>BM8R050</v>
      </c>
      <c r="K57" s="185" t="str">
        <f t="array" ref="K57">XLOOKUP('CurrentOpen min'!$J57,Overall!$AG:$AG,Overall!C:C,"not found",0)</f>
        <v>EAP_SJYF</v>
      </c>
      <c r="L57" s="185" t="str">
        <f>RIGHT('CurrentOpen min'!$B57,1)</f>
        <v>4</v>
      </c>
      <c r="M57" s="185" t="str">
        <f>LEFT('CurrentOpen min'!$B57,1)</f>
        <v>P</v>
      </c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4.25" customHeight="1">
      <c r="A58" s="185" t="s">
        <v>105</v>
      </c>
      <c r="B58" s="185" t="s">
        <v>165</v>
      </c>
      <c r="C58" s="185" t="s">
        <v>209</v>
      </c>
      <c r="D58" s="185" t="s">
        <v>175</v>
      </c>
      <c r="E58" s="185" t="s">
        <v>222</v>
      </c>
      <c r="F58" s="185">
        <v>400.0</v>
      </c>
      <c r="G58" s="185">
        <v>400.0</v>
      </c>
      <c r="H58" s="185">
        <v>0.0</v>
      </c>
      <c r="I58" s="185">
        <v>1918.8</v>
      </c>
      <c r="J58" s="185" t="str">
        <f t="array" ref="J58">XLOOKUP('CurrentOpen min'!$D58,'Bom min'!B:B,'Bom min'!E:E,"not found",0)</f>
        <v>BM8R080</v>
      </c>
      <c r="K58" s="185" t="str">
        <f t="array" ref="K58">XLOOKUP('CurrentOpen min'!$J58,Overall!$AG:$AG,Overall!C:C,"not found",0)</f>
        <v>EAP_YF</v>
      </c>
      <c r="L58" s="185" t="str">
        <f>RIGHT('CurrentOpen min'!$B58,1)</f>
        <v>4</v>
      </c>
      <c r="M58" s="185" t="str">
        <f>LEFT('CurrentOpen min'!$B58,1)</f>
        <v>P</v>
      </c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4.25" customHeight="1">
      <c r="A59" s="185" t="s">
        <v>105</v>
      </c>
      <c r="B59" s="185" t="s">
        <v>165</v>
      </c>
      <c r="C59" s="185" t="s">
        <v>209</v>
      </c>
      <c r="D59" s="185" t="s">
        <v>177</v>
      </c>
      <c r="E59" s="185" t="s">
        <v>223</v>
      </c>
      <c r="F59" s="185">
        <v>500.0</v>
      </c>
      <c r="G59" s="185">
        <v>500.0</v>
      </c>
      <c r="H59" s="185">
        <v>0.0</v>
      </c>
      <c r="I59" s="185">
        <v>3444.0</v>
      </c>
      <c r="J59" s="185" t="str">
        <f t="array" ref="J59">XLOOKUP('CurrentOpen min'!$D59,'Bom min'!B:B,'Bom min'!E:E,"not found",0)</f>
        <v>BM8R120</v>
      </c>
      <c r="K59" s="185" t="str">
        <f t="array" ref="K59">XLOOKUP('CurrentOpen min'!$J59,Overall!$AG:$AG,Overall!C:C,"not found",0)</f>
        <v>EAP_YF</v>
      </c>
      <c r="L59" s="185" t="str">
        <f>RIGHT('CurrentOpen min'!$B59,1)</f>
        <v>4</v>
      </c>
      <c r="M59" s="185" t="str">
        <f>LEFT('CurrentOpen min'!$B59,1)</f>
        <v>P</v>
      </c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4.25" customHeight="1">
      <c r="A60" s="185" t="s">
        <v>105</v>
      </c>
      <c r="B60" s="185" t="s">
        <v>165</v>
      </c>
      <c r="C60" s="185" t="s">
        <v>209</v>
      </c>
      <c r="D60" s="185" t="s">
        <v>185</v>
      </c>
      <c r="E60" s="185" t="s">
        <v>224</v>
      </c>
      <c r="F60" s="185">
        <v>300.0</v>
      </c>
      <c r="G60" s="185">
        <v>300.0</v>
      </c>
      <c r="H60" s="185">
        <v>0.0</v>
      </c>
      <c r="I60" s="185">
        <v>3382.2</v>
      </c>
      <c r="J60" s="185" t="str">
        <f t="array" ref="J60">XLOOKUP('CurrentOpen min'!$D60,'Bom min'!B:B,'Bom min'!E:E,"not found",0)</f>
        <v>BM8R170</v>
      </c>
      <c r="K60" s="185" t="str">
        <f t="array" ref="K60">XLOOKUP('CurrentOpen min'!$J60,Overall!$AG:$AG,Overall!C:C,"not found",0)</f>
        <v>EAP_AZV</v>
      </c>
      <c r="L60" s="185" t="str">
        <f>RIGHT('CurrentOpen min'!$B60,1)</f>
        <v>4</v>
      </c>
      <c r="M60" s="185" t="str">
        <f>LEFT('CurrentOpen min'!$B60,1)</f>
        <v>P</v>
      </c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4.25" customHeight="1">
      <c r="A61" s="185" t="s">
        <v>105</v>
      </c>
      <c r="B61" s="185" t="s">
        <v>165</v>
      </c>
      <c r="C61" s="185" t="s">
        <v>209</v>
      </c>
      <c r="D61" s="185" t="s">
        <v>187</v>
      </c>
      <c r="E61" s="185" t="s">
        <v>225</v>
      </c>
      <c r="F61" s="185">
        <v>300.0</v>
      </c>
      <c r="G61" s="185">
        <v>300.0</v>
      </c>
      <c r="H61" s="185">
        <v>0.0</v>
      </c>
      <c r="I61" s="185">
        <v>1014.6</v>
      </c>
      <c r="J61" s="185" t="str">
        <f t="array" ref="J61">XLOOKUP('CurrentOpen min'!$D61,'Bom min'!B:B,'Bom min'!E:E,"not found",0)</f>
        <v>BM8R210</v>
      </c>
      <c r="K61" s="185" t="str">
        <f t="array" ref="K61">XLOOKUP('CurrentOpen min'!$J61,Overall!$AG:$AG,Overall!C:C,"not found",0)</f>
        <v>EAP_YF</v>
      </c>
      <c r="L61" s="185" t="str">
        <f>RIGHT('CurrentOpen min'!$B61,1)</f>
        <v>4</v>
      </c>
      <c r="M61" s="185" t="str">
        <f>LEFT('CurrentOpen min'!$B61,1)</f>
        <v>P</v>
      </c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4.25" customHeight="1">
      <c r="A62" s="185" t="s">
        <v>105</v>
      </c>
      <c r="B62" s="185" t="s">
        <v>165</v>
      </c>
      <c r="C62" s="185" t="s">
        <v>209</v>
      </c>
      <c r="D62" s="185" t="s">
        <v>189</v>
      </c>
      <c r="E62" s="185" t="s">
        <v>226</v>
      </c>
      <c r="F62" s="185">
        <v>300.0</v>
      </c>
      <c r="G62" s="185">
        <v>300.0</v>
      </c>
      <c r="H62" s="185">
        <v>0.0</v>
      </c>
      <c r="I62" s="185">
        <v>894.0</v>
      </c>
      <c r="J62" s="185" t="str">
        <f t="array" ref="J62">XLOOKUP('CurrentOpen min'!$D62,'Bom min'!B:B,'Bom min'!E:E,"not found",0)</f>
        <v>BM8R220</v>
      </c>
      <c r="K62" s="185" t="str">
        <f t="array" ref="K62">XLOOKUP('CurrentOpen min'!$J62,Overall!$AG:$AG,Overall!C:C,"not found",0)</f>
        <v>EAP_MAL</v>
      </c>
      <c r="L62" s="185" t="str">
        <f>RIGHT('CurrentOpen min'!$B62,1)</f>
        <v>4</v>
      </c>
      <c r="M62" s="185" t="str">
        <f>LEFT('CurrentOpen min'!$B62,1)</f>
        <v>P</v>
      </c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4.25" customHeight="1">
      <c r="A63" s="185" t="s">
        <v>105</v>
      </c>
      <c r="B63" s="185" t="s">
        <v>145</v>
      </c>
      <c r="C63" s="185" t="s">
        <v>209</v>
      </c>
      <c r="D63" s="185" t="s">
        <v>191</v>
      </c>
      <c r="E63" s="185" t="s">
        <v>227</v>
      </c>
      <c r="F63" s="185">
        <v>600.0</v>
      </c>
      <c r="G63" s="185">
        <v>600.0</v>
      </c>
      <c r="H63" s="185">
        <v>0.0</v>
      </c>
      <c r="I63" s="185">
        <v>13021.8</v>
      </c>
      <c r="J63" s="185" t="str">
        <f t="array" ref="J63">XLOOKUP('CurrentOpen min'!$D63,'Bom min'!B:B,'Bom min'!E:E,"not found",0)</f>
        <v>BM8R020</v>
      </c>
      <c r="K63" s="185" t="str">
        <f t="array" ref="K63">XLOOKUP('CurrentOpen min'!$J63,Overall!$AG:$AG,Overall!C:C,"not found",0)</f>
        <v>RearDoor</v>
      </c>
      <c r="L63" s="185" t="str">
        <f>RIGHT('CurrentOpen min'!$B63,1)</f>
        <v>4</v>
      </c>
      <c r="M63" s="185" t="str">
        <f>LEFT('CurrentOpen min'!$B63,1)</f>
        <v>U</v>
      </c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4.25" customHeight="1">
      <c r="A64" s="185" t="s">
        <v>105</v>
      </c>
      <c r="B64" s="185" t="s">
        <v>145</v>
      </c>
      <c r="C64" s="185" t="s">
        <v>209</v>
      </c>
      <c r="D64" s="185" t="s">
        <v>193</v>
      </c>
      <c r="E64" s="185" t="s">
        <v>228</v>
      </c>
      <c r="F64" s="185">
        <v>400.0</v>
      </c>
      <c r="G64" s="185">
        <v>400.0</v>
      </c>
      <c r="H64" s="185">
        <v>0.0</v>
      </c>
      <c r="I64" s="185">
        <v>9674.0</v>
      </c>
      <c r="J64" s="185" t="str">
        <f t="array" ref="J64">XLOOKUP('CurrentOpen min'!$D64,'Bom min'!B:B,'Bom min'!E:E,"not found",0)</f>
        <v>BM8R060</v>
      </c>
      <c r="K64" s="185" t="str">
        <f t="array" ref="K64">XLOOKUP('CurrentOpen min'!$J64,Overall!$AG:$AG,Overall!C:C,"not found",0)</f>
        <v>SeatVL</v>
      </c>
      <c r="L64" s="185" t="str">
        <f>RIGHT('CurrentOpen min'!$B64,1)</f>
        <v>4</v>
      </c>
      <c r="M64" s="185" t="str">
        <f>LEFT('CurrentOpen min'!$B64,1)</f>
        <v>U</v>
      </c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4.25" customHeight="1">
      <c r="A65" s="185" t="s">
        <v>105</v>
      </c>
      <c r="B65" s="185" t="s">
        <v>145</v>
      </c>
      <c r="C65" s="185" t="s">
        <v>209</v>
      </c>
      <c r="D65" s="185" t="s">
        <v>195</v>
      </c>
      <c r="E65" s="185" t="s">
        <v>229</v>
      </c>
      <c r="F65" s="185">
        <v>400.0</v>
      </c>
      <c r="G65" s="185">
        <v>400.0</v>
      </c>
      <c r="H65" s="185">
        <v>0.0</v>
      </c>
      <c r="I65" s="185">
        <v>8098.0</v>
      </c>
      <c r="J65" s="185" t="str">
        <f t="array" ref="J65">XLOOKUP('CurrentOpen min'!$D65,'Bom min'!B:B,'Bom min'!E:E,"not found",0)</f>
        <v>BM8R070</v>
      </c>
      <c r="K65" s="185" t="str">
        <f t="array" ref="K65">XLOOKUP('CurrentOpen min'!$J65,Overall!$AG:$AG,Overall!C:C,"not found",0)</f>
        <v>SeatVR</v>
      </c>
      <c r="L65" s="185" t="str">
        <f>RIGHT('CurrentOpen min'!$B65,1)</f>
        <v>4</v>
      </c>
      <c r="M65" s="185" t="str">
        <f>LEFT('CurrentOpen min'!$B65,1)</f>
        <v>U</v>
      </c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4.25" customHeight="1">
      <c r="A66" s="185" t="s">
        <v>129</v>
      </c>
      <c r="B66" s="185" t="s">
        <v>145</v>
      </c>
      <c r="C66" s="185" t="s">
        <v>209</v>
      </c>
      <c r="D66" s="185" t="s">
        <v>197</v>
      </c>
      <c r="E66" s="185" t="s">
        <v>230</v>
      </c>
      <c r="F66" s="185">
        <v>400.0</v>
      </c>
      <c r="G66" s="185">
        <v>400.0</v>
      </c>
      <c r="H66" s="185">
        <v>0.0</v>
      </c>
      <c r="I66" s="185">
        <v>6252.4</v>
      </c>
      <c r="J66" s="185" t="str">
        <f t="array" ref="J66">XLOOKUP('CurrentOpen min'!$D66,'Bom min'!B:B,'Bom min'!E:E,"not found",0)</f>
        <v>BM8R110</v>
      </c>
      <c r="K66" s="185" t="str">
        <f t="array" ref="K66">XLOOKUP('CurrentOpen min'!$J66,Overall!$AG:$AG,Overall!C:C,"not found",0)</f>
        <v>RearBumper</v>
      </c>
      <c r="L66" s="185" t="str">
        <f>RIGHT('CurrentOpen min'!$B66,1)</f>
        <v>4</v>
      </c>
      <c r="M66" s="185" t="str">
        <f>LEFT('CurrentOpen min'!$B66,1)</f>
        <v>U</v>
      </c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4.25" customHeight="1">
      <c r="A67" s="185" t="s">
        <v>129</v>
      </c>
      <c r="B67" s="185" t="s">
        <v>145</v>
      </c>
      <c r="C67" s="185" t="s">
        <v>209</v>
      </c>
      <c r="D67" s="185" t="s">
        <v>199</v>
      </c>
      <c r="E67" s="185" t="s">
        <v>231</v>
      </c>
      <c r="F67" s="185">
        <v>400.0</v>
      </c>
      <c r="G67" s="185">
        <v>400.0</v>
      </c>
      <c r="H67" s="185">
        <v>0.0</v>
      </c>
      <c r="I67" s="185">
        <v>13248.4</v>
      </c>
      <c r="J67" s="185" t="str">
        <f t="array" ref="J67">XLOOKUP('CurrentOpen min'!$D67,'Bom min'!B:B,'Bom min'!E:E,"not found",0)</f>
        <v>BM8R260</v>
      </c>
      <c r="K67" s="185" t="str">
        <f t="array" ref="K67">XLOOKUP('CurrentOpen min'!$J67,Overall!$AG:$AG,Overall!C:C,"not found",0)</f>
        <v>Cockpit</v>
      </c>
      <c r="L67" s="185" t="str">
        <f>RIGHT('CurrentOpen min'!$B67,1)</f>
        <v>4</v>
      </c>
      <c r="M67" s="185" t="str">
        <f>LEFT('CurrentOpen min'!$B67,1)</f>
        <v>U</v>
      </c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4.25" customHeight="1">
      <c r="A68" s="185" t="s">
        <v>145</v>
      </c>
      <c r="B68" s="185" t="s">
        <v>145</v>
      </c>
      <c r="C68" s="185" t="s">
        <v>209</v>
      </c>
      <c r="D68" s="185" t="s">
        <v>232</v>
      </c>
      <c r="E68" s="185" t="s">
        <v>233</v>
      </c>
      <c r="F68" s="185">
        <v>400.0</v>
      </c>
      <c r="G68" s="185">
        <v>400.0</v>
      </c>
      <c r="H68" s="185">
        <v>0.0</v>
      </c>
      <c r="I68" s="185">
        <v>11350.4</v>
      </c>
      <c r="J68" s="185" t="str">
        <f t="array" ref="J68">XLOOKUP('CurrentOpen min'!$D68,'Bom min'!B:B,'Bom min'!E:E,"not found",0)</f>
        <v>BM8R290</v>
      </c>
      <c r="K68" s="185" t="str">
        <f t="array" ref="K68">XLOOKUP('CurrentOpen min'!$J68,Overall!$AG:$AG,Overall!C:C,"not found",0)</f>
        <v>Drive door</v>
      </c>
      <c r="L68" s="185" t="str">
        <f>RIGHT('CurrentOpen min'!$B68,1)</f>
        <v>4</v>
      </c>
      <c r="M68" s="185" t="str">
        <f>LEFT('CurrentOpen min'!$B68,1)</f>
        <v>U</v>
      </c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4.25" customHeight="1">
      <c r="A69" s="185" t="s">
        <v>105</v>
      </c>
      <c r="B69" s="185" t="s">
        <v>145</v>
      </c>
      <c r="C69" s="185" t="s">
        <v>209</v>
      </c>
      <c r="D69" s="185" t="s">
        <v>207</v>
      </c>
      <c r="E69" s="185" t="s">
        <v>234</v>
      </c>
      <c r="F69" s="185">
        <v>200.0</v>
      </c>
      <c r="G69" s="185">
        <v>200.0</v>
      </c>
      <c r="H69" s="185">
        <v>0.0</v>
      </c>
      <c r="I69" s="185">
        <v>5173.6</v>
      </c>
      <c r="J69" s="185" t="str">
        <f t="array" ref="J69">XLOOKUP('CurrentOpen min'!$D69,'Bom min'!B:B,'Bom min'!E:E,"not found",0)</f>
        <v>BM8R300</v>
      </c>
      <c r="K69" s="185" t="str">
        <f t="array" ref="K69">XLOOKUP('CurrentOpen min'!$J69,Overall!$AG:$AG,Overall!C:C,"not found",0)</f>
        <v>Passenger door</v>
      </c>
      <c r="L69" s="185" t="str">
        <f>RIGHT('CurrentOpen min'!$B69,1)</f>
        <v>4</v>
      </c>
      <c r="M69" s="185" t="str">
        <f>LEFT('CurrentOpen min'!$B69,1)</f>
        <v>U</v>
      </c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4.25" customHeight="1">
      <c r="A70" s="185" t="s">
        <v>105</v>
      </c>
      <c r="B70" s="185" t="s">
        <v>145</v>
      </c>
      <c r="C70" s="185" t="s">
        <v>209</v>
      </c>
      <c r="D70" s="185" t="s">
        <v>235</v>
      </c>
      <c r="E70" s="185" t="s">
        <v>236</v>
      </c>
      <c r="F70" s="185">
        <v>200.0</v>
      </c>
      <c r="G70" s="185">
        <v>200.0</v>
      </c>
      <c r="H70" s="185">
        <v>0.0</v>
      </c>
      <c r="I70" s="185">
        <v>5500.4</v>
      </c>
      <c r="J70" s="185" t="str">
        <f t="array" ref="J70">XLOOKUP('CurrentOpen min'!$D70,'Bom min'!B:B,'Bom min'!E:E,"not found",0)</f>
        <v>BM8R300</v>
      </c>
      <c r="K70" s="185" t="str">
        <f t="array" ref="K70">XLOOKUP('CurrentOpen min'!$J70,Overall!$AG:$AG,Overall!C:C,"not found",0)</f>
        <v>Passenger door</v>
      </c>
      <c r="L70" s="185" t="str">
        <f>RIGHT('CurrentOpen min'!$B70,1)</f>
        <v>4</v>
      </c>
      <c r="M70" s="185" t="str">
        <f>LEFT('CurrentOpen min'!$B70,1)</f>
        <v>U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4.25" customHeight="1">
      <c r="A71" s="185" t="s">
        <v>105</v>
      </c>
      <c r="B71" s="185" t="s">
        <v>145</v>
      </c>
      <c r="C71" s="185" t="s">
        <v>237</v>
      </c>
      <c r="D71" s="185" t="s">
        <v>201</v>
      </c>
      <c r="E71" s="185" t="s">
        <v>238</v>
      </c>
      <c r="F71" s="185">
        <v>400.0</v>
      </c>
      <c r="G71" s="185">
        <v>400.0</v>
      </c>
      <c r="H71" s="185">
        <v>0.0</v>
      </c>
      <c r="I71" s="185">
        <v>8154.8</v>
      </c>
      <c r="J71" s="185" t="str">
        <f t="array" ref="J71">XLOOKUP('CurrentOpen min'!$D71,'Bom min'!B:B,'Bom min'!E:E,"not found",0)</f>
        <v>BM8R270</v>
      </c>
      <c r="K71" s="185" t="str">
        <f t="array" ref="K71">XLOOKUP('CurrentOpen min'!$J71,Overall!$AG:$AG,Overall!C:C,"not found",0)</f>
        <v>Frontend</v>
      </c>
      <c r="L71" s="185" t="str">
        <f>RIGHT('CurrentOpen min'!$B71,1)</f>
        <v>4</v>
      </c>
      <c r="M71" s="185" t="str">
        <f>LEFT('CurrentOpen min'!$B71,1)</f>
        <v>U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4.25" customHeight="1">
      <c r="A72" s="185" t="s">
        <v>165</v>
      </c>
      <c r="B72" s="185" t="s">
        <v>145</v>
      </c>
      <c r="C72" s="185" t="s">
        <v>237</v>
      </c>
      <c r="D72" s="185" t="s">
        <v>203</v>
      </c>
      <c r="E72" s="185" t="s">
        <v>239</v>
      </c>
      <c r="F72" s="185">
        <v>200.0</v>
      </c>
      <c r="G72" s="185">
        <v>200.0</v>
      </c>
      <c r="H72" s="185">
        <v>0.0</v>
      </c>
      <c r="I72" s="185">
        <v>3283.0</v>
      </c>
      <c r="J72" s="185" t="str">
        <f t="array" ref="J72">XLOOKUP('CurrentOpen min'!$D72,'Bom min'!B:B,'Bom min'!E:E,"not found",0)</f>
        <v>BM8R280</v>
      </c>
      <c r="K72" s="185" t="str">
        <f t="array" ref="K72">XLOOKUP('CurrentOpen min'!$J72,Overall!$AG:$AG,Overall!C:C,"not found",0)</f>
        <v>FrontendLKS</v>
      </c>
      <c r="L72" s="185" t="str">
        <f>RIGHT('CurrentOpen min'!$B72,1)</f>
        <v>4</v>
      </c>
      <c r="M72" s="185" t="str">
        <f>LEFT('CurrentOpen min'!$B72,1)</f>
        <v>U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4.25" customHeight="1">
      <c r="A73" s="185" t="s">
        <v>165</v>
      </c>
      <c r="B73" s="185" t="s">
        <v>165</v>
      </c>
      <c r="C73" s="185" t="s">
        <v>237</v>
      </c>
      <c r="D73" s="185" t="s">
        <v>240</v>
      </c>
      <c r="E73" s="185" t="s">
        <v>241</v>
      </c>
      <c r="F73" s="185">
        <v>400.0</v>
      </c>
      <c r="G73" s="185">
        <v>400.0</v>
      </c>
      <c r="H73" s="185">
        <v>0.0</v>
      </c>
      <c r="I73" s="185">
        <v>4264.8</v>
      </c>
      <c r="J73" s="185" t="str">
        <f t="array" ref="J73">XLOOKUP('CurrentOpen min'!$D73,'Bom min'!B:B,'Bom min'!E:E,"not found",0)</f>
        <v>BM8R030</v>
      </c>
      <c r="K73" s="185" t="str">
        <f t="array" ref="K73">XLOOKUP('CurrentOpen min'!$J73,Overall!$AG:$AG,Overall!C:C,"not found",0)</f>
        <v>EAP_SJYF</v>
      </c>
      <c r="L73" s="185" t="str">
        <f>RIGHT('CurrentOpen min'!$B73,1)</f>
        <v>4</v>
      </c>
      <c r="M73" s="185" t="str">
        <f>LEFT('CurrentOpen min'!$B73,1)</f>
        <v>P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4.25" customHeight="1">
      <c r="A74" s="185" t="s">
        <v>165</v>
      </c>
      <c r="B74" s="185" t="s">
        <v>165</v>
      </c>
      <c r="C74" s="185" t="s">
        <v>237</v>
      </c>
      <c r="D74" s="185" t="s">
        <v>169</v>
      </c>
      <c r="E74" s="185" t="s">
        <v>242</v>
      </c>
      <c r="F74" s="185">
        <v>300.0</v>
      </c>
      <c r="G74" s="185">
        <v>300.0</v>
      </c>
      <c r="H74" s="185">
        <v>0.0</v>
      </c>
      <c r="I74" s="185">
        <v>3106.8</v>
      </c>
      <c r="J74" s="185" t="str">
        <f t="array" ref="J74">XLOOKUP('CurrentOpen min'!$D74,'Bom min'!B:B,'Bom min'!E:E,"not found",0)</f>
        <v>BM8R040</v>
      </c>
      <c r="K74" s="185" t="str">
        <f t="array" ref="K74">XLOOKUP('CurrentOpen min'!$J74,Overall!$AG:$AG,Overall!C:C,"not found",0)</f>
        <v>EAP_SJYF</v>
      </c>
      <c r="L74" s="185" t="str">
        <f>RIGHT('CurrentOpen min'!$B74,1)</f>
        <v>4</v>
      </c>
      <c r="M74" s="185" t="str">
        <f>LEFT('CurrentOpen min'!$B74,1)</f>
        <v>P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4.25" customHeight="1">
      <c r="A75" s="185" t="s">
        <v>129</v>
      </c>
      <c r="B75" s="185" t="s">
        <v>165</v>
      </c>
      <c r="C75" s="185" t="s">
        <v>237</v>
      </c>
      <c r="D75" s="185" t="s">
        <v>171</v>
      </c>
      <c r="E75" s="185" t="s">
        <v>243</v>
      </c>
      <c r="F75" s="185">
        <v>200.0</v>
      </c>
      <c r="G75" s="185">
        <v>200.0</v>
      </c>
      <c r="H75" s="185">
        <v>0.0</v>
      </c>
      <c r="I75" s="185">
        <v>2514.6</v>
      </c>
      <c r="J75" s="185" t="str">
        <f t="array" ref="J75">XLOOKUP('CurrentOpen min'!$D75,'Bom min'!B:B,'Bom min'!E:E,"not found",0)</f>
        <v>BM8R040</v>
      </c>
      <c r="K75" s="185" t="str">
        <f t="array" ref="K75">XLOOKUP('CurrentOpen min'!$J75,Overall!$AG:$AG,Overall!C:C,"not found",0)</f>
        <v>EAP_SJYF</v>
      </c>
      <c r="L75" s="185" t="str">
        <f>RIGHT('CurrentOpen min'!$B75,1)</f>
        <v>4</v>
      </c>
      <c r="M75" s="185" t="str">
        <f>LEFT('CurrentOpen min'!$B75,1)</f>
        <v>P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4.25" customHeight="1">
      <c r="A76" s="185" t="s">
        <v>136</v>
      </c>
      <c r="B76" s="185" t="s">
        <v>165</v>
      </c>
      <c r="C76" s="185" t="s">
        <v>237</v>
      </c>
      <c r="D76" s="185" t="s">
        <v>244</v>
      </c>
      <c r="E76" s="185" t="s">
        <v>245</v>
      </c>
      <c r="F76" s="185">
        <v>800.0</v>
      </c>
      <c r="G76" s="185">
        <v>800.0</v>
      </c>
      <c r="H76" s="185">
        <v>0.0</v>
      </c>
      <c r="I76" s="185">
        <v>9557.6</v>
      </c>
      <c r="J76" s="185" t="str">
        <f t="array" ref="J76">XLOOKUP('CurrentOpen min'!$D76,'Bom min'!B:B,'Bom min'!E:E,"not found",0)</f>
        <v>BM8R050</v>
      </c>
      <c r="K76" s="185" t="str">
        <f t="array" ref="K76">XLOOKUP('CurrentOpen min'!$J76,Overall!$AG:$AG,Overall!C:C,"not found",0)</f>
        <v>EAP_SJYF</v>
      </c>
      <c r="L76" s="185" t="str">
        <f>RIGHT('CurrentOpen min'!$B76,1)</f>
        <v>4</v>
      </c>
      <c r="M76" s="185" t="str">
        <f>LEFT('CurrentOpen min'!$B76,1)</f>
        <v>P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4.25" customHeight="1">
      <c r="A77" s="185" t="s">
        <v>136</v>
      </c>
      <c r="B77" s="185" t="s">
        <v>165</v>
      </c>
      <c r="C77" s="185" t="s">
        <v>237</v>
      </c>
      <c r="D77" s="185" t="s">
        <v>175</v>
      </c>
      <c r="E77" s="185" t="s">
        <v>246</v>
      </c>
      <c r="F77" s="185">
        <v>400.0</v>
      </c>
      <c r="G77" s="185">
        <v>400.0</v>
      </c>
      <c r="H77" s="185">
        <v>0.0</v>
      </c>
      <c r="I77" s="185">
        <v>1918.8</v>
      </c>
      <c r="J77" s="185" t="str">
        <f t="array" ref="J77">XLOOKUP('CurrentOpen min'!$D77,'Bom min'!B:B,'Bom min'!E:E,"not found",0)</f>
        <v>BM8R080</v>
      </c>
      <c r="K77" s="185" t="str">
        <f t="array" ref="K77">XLOOKUP('CurrentOpen min'!$J77,Overall!$AG:$AG,Overall!C:C,"not found",0)</f>
        <v>EAP_YF</v>
      </c>
      <c r="L77" s="185" t="str">
        <f>RIGHT('CurrentOpen min'!$B77,1)</f>
        <v>4</v>
      </c>
      <c r="M77" s="185" t="str">
        <f>LEFT('CurrentOpen min'!$B77,1)</f>
        <v>P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4.25" customHeight="1">
      <c r="A78" s="185" t="s">
        <v>145</v>
      </c>
      <c r="B78" s="185" t="s">
        <v>165</v>
      </c>
      <c r="C78" s="185" t="s">
        <v>237</v>
      </c>
      <c r="D78" s="185" t="s">
        <v>177</v>
      </c>
      <c r="E78" s="185" t="s">
        <v>247</v>
      </c>
      <c r="F78" s="185">
        <v>400.0</v>
      </c>
      <c r="G78" s="185">
        <v>400.0</v>
      </c>
      <c r="H78" s="185">
        <v>0.0</v>
      </c>
      <c r="I78" s="185">
        <v>2755.2</v>
      </c>
      <c r="J78" s="185" t="str">
        <f t="array" ref="J78">XLOOKUP('CurrentOpen min'!$D78,'Bom min'!B:B,'Bom min'!E:E,"not found",0)</f>
        <v>BM8R120</v>
      </c>
      <c r="K78" s="185" t="str">
        <f t="array" ref="K78">XLOOKUP('CurrentOpen min'!$J78,Overall!$AG:$AG,Overall!C:C,"not found",0)</f>
        <v>EAP_YF</v>
      </c>
      <c r="L78" s="185" t="str">
        <f>RIGHT('CurrentOpen min'!$B78,1)</f>
        <v>4</v>
      </c>
      <c r="M78" s="185" t="str">
        <f>LEFT('CurrentOpen min'!$B78,1)</f>
        <v>P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4.25" customHeight="1">
      <c r="A79" s="185" t="s">
        <v>145</v>
      </c>
      <c r="B79" s="185" t="s">
        <v>165</v>
      </c>
      <c r="C79" s="185" t="s">
        <v>237</v>
      </c>
      <c r="D79" s="185" t="s">
        <v>210</v>
      </c>
      <c r="E79" s="185" t="s">
        <v>248</v>
      </c>
      <c r="F79" s="185">
        <v>500.0</v>
      </c>
      <c r="G79" s="185">
        <v>500.0</v>
      </c>
      <c r="H79" s="185">
        <v>0.0</v>
      </c>
      <c r="I79" s="185">
        <v>980.5</v>
      </c>
      <c r="J79" s="185" t="str">
        <f t="array" ref="J79">XLOOKUP('CurrentOpen min'!$D79,'Bom min'!B:B,'Bom min'!E:E,"not found",0)</f>
        <v>BM8R140</v>
      </c>
      <c r="K79" s="185" t="str">
        <f t="array" ref="K79">XLOOKUP('CurrentOpen min'!$J79,Overall!$AG:$AG,Overall!C:C,"not found",0)</f>
        <v>EAP_SJYF</v>
      </c>
      <c r="L79" s="185" t="str">
        <f>RIGHT('CurrentOpen min'!$B79,1)</f>
        <v>4</v>
      </c>
      <c r="M79" s="185" t="str">
        <f>LEFT('CurrentOpen min'!$B79,1)</f>
        <v>P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4.25" customHeight="1">
      <c r="A80" s="185" t="s">
        <v>145</v>
      </c>
      <c r="B80" s="185" t="s">
        <v>165</v>
      </c>
      <c r="C80" s="185" t="s">
        <v>237</v>
      </c>
      <c r="D80" s="185" t="s">
        <v>179</v>
      </c>
      <c r="E80" s="185" t="s">
        <v>249</v>
      </c>
      <c r="F80" s="185">
        <v>400.0</v>
      </c>
      <c r="G80" s="185">
        <v>400.0</v>
      </c>
      <c r="H80" s="185">
        <v>0.0</v>
      </c>
      <c r="I80" s="185">
        <v>690.4</v>
      </c>
      <c r="J80" s="185" t="str">
        <f t="array" ref="J80">XLOOKUP('CurrentOpen min'!$D80,'Bom min'!B:B,'Bom min'!E:E,"not found",0)</f>
        <v>BM8R150</v>
      </c>
      <c r="K80" s="185" t="str">
        <f t="array" ref="K80">XLOOKUP('CurrentOpen min'!$J80,Overall!$AG:$AG,Overall!C:C,"not found",0)</f>
        <v>EAP_SJYF</v>
      </c>
      <c r="L80" s="185" t="str">
        <f>RIGHT('CurrentOpen min'!$B80,1)</f>
        <v>4</v>
      </c>
      <c r="M80" s="185" t="str">
        <f>LEFT('CurrentOpen min'!$B80,1)</f>
        <v>P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4.25" customHeight="1">
      <c r="A81" s="185" t="s">
        <v>105</v>
      </c>
      <c r="B81" s="185" t="s">
        <v>165</v>
      </c>
      <c r="C81" s="185" t="s">
        <v>237</v>
      </c>
      <c r="D81" s="185" t="s">
        <v>181</v>
      </c>
      <c r="E81" s="185" t="s">
        <v>250</v>
      </c>
      <c r="F81" s="185">
        <v>400.0</v>
      </c>
      <c r="G81" s="185">
        <v>400.0</v>
      </c>
      <c r="H81" s="185">
        <v>0.0</v>
      </c>
      <c r="I81" s="185">
        <v>1322.8</v>
      </c>
      <c r="J81" s="185" t="str">
        <f t="array" ref="J81">XLOOKUP('CurrentOpen min'!$D81,'Bom min'!B:B,'Bom min'!E:E,"not found",0)</f>
        <v>BM8R160</v>
      </c>
      <c r="K81" s="185" t="str">
        <f t="array" ref="K81">XLOOKUP('CurrentOpen min'!$J81,Overall!$AG:$AG,Overall!C:C,"not found",0)</f>
        <v>EAP_SJYF</v>
      </c>
      <c r="L81" s="185" t="str">
        <f>RIGHT('CurrentOpen min'!$B81,1)</f>
        <v>4</v>
      </c>
      <c r="M81" s="185" t="str">
        <f>LEFT('CurrentOpen min'!$B81,1)</f>
        <v>P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4.25" customHeight="1">
      <c r="A82" s="185" t="s">
        <v>165</v>
      </c>
      <c r="B82" s="185" t="s">
        <v>165</v>
      </c>
      <c r="C82" s="185" t="s">
        <v>237</v>
      </c>
      <c r="D82" s="185" t="s">
        <v>185</v>
      </c>
      <c r="E82" s="185" t="s">
        <v>251</v>
      </c>
      <c r="F82" s="185">
        <v>400.0</v>
      </c>
      <c r="G82" s="185">
        <v>400.0</v>
      </c>
      <c r="H82" s="185">
        <v>0.0</v>
      </c>
      <c r="I82" s="185">
        <v>4509.6</v>
      </c>
      <c r="J82" s="185" t="str">
        <f t="array" ref="J82">XLOOKUP('CurrentOpen min'!$D82,'Bom min'!B:B,'Bom min'!E:E,"not found",0)</f>
        <v>BM8R170</v>
      </c>
      <c r="K82" s="185" t="str">
        <f t="array" ref="K82">XLOOKUP('CurrentOpen min'!$J82,Overall!$AG:$AG,Overall!C:C,"not found",0)</f>
        <v>EAP_AZV</v>
      </c>
      <c r="L82" s="185" t="str">
        <f>RIGHT('CurrentOpen min'!$B82,1)</f>
        <v>4</v>
      </c>
      <c r="M82" s="185" t="str">
        <f>LEFT('CurrentOpen min'!$B82,1)</f>
        <v>P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4.25" customHeight="1">
      <c r="A83" s="185" t="s">
        <v>165</v>
      </c>
      <c r="B83" s="185" t="s">
        <v>165</v>
      </c>
      <c r="C83" s="185" t="s">
        <v>237</v>
      </c>
      <c r="D83" s="185" t="s">
        <v>187</v>
      </c>
      <c r="E83" s="185" t="s">
        <v>252</v>
      </c>
      <c r="F83" s="185">
        <v>300.0</v>
      </c>
      <c r="G83" s="185">
        <v>300.0</v>
      </c>
      <c r="H83" s="185">
        <v>0.0</v>
      </c>
      <c r="I83" s="185">
        <v>1014.6</v>
      </c>
      <c r="J83" s="185" t="str">
        <f t="array" ref="J83">XLOOKUP('CurrentOpen min'!$D83,'Bom min'!B:B,'Bom min'!E:E,"not found",0)</f>
        <v>BM8R210</v>
      </c>
      <c r="K83" s="185" t="str">
        <f t="array" ref="K83">XLOOKUP('CurrentOpen min'!$J83,Overall!$AG:$AG,Overall!C:C,"not found",0)</f>
        <v>EAP_YF</v>
      </c>
      <c r="L83" s="185" t="str">
        <f>RIGHT('CurrentOpen min'!$B83,1)</f>
        <v>4</v>
      </c>
      <c r="M83" s="185" t="str">
        <f>LEFT('CurrentOpen min'!$B83,1)</f>
        <v>P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4.25" customHeight="1">
      <c r="A84" s="185" t="s">
        <v>165</v>
      </c>
      <c r="B84" s="185" t="s">
        <v>165</v>
      </c>
      <c r="C84" s="185" t="s">
        <v>237</v>
      </c>
      <c r="D84" s="185" t="s">
        <v>189</v>
      </c>
      <c r="E84" s="185" t="s">
        <v>253</v>
      </c>
      <c r="F84" s="185">
        <v>300.0</v>
      </c>
      <c r="G84" s="185">
        <v>300.0</v>
      </c>
      <c r="H84" s="185">
        <v>0.0</v>
      </c>
      <c r="I84" s="185">
        <v>894.0</v>
      </c>
      <c r="J84" s="185" t="str">
        <f t="array" ref="J84">XLOOKUP('CurrentOpen min'!$D84,'Bom min'!B:B,'Bom min'!E:E,"not found",0)</f>
        <v>BM8R220</v>
      </c>
      <c r="K84" s="185" t="str">
        <f t="array" ref="K84">XLOOKUP('CurrentOpen min'!$J84,Overall!$AG:$AG,Overall!C:C,"not found",0)</f>
        <v>EAP_MAL</v>
      </c>
      <c r="L84" s="185" t="str">
        <f>RIGHT('CurrentOpen min'!$B84,1)</f>
        <v>4</v>
      </c>
      <c r="M84" s="185" t="str">
        <f>LEFT('CurrentOpen min'!$B84,1)</f>
        <v>P</v>
      </c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4.25" customHeight="1">
      <c r="A85" s="185" t="s">
        <v>165</v>
      </c>
      <c r="B85" s="185" t="s">
        <v>145</v>
      </c>
      <c r="C85" s="185" t="s">
        <v>237</v>
      </c>
      <c r="D85" s="185" t="s">
        <v>191</v>
      </c>
      <c r="E85" s="185" t="s">
        <v>254</v>
      </c>
      <c r="F85" s="185">
        <v>200.0</v>
      </c>
      <c r="G85" s="185">
        <v>200.0</v>
      </c>
      <c r="H85" s="185">
        <v>0.0</v>
      </c>
      <c r="I85" s="185">
        <v>4340.6</v>
      </c>
      <c r="J85" s="185" t="str">
        <f t="array" ref="J85">XLOOKUP('CurrentOpen min'!$D85,'Bom min'!B:B,'Bom min'!E:E,"not found",0)</f>
        <v>BM8R020</v>
      </c>
      <c r="K85" s="185" t="str">
        <f t="array" ref="K85">XLOOKUP('CurrentOpen min'!$J85,Overall!$AG:$AG,Overall!C:C,"not found",0)</f>
        <v>RearDoor</v>
      </c>
      <c r="L85" s="185" t="str">
        <f>RIGHT('CurrentOpen min'!$B85,1)</f>
        <v>4</v>
      </c>
      <c r="M85" s="185" t="str">
        <f>LEFT('CurrentOpen min'!$B85,1)</f>
        <v>U</v>
      </c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4.25" customHeight="1">
      <c r="A86" s="185" t="s">
        <v>165</v>
      </c>
      <c r="B86" s="185" t="s">
        <v>145</v>
      </c>
      <c r="C86" s="185" t="s">
        <v>237</v>
      </c>
      <c r="D86" s="185" t="s">
        <v>255</v>
      </c>
      <c r="E86" s="185" t="s">
        <v>256</v>
      </c>
      <c r="F86" s="185">
        <v>400.0</v>
      </c>
      <c r="G86" s="185">
        <v>400.0</v>
      </c>
      <c r="H86" s="185">
        <v>0.0</v>
      </c>
      <c r="I86" s="185">
        <v>8946.8</v>
      </c>
      <c r="J86" s="185" t="str">
        <f t="array" ref="J86">XLOOKUP('CurrentOpen min'!$D86,'Bom min'!B:B,'Bom min'!E:E,"not found",0)</f>
        <v>BM8R020</v>
      </c>
      <c r="K86" s="185" t="str">
        <f t="array" ref="K86">XLOOKUP('CurrentOpen min'!$J86,Overall!$AG:$AG,Overall!C:C,"not found",0)</f>
        <v>RearDoor</v>
      </c>
      <c r="L86" s="185" t="str">
        <f>RIGHT('CurrentOpen min'!$B86,1)</f>
        <v>4</v>
      </c>
      <c r="M86" s="185" t="str">
        <f>LEFT('CurrentOpen min'!$B86,1)</f>
        <v>U</v>
      </c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4.25" customHeight="1">
      <c r="A87" s="185" t="s">
        <v>165</v>
      </c>
      <c r="B87" s="185" t="s">
        <v>145</v>
      </c>
      <c r="C87" s="185" t="s">
        <v>237</v>
      </c>
      <c r="D87" s="185" t="s">
        <v>193</v>
      </c>
      <c r="E87" s="185" t="s">
        <v>257</v>
      </c>
      <c r="F87" s="185">
        <v>200.0</v>
      </c>
      <c r="G87" s="185">
        <v>200.0</v>
      </c>
      <c r="H87" s="185">
        <v>0.0</v>
      </c>
      <c r="I87" s="185">
        <v>4837.0</v>
      </c>
      <c r="J87" s="185" t="str">
        <f t="array" ref="J87">XLOOKUP('CurrentOpen min'!$D87,'Bom min'!B:B,'Bom min'!E:E,"not found",0)</f>
        <v>BM8R060</v>
      </c>
      <c r="K87" s="185" t="str">
        <f t="array" ref="K87">XLOOKUP('CurrentOpen min'!$J87,Overall!$AG:$AG,Overall!C:C,"not found",0)</f>
        <v>SeatVL</v>
      </c>
      <c r="L87" s="185" t="str">
        <f>RIGHT('CurrentOpen min'!$B87,1)</f>
        <v>4</v>
      </c>
      <c r="M87" s="185" t="str">
        <f>LEFT('CurrentOpen min'!$B87,1)</f>
        <v>U</v>
      </c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4.25" customHeight="1">
      <c r="A88" s="185" t="s">
        <v>165</v>
      </c>
      <c r="B88" s="185" t="s">
        <v>145</v>
      </c>
      <c r="C88" s="185" t="s">
        <v>237</v>
      </c>
      <c r="D88" s="185" t="s">
        <v>195</v>
      </c>
      <c r="E88" s="185" t="s">
        <v>258</v>
      </c>
      <c r="F88" s="185">
        <v>400.0</v>
      </c>
      <c r="G88" s="185">
        <v>400.0</v>
      </c>
      <c r="H88" s="185">
        <v>0.0</v>
      </c>
      <c r="I88" s="185">
        <v>8098.0</v>
      </c>
      <c r="J88" s="185" t="str">
        <f t="array" ref="J88">XLOOKUP('CurrentOpen min'!$D88,'Bom min'!B:B,'Bom min'!E:E,"not found",0)</f>
        <v>BM8R070</v>
      </c>
      <c r="K88" s="185" t="str">
        <f t="array" ref="K88">XLOOKUP('CurrentOpen min'!$J88,Overall!$AG:$AG,Overall!C:C,"not found",0)</f>
        <v>SeatVR</v>
      </c>
      <c r="L88" s="185" t="str">
        <f>RIGHT('CurrentOpen min'!$B88,1)</f>
        <v>4</v>
      </c>
      <c r="M88" s="185" t="str">
        <f>LEFT('CurrentOpen min'!$B88,1)</f>
        <v>U</v>
      </c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4.25" customHeight="1">
      <c r="A89" s="185" t="s">
        <v>145</v>
      </c>
      <c r="B89" s="185" t="s">
        <v>145</v>
      </c>
      <c r="C89" s="185" t="s">
        <v>237</v>
      </c>
      <c r="D89" s="185" t="s">
        <v>214</v>
      </c>
      <c r="E89" s="185" t="s">
        <v>259</v>
      </c>
      <c r="F89" s="185">
        <v>400.0</v>
      </c>
      <c r="G89" s="185">
        <v>400.0</v>
      </c>
      <c r="H89" s="185">
        <v>0.0</v>
      </c>
      <c r="I89" s="185">
        <v>7696.4</v>
      </c>
      <c r="J89" s="185" t="str">
        <f t="array" ref="J89">XLOOKUP('CurrentOpen min'!$D89,'Bom min'!B:B,'Bom min'!E:E,"not found",0)</f>
        <v>BM8R090</v>
      </c>
      <c r="K89" s="185" t="str">
        <f t="array" ref="K89">XLOOKUP('CurrentOpen min'!$J89,Overall!$AG:$AG,Overall!C:C,"not found",0)</f>
        <v>FrontBumper</v>
      </c>
      <c r="L89" s="185" t="str">
        <f>RIGHT('CurrentOpen min'!$B89,1)</f>
        <v>4</v>
      </c>
      <c r="M89" s="185" t="str">
        <f>LEFT('CurrentOpen min'!$B89,1)</f>
        <v>U</v>
      </c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4.25" customHeight="1">
      <c r="A90" s="185" t="s">
        <v>145</v>
      </c>
      <c r="B90" s="185" t="s">
        <v>145</v>
      </c>
      <c r="C90" s="185" t="s">
        <v>237</v>
      </c>
      <c r="D90" s="185" t="s">
        <v>197</v>
      </c>
      <c r="E90" s="185" t="s">
        <v>260</v>
      </c>
      <c r="F90" s="185">
        <v>400.0</v>
      </c>
      <c r="G90" s="185">
        <v>400.0</v>
      </c>
      <c r="H90" s="185">
        <v>0.0</v>
      </c>
      <c r="I90" s="185">
        <v>6252.4</v>
      </c>
      <c r="J90" s="185" t="str">
        <f t="array" ref="J90">XLOOKUP('CurrentOpen min'!$D90,'Bom min'!B:B,'Bom min'!E:E,"not found",0)</f>
        <v>BM8R110</v>
      </c>
      <c r="K90" s="185" t="str">
        <f t="array" ref="K90">XLOOKUP('CurrentOpen min'!$J90,Overall!$AG:$AG,Overall!C:C,"not found",0)</f>
        <v>RearBumper</v>
      </c>
      <c r="L90" s="185" t="str">
        <f>RIGHT('CurrentOpen min'!$B90,1)</f>
        <v>4</v>
      </c>
      <c r="M90" s="185" t="str">
        <f>LEFT('CurrentOpen min'!$B90,1)</f>
        <v>U</v>
      </c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4.25" customHeight="1">
      <c r="A91" s="185" t="s">
        <v>145</v>
      </c>
      <c r="B91" s="185" t="s">
        <v>145</v>
      </c>
      <c r="C91" s="185" t="s">
        <v>237</v>
      </c>
      <c r="D91" s="185" t="s">
        <v>199</v>
      </c>
      <c r="E91" s="185" t="s">
        <v>261</v>
      </c>
      <c r="F91" s="185">
        <v>400.0</v>
      </c>
      <c r="G91" s="185">
        <v>400.0</v>
      </c>
      <c r="H91" s="185">
        <v>0.0</v>
      </c>
      <c r="I91" s="185">
        <v>13248.4</v>
      </c>
      <c r="J91" s="185" t="str">
        <f t="array" ref="J91">XLOOKUP('CurrentOpen min'!$D91,'Bom min'!B:B,'Bom min'!E:E,"not found",0)</f>
        <v>BM8R260</v>
      </c>
      <c r="K91" s="185" t="str">
        <f t="array" ref="K91">XLOOKUP('CurrentOpen min'!$J91,Overall!$AG:$AG,Overall!C:C,"not found",0)</f>
        <v>Cockpit</v>
      </c>
      <c r="L91" s="185" t="str">
        <f>RIGHT('CurrentOpen min'!$B91,1)</f>
        <v>4</v>
      </c>
      <c r="M91" s="185" t="str">
        <f>LEFT('CurrentOpen min'!$B91,1)</f>
        <v>U</v>
      </c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4.25" customHeight="1">
      <c r="A92" s="185" t="s">
        <v>145</v>
      </c>
      <c r="B92" s="185" t="s">
        <v>145</v>
      </c>
      <c r="C92" s="185" t="s">
        <v>237</v>
      </c>
      <c r="D92" s="185" t="s">
        <v>232</v>
      </c>
      <c r="E92" s="185" t="s">
        <v>262</v>
      </c>
      <c r="F92" s="185">
        <v>200.0</v>
      </c>
      <c r="G92" s="185">
        <v>200.0</v>
      </c>
      <c r="H92" s="185">
        <v>0.0</v>
      </c>
      <c r="I92" s="185">
        <v>5675.2</v>
      </c>
      <c r="J92" s="185" t="str">
        <f t="array" ref="J92">XLOOKUP('CurrentOpen min'!$D92,'Bom min'!B:B,'Bom min'!E:E,"not found",0)</f>
        <v>BM8R290</v>
      </c>
      <c r="K92" s="185" t="str">
        <f t="array" ref="K92">XLOOKUP('CurrentOpen min'!$J92,Overall!$AG:$AG,Overall!C:C,"not found",0)</f>
        <v>Drive door</v>
      </c>
      <c r="L92" s="185" t="str">
        <f>RIGHT('CurrentOpen min'!$B92,1)</f>
        <v>4</v>
      </c>
      <c r="M92" s="185" t="str">
        <f>LEFT('CurrentOpen min'!$B92,1)</f>
        <v>U</v>
      </c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4.25" customHeight="1">
      <c r="A93" s="185" t="s">
        <v>145</v>
      </c>
      <c r="B93" s="185" t="s">
        <v>145</v>
      </c>
      <c r="C93" s="185" t="s">
        <v>237</v>
      </c>
      <c r="D93" s="185" t="s">
        <v>235</v>
      </c>
      <c r="E93" s="185" t="s">
        <v>263</v>
      </c>
      <c r="F93" s="185">
        <v>400.0</v>
      </c>
      <c r="G93" s="185">
        <v>400.0</v>
      </c>
      <c r="H93" s="185">
        <v>0.0</v>
      </c>
      <c r="I93" s="185">
        <v>11000.8</v>
      </c>
      <c r="J93" s="185" t="str">
        <f t="array" ref="J93">XLOOKUP('CurrentOpen min'!$D93,'Bom min'!B:B,'Bom min'!E:E,"not found",0)</f>
        <v>BM8R300</v>
      </c>
      <c r="K93" s="185" t="str">
        <f t="array" ref="K93">XLOOKUP('CurrentOpen min'!$J93,Overall!$AG:$AG,Overall!C:C,"not found",0)</f>
        <v>Passenger door</v>
      </c>
      <c r="L93" s="185" t="str">
        <f>RIGHT('CurrentOpen min'!$B93,1)</f>
        <v>4</v>
      </c>
      <c r="M93" s="185" t="str">
        <f>LEFT('CurrentOpen min'!$B93,1)</f>
        <v>U</v>
      </c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4.25" customHeight="1">
      <c r="A94" s="185" t="s">
        <v>145</v>
      </c>
      <c r="B94" s="185" t="s">
        <v>165</v>
      </c>
      <c r="C94" s="185" t="s">
        <v>264</v>
      </c>
      <c r="D94" s="185" t="s">
        <v>240</v>
      </c>
      <c r="E94" s="185" t="s">
        <v>265</v>
      </c>
      <c r="F94" s="185">
        <v>500.0</v>
      </c>
      <c r="G94" s="185">
        <v>500.0</v>
      </c>
      <c r="H94" s="185">
        <v>0.0</v>
      </c>
      <c r="I94" s="185">
        <v>5331.0</v>
      </c>
      <c r="J94" s="185" t="str">
        <f t="array" ref="J94">XLOOKUP('CurrentOpen min'!$D94,'Bom min'!B:B,'Bom min'!E:E,"not found",0)</f>
        <v>BM8R030</v>
      </c>
      <c r="K94" s="185" t="str">
        <f t="array" ref="K94">XLOOKUP('CurrentOpen min'!$J94,Overall!$AG:$AG,Overall!C:C,"not found",0)</f>
        <v>EAP_SJYF</v>
      </c>
      <c r="L94" s="185" t="str">
        <f>RIGHT('CurrentOpen min'!$B94,1)</f>
        <v>4</v>
      </c>
      <c r="M94" s="185" t="str">
        <f>LEFT('CurrentOpen min'!$B94,1)</f>
        <v>P</v>
      </c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4.25" customHeight="1">
      <c r="A95" s="185" t="s">
        <v>145</v>
      </c>
      <c r="B95" s="185" t="s">
        <v>165</v>
      </c>
      <c r="C95" s="185" t="s">
        <v>264</v>
      </c>
      <c r="D95" s="185" t="s">
        <v>169</v>
      </c>
      <c r="E95" s="185" t="s">
        <v>266</v>
      </c>
      <c r="F95" s="185">
        <v>300.0</v>
      </c>
      <c r="G95" s="185">
        <v>300.0</v>
      </c>
      <c r="H95" s="185">
        <v>0.0</v>
      </c>
      <c r="I95" s="185">
        <v>3106.8</v>
      </c>
      <c r="J95" s="185" t="str">
        <f t="array" ref="J95">XLOOKUP('CurrentOpen min'!$D95,'Bom min'!B:B,'Bom min'!E:E,"not found",0)</f>
        <v>BM8R040</v>
      </c>
      <c r="K95" s="185" t="str">
        <f t="array" ref="K95">XLOOKUP('CurrentOpen min'!$J95,Overall!$AG:$AG,Overall!C:C,"not found",0)</f>
        <v>EAP_SJYF</v>
      </c>
      <c r="L95" s="185" t="str">
        <f>RIGHT('CurrentOpen min'!$B95,1)</f>
        <v>4</v>
      </c>
      <c r="M95" s="185" t="str">
        <f>LEFT('CurrentOpen min'!$B95,1)</f>
        <v>P</v>
      </c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4.25" customHeight="1">
      <c r="A96" s="185" t="s">
        <v>145</v>
      </c>
      <c r="B96" s="185" t="s">
        <v>165</v>
      </c>
      <c r="C96" s="185" t="s">
        <v>264</v>
      </c>
      <c r="D96" s="185" t="s">
        <v>171</v>
      </c>
      <c r="E96" s="185" t="s">
        <v>267</v>
      </c>
      <c r="F96" s="185">
        <v>200.0</v>
      </c>
      <c r="G96" s="185">
        <v>200.0</v>
      </c>
      <c r="H96" s="185">
        <v>0.0</v>
      </c>
      <c r="I96" s="185">
        <v>2514.6</v>
      </c>
      <c r="J96" s="185" t="str">
        <f t="array" ref="J96">XLOOKUP('CurrentOpen min'!$D96,'Bom min'!B:B,'Bom min'!E:E,"not found",0)</f>
        <v>BM8R040</v>
      </c>
      <c r="K96" s="185" t="str">
        <f t="array" ref="K96">XLOOKUP('CurrentOpen min'!$J96,Overall!$AG:$AG,Overall!C:C,"not found",0)</f>
        <v>EAP_SJYF</v>
      </c>
      <c r="L96" s="185" t="str">
        <f>RIGHT('CurrentOpen min'!$B96,1)</f>
        <v>4</v>
      </c>
      <c r="M96" s="185" t="str">
        <f>LEFT('CurrentOpen min'!$B96,1)</f>
        <v>P</v>
      </c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4.25" customHeight="1">
      <c r="A97" s="185" t="s">
        <v>145</v>
      </c>
      <c r="B97" s="185" t="s">
        <v>165</v>
      </c>
      <c r="C97" s="185" t="s">
        <v>264</v>
      </c>
      <c r="D97" s="185" t="s">
        <v>244</v>
      </c>
      <c r="E97" s="185" t="s">
        <v>268</v>
      </c>
      <c r="F97" s="185">
        <v>800.0</v>
      </c>
      <c r="G97" s="185">
        <v>800.0</v>
      </c>
      <c r="H97" s="185">
        <v>0.0</v>
      </c>
      <c r="I97" s="185">
        <v>9557.6</v>
      </c>
      <c r="J97" s="185" t="str">
        <f t="array" ref="J97">XLOOKUP('CurrentOpen min'!$D97,'Bom min'!B:B,'Bom min'!E:E,"not found",0)</f>
        <v>BM8R050</v>
      </c>
      <c r="K97" s="185" t="str">
        <f t="array" ref="K97">XLOOKUP('CurrentOpen min'!$J97,Overall!$AG:$AG,Overall!C:C,"not found",0)</f>
        <v>EAP_SJYF</v>
      </c>
      <c r="L97" s="185" t="str">
        <f>RIGHT('CurrentOpen min'!$B97,1)</f>
        <v>4</v>
      </c>
      <c r="M97" s="185" t="str">
        <f>LEFT('CurrentOpen min'!$B97,1)</f>
        <v>P</v>
      </c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4.25" customHeight="1">
      <c r="A98" s="185" t="s">
        <v>165</v>
      </c>
      <c r="B98" s="185" t="s">
        <v>165</v>
      </c>
      <c r="C98" s="185" t="s">
        <v>264</v>
      </c>
      <c r="D98" s="185" t="s">
        <v>175</v>
      </c>
      <c r="E98" s="185" t="s">
        <v>269</v>
      </c>
      <c r="F98" s="185">
        <v>400.0</v>
      </c>
      <c r="G98" s="185">
        <v>400.0</v>
      </c>
      <c r="H98" s="185">
        <v>0.0</v>
      </c>
      <c r="I98" s="185">
        <v>1918.8</v>
      </c>
      <c r="J98" s="185" t="str">
        <f t="array" ref="J98">XLOOKUP('CurrentOpen min'!$D98,'Bom min'!B:B,'Bom min'!E:E,"not found",0)</f>
        <v>BM8R080</v>
      </c>
      <c r="K98" s="185" t="str">
        <f t="array" ref="K98">XLOOKUP('CurrentOpen min'!$J98,Overall!$AG:$AG,Overall!C:C,"not found",0)</f>
        <v>EAP_YF</v>
      </c>
      <c r="L98" s="185" t="str">
        <f>RIGHT('CurrentOpen min'!$B98,1)</f>
        <v>4</v>
      </c>
      <c r="M98" s="185" t="str">
        <f>LEFT('CurrentOpen min'!$B98,1)</f>
        <v>P</v>
      </c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4.25" customHeight="1">
      <c r="A99" s="185" t="s">
        <v>165</v>
      </c>
      <c r="B99" s="185" t="s">
        <v>165</v>
      </c>
      <c r="C99" s="185" t="s">
        <v>264</v>
      </c>
      <c r="D99" s="185" t="s">
        <v>177</v>
      </c>
      <c r="E99" s="185" t="s">
        <v>270</v>
      </c>
      <c r="F99" s="185">
        <v>500.0</v>
      </c>
      <c r="G99" s="185">
        <v>500.0</v>
      </c>
      <c r="H99" s="185">
        <v>0.0</v>
      </c>
      <c r="I99" s="185">
        <v>3444.0</v>
      </c>
      <c r="J99" s="185" t="str">
        <f t="array" ref="J99">XLOOKUP('CurrentOpen min'!$D99,'Bom min'!B:B,'Bom min'!E:E,"not found",0)</f>
        <v>BM8R120</v>
      </c>
      <c r="K99" s="185" t="str">
        <f t="array" ref="K99">XLOOKUP('CurrentOpen min'!$J99,Overall!$AG:$AG,Overall!C:C,"not found",0)</f>
        <v>EAP_YF</v>
      </c>
      <c r="L99" s="185" t="str">
        <f>RIGHT('CurrentOpen min'!$B99,1)</f>
        <v>4</v>
      </c>
      <c r="M99" s="185" t="str">
        <f>LEFT('CurrentOpen min'!$B99,1)</f>
        <v>P</v>
      </c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4.25" customHeight="1">
      <c r="A100" s="185" t="s">
        <v>165</v>
      </c>
      <c r="B100" s="185" t="s">
        <v>165</v>
      </c>
      <c r="C100" s="185" t="s">
        <v>264</v>
      </c>
      <c r="D100" s="185" t="s">
        <v>210</v>
      </c>
      <c r="E100" s="185" t="s">
        <v>271</v>
      </c>
      <c r="F100" s="185">
        <v>700.0</v>
      </c>
      <c r="G100" s="185">
        <v>700.0</v>
      </c>
      <c r="H100" s="185">
        <v>0.0</v>
      </c>
      <c r="I100" s="185">
        <v>1372.7</v>
      </c>
      <c r="J100" s="185" t="str">
        <f t="array" ref="J100">XLOOKUP('CurrentOpen min'!$D100,'Bom min'!B:B,'Bom min'!E:E,"not found",0)</f>
        <v>BM8R140</v>
      </c>
      <c r="K100" s="185" t="str">
        <f t="array" ref="K100">XLOOKUP('CurrentOpen min'!$J100,Overall!$AG:$AG,Overall!C:C,"not found",0)</f>
        <v>EAP_SJYF</v>
      </c>
      <c r="L100" s="185" t="str">
        <f>RIGHT('CurrentOpen min'!$B100,1)</f>
        <v>4</v>
      </c>
      <c r="M100" s="185" t="str">
        <f>LEFT('CurrentOpen min'!$B100,1)</f>
        <v>P</v>
      </c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4.25" customHeight="1">
      <c r="A101" s="185" t="s">
        <v>165</v>
      </c>
      <c r="B101" s="185" t="s">
        <v>165</v>
      </c>
      <c r="C101" s="185" t="s">
        <v>264</v>
      </c>
      <c r="D101" s="185" t="s">
        <v>179</v>
      </c>
      <c r="E101" s="185" t="s">
        <v>272</v>
      </c>
      <c r="F101" s="185">
        <v>600.0</v>
      </c>
      <c r="G101" s="185">
        <v>600.0</v>
      </c>
      <c r="H101" s="185">
        <v>0.0</v>
      </c>
      <c r="I101" s="185">
        <v>1035.6</v>
      </c>
      <c r="J101" s="185" t="str">
        <f t="array" ref="J101">XLOOKUP('CurrentOpen min'!$D101,'Bom min'!B:B,'Bom min'!E:E,"not found",0)</f>
        <v>BM8R150</v>
      </c>
      <c r="K101" s="185" t="str">
        <f t="array" ref="K101">XLOOKUP('CurrentOpen min'!$J101,Overall!$AG:$AG,Overall!C:C,"not found",0)</f>
        <v>EAP_SJYF</v>
      </c>
      <c r="L101" s="185" t="str">
        <f>RIGHT('CurrentOpen min'!$B101,1)</f>
        <v>4</v>
      </c>
      <c r="M101" s="185" t="str">
        <f>LEFT('CurrentOpen min'!$B101,1)</f>
        <v>P</v>
      </c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4.25" customHeight="1">
      <c r="A102" s="185" t="s">
        <v>165</v>
      </c>
      <c r="B102" s="185" t="s">
        <v>165</v>
      </c>
      <c r="C102" s="185" t="s">
        <v>264</v>
      </c>
      <c r="D102" s="185" t="s">
        <v>181</v>
      </c>
      <c r="E102" s="185" t="s">
        <v>273</v>
      </c>
      <c r="F102" s="185">
        <v>500.0</v>
      </c>
      <c r="G102" s="185">
        <v>500.0</v>
      </c>
      <c r="H102" s="185">
        <v>0.0</v>
      </c>
      <c r="I102" s="185">
        <v>1653.5</v>
      </c>
      <c r="J102" s="185" t="str">
        <f t="array" ref="J102">XLOOKUP('CurrentOpen min'!$D102,'Bom min'!B:B,'Bom min'!E:E,"not found",0)</f>
        <v>BM8R160</v>
      </c>
      <c r="K102" s="185" t="str">
        <f t="array" ref="K102">XLOOKUP('CurrentOpen min'!$J102,Overall!$AG:$AG,Overall!C:C,"not found",0)</f>
        <v>EAP_SJYF</v>
      </c>
      <c r="L102" s="185" t="str">
        <f>RIGHT('CurrentOpen min'!$B102,1)</f>
        <v>4</v>
      </c>
      <c r="M102" s="185" t="str">
        <f>LEFT('CurrentOpen min'!$B102,1)</f>
        <v>P</v>
      </c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4.25" customHeight="1">
      <c r="A103" s="185" t="s">
        <v>165</v>
      </c>
      <c r="B103" s="185" t="s">
        <v>165</v>
      </c>
      <c r="C103" s="185" t="s">
        <v>264</v>
      </c>
      <c r="D103" s="185" t="s">
        <v>185</v>
      </c>
      <c r="E103" s="185" t="s">
        <v>274</v>
      </c>
      <c r="F103" s="185">
        <v>400.0</v>
      </c>
      <c r="G103" s="185">
        <v>400.0</v>
      </c>
      <c r="H103" s="185">
        <v>0.0</v>
      </c>
      <c r="I103" s="185">
        <v>4509.6</v>
      </c>
      <c r="J103" s="185" t="str">
        <f t="array" ref="J103">XLOOKUP('CurrentOpen min'!$D103,'Bom min'!B:B,'Bom min'!E:E,"not found",0)</f>
        <v>BM8R170</v>
      </c>
      <c r="K103" s="185" t="str">
        <f t="array" ref="K103">XLOOKUP('CurrentOpen min'!$J103,Overall!$AG:$AG,Overall!C:C,"not found",0)</f>
        <v>EAP_AZV</v>
      </c>
      <c r="L103" s="185" t="str">
        <f>RIGHT('CurrentOpen min'!$B103,1)</f>
        <v>4</v>
      </c>
      <c r="M103" s="185" t="str">
        <f>LEFT('CurrentOpen min'!$B103,1)</f>
        <v>P</v>
      </c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4.25" customHeight="1">
      <c r="A104" s="185" t="s">
        <v>165</v>
      </c>
      <c r="B104" s="185" t="s">
        <v>165</v>
      </c>
      <c r="C104" s="185" t="s">
        <v>264</v>
      </c>
      <c r="D104" s="185" t="s">
        <v>187</v>
      </c>
      <c r="E104" s="185" t="s">
        <v>275</v>
      </c>
      <c r="F104" s="185">
        <v>300.0</v>
      </c>
      <c r="G104" s="185">
        <v>300.0</v>
      </c>
      <c r="H104" s="185">
        <v>0.0</v>
      </c>
      <c r="I104" s="185">
        <v>1014.6</v>
      </c>
      <c r="J104" s="185" t="str">
        <f t="array" ref="J104">XLOOKUP('CurrentOpen min'!$D104,'Bom min'!B:B,'Bom min'!E:E,"not found",0)</f>
        <v>BM8R210</v>
      </c>
      <c r="K104" s="185" t="str">
        <f t="array" ref="K104">XLOOKUP('CurrentOpen min'!$J104,Overall!$AG:$AG,Overall!C:C,"not found",0)</f>
        <v>EAP_YF</v>
      </c>
      <c r="L104" s="185" t="str">
        <f>RIGHT('CurrentOpen min'!$B104,1)</f>
        <v>4</v>
      </c>
      <c r="M104" s="185" t="str">
        <f>LEFT('CurrentOpen min'!$B104,1)</f>
        <v>P</v>
      </c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4.25" customHeight="1">
      <c r="A105" s="185" t="s">
        <v>165</v>
      </c>
      <c r="B105" s="185" t="s">
        <v>165</v>
      </c>
      <c r="C105" s="185" t="s">
        <v>264</v>
      </c>
      <c r="D105" s="185" t="s">
        <v>189</v>
      </c>
      <c r="E105" s="185" t="s">
        <v>276</v>
      </c>
      <c r="F105" s="185">
        <v>300.0</v>
      </c>
      <c r="G105" s="185">
        <v>300.0</v>
      </c>
      <c r="H105" s="185">
        <v>0.0</v>
      </c>
      <c r="I105" s="185">
        <v>894.0</v>
      </c>
      <c r="J105" s="185" t="str">
        <f t="array" ref="J105">XLOOKUP('CurrentOpen min'!$D105,'Bom min'!B:B,'Bom min'!E:E,"not found",0)</f>
        <v>BM8R220</v>
      </c>
      <c r="K105" s="185" t="str">
        <f t="array" ref="K105">XLOOKUP('CurrentOpen min'!$J105,Overall!$AG:$AG,Overall!C:C,"not found",0)</f>
        <v>EAP_MAL</v>
      </c>
      <c r="L105" s="185" t="str">
        <f>RIGHT('CurrentOpen min'!$B105,1)</f>
        <v>4</v>
      </c>
      <c r="M105" s="185" t="str">
        <f>LEFT('CurrentOpen min'!$B105,1)</f>
        <v>P</v>
      </c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4.25" customHeight="1">
      <c r="A106" s="185" t="s">
        <v>165</v>
      </c>
      <c r="B106" s="185" t="s">
        <v>145</v>
      </c>
      <c r="C106" s="185" t="s">
        <v>264</v>
      </c>
      <c r="D106" s="185" t="s">
        <v>255</v>
      </c>
      <c r="E106" s="185" t="s">
        <v>277</v>
      </c>
      <c r="F106" s="185">
        <v>800.0</v>
      </c>
      <c r="G106" s="185">
        <v>800.0</v>
      </c>
      <c r="H106" s="185">
        <v>0.0</v>
      </c>
      <c r="I106" s="185">
        <v>17893.6</v>
      </c>
      <c r="J106" s="185" t="str">
        <f t="array" ref="J106">XLOOKUP('CurrentOpen min'!$D106,'Bom min'!B:B,'Bom min'!E:E,"not found",0)</f>
        <v>BM8R020</v>
      </c>
      <c r="K106" s="185" t="str">
        <f t="array" ref="K106">XLOOKUP('CurrentOpen min'!$J106,Overall!$AG:$AG,Overall!C:C,"not found",0)</f>
        <v>RearDoor</v>
      </c>
      <c r="L106" s="185" t="str">
        <f>RIGHT('CurrentOpen min'!$B106,1)</f>
        <v>4</v>
      </c>
      <c r="M106" s="185" t="str">
        <f>LEFT('CurrentOpen min'!$B106,1)</f>
        <v>U</v>
      </c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4.25" customHeight="1">
      <c r="A107" s="185" t="s">
        <v>165</v>
      </c>
      <c r="B107" s="185" t="s">
        <v>145</v>
      </c>
      <c r="C107" s="185" t="s">
        <v>264</v>
      </c>
      <c r="D107" s="185" t="s">
        <v>193</v>
      </c>
      <c r="E107" s="185" t="s">
        <v>278</v>
      </c>
      <c r="F107" s="185">
        <v>400.0</v>
      </c>
      <c r="G107" s="185">
        <v>400.0</v>
      </c>
      <c r="H107" s="185">
        <v>0.0</v>
      </c>
      <c r="I107" s="185">
        <v>9674.0</v>
      </c>
      <c r="J107" s="185" t="str">
        <f t="array" ref="J107">XLOOKUP('CurrentOpen min'!$D107,'Bom min'!B:B,'Bom min'!E:E,"not found",0)</f>
        <v>BM8R060</v>
      </c>
      <c r="K107" s="185" t="str">
        <f t="array" ref="K107">XLOOKUP('CurrentOpen min'!$J107,Overall!$AG:$AG,Overall!C:C,"not found",0)</f>
        <v>SeatVL</v>
      </c>
      <c r="L107" s="185" t="str">
        <f>RIGHT('CurrentOpen min'!$B107,1)</f>
        <v>4</v>
      </c>
      <c r="M107" s="185" t="str">
        <f>LEFT('CurrentOpen min'!$B107,1)</f>
        <v>U</v>
      </c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4.25" customHeight="1">
      <c r="A108" s="185" t="s">
        <v>129</v>
      </c>
      <c r="B108" s="185" t="s">
        <v>145</v>
      </c>
      <c r="C108" s="185" t="s">
        <v>264</v>
      </c>
      <c r="D108" s="185" t="s">
        <v>195</v>
      </c>
      <c r="E108" s="185" t="s">
        <v>279</v>
      </c>
      <c r="F108" s="185">
        <v>200.0</v>
      </c>
      <c r="G108" s="185">
        <v>200.0</v>
      </c>
      <c r="H108" s="185">
        <v>0.0</v>
      </c>
      <c r="I108" s="185">
        <v>4049.0</v>
      </c>
      <c r="J108" s="185" t="str">
        <f t="array" ref="J108">XLOOKUP('CurrentOpen min'!$D108,'Bom min'!B:B,'Bom min'!E:E,"not found",0)</f>
        <v>BM8R070</v>
      </c>
      <c r="K108" s="185" t="str">
        <f t="array" ref="K108">XLOOKUP('CurrentOpen min'!$J108,Overall!$AG:$AG,Overall!C:C,"not found",0)</f>
        <v>SeatVR</v>
      </c>
      <c r="L108" s="185" t="str">
        <f>RIGHT('CurrentOpen min'!$B108,1)</f>
        <v>4</v>
      </c>
      <c r="M108" s="185" t="str">
        <f>LEFT('CurrentOpen min'!$B108,1)</f>
        <v>U</v>
      </c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4.25" customHeight="1">
      <c r="A109" s="185"/>
      <c r="B109" s="185" t="s">
        <v>145</v>
      </c>
      <c r="C109" s="185" t="s">
        <v>264</v>
      </c>
      <c r="D109" s="186" t="s">
        <v>214</v>
      </c>
      <c r="E109" s="185" t="s">
        <v>280</v>
      </c>
      <c r="F109" s="185">
        <v>200.0</v>
      </c>
      <c r="G109" s="185">
        <v>200.0</v>
      </c>
      <c r="H109" s="185">
        <v>0.0</v>
      </c>
      <c r="I109" s="185">
        <v>3848.2</v>
      </c>
      <c r="J109" s="185" t="str">
        <f t="array" ref="J109">XLOOKUP('CurrentOpen min'!$D109,'Bom min'!B:B,'Bom min'!E:E,"not found",0)</f>
        <v>BM8R090</v>
      </c>
      <c r="K109" s="185" t="str">
        <f t="array" ref="K109">XLOOKUP('CurrentOpen min'!$J109,Overall!$AG:$AG,Overall!C:C,"not found",0)</f>
        <v>FrontBumper</v>
      </c>
      <c r="L109" s="185" t="str">
        <f>RIGHT('CurrentOpen min'!$B109,1)</f>
        <v>4</v>
      </c>
      <c r="M109" s="185" t="str">
        <f>LEFT('CurrentOpen min'!$B109,1)</f>
        <v>U</v>
      </c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4.25" customHeight="1">
      <c r="A110" s="185"/>
      <c r="B110" s="185" t="s">
        <v>145</v>
      </c>
      <c r="C110" s="185" t="s">
        <v>264</v>
      </c>
      <c r="D110" s="186" t="s">
        <v>197</v>
      </c>
      <c r="E110" s="185" t="s">
        <v>281</v>
      </c>
      <c r="F110" s="185">
        <v>400.0</v>
      </c>
      <c r="G110" s="185">
        <v>400.0</v>
      </c>
      <c r="H110" s="185">
        <v>0.0</v>
      </c>
      <c r="I110" s="185">
        <v>6252.4</v>
      </c>
      <c r="J110" s="185" t="str">
        <f t="array" ref="J110">XLOOKUP('CurrentOpen min'!$D110,'Bom min'!B:B,'Bom min'!E:E,"not found",0)</f>
        <v>BM8R110</v>
      </c>
      <c r="K110" s="185" t="str">
        <f t="array" ref="K110">XLOOKUP('CurrentOpen min'!$J110,Overall!$AG:$AG,Overall!C:C,"not found",0)</f>
        <v>RearBumper</v>
      </c>
      <c r="L110" s="185" t="str">
        <f>RIGHT('CurrentOpen min'!$B110,1)</f>
        <v>4</v>
      </c>
      <c r="M110" s="185" t="str">
        <f>LEFT('CurrentOpen min'!$B110,1)</f>
        <v>U</v>
      </c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4.25" customHeight="1">
      <c r="A111" s="185"/>
      <c r="B111" s="185" t="s">
        <v>145</v>
      </c>
      <c r="C111" s="185" t="s">
        <v>264</v>
      </c>
      <c r="D111" s="186" t="s">
        <v>199</v>
      </c>
      <c r="E111" s="185" t="s">
        <v>282</v>
      </c>
      <c r="F111" s="185">
        <v>200.0</v>
      </c>
      <c r="G111" s="185">
        <v>200.0</v>
      </c>
      <c r="H111" s="185">
        <v>0.0</v>
      </c>
      <c r="I111" s="185">
        <v>6624.2</v>
      </c>
      <c r="J111" s="185" t="str">
        <f t="array" ref="J111">XLOOKUP('CurrentOpen min'!$D111,'Bom min'!B:B,'Bom min'!E:E,"not found",0)</f>
        <v>BM8R260</v>
      </c>
      <c r="K111" s="185" t="str">
        <f t="array" ref="K111">XLOOKUP('CurrentOpen min'!$J111,Overall!$AG:$AG,Overall!C:C,"not found",0)</f>
        <v>Cockpit</v>
      </c>
      <c r="L111" s="185" t="str">
        <f>RIGHT('CurrentOpen min'!$B111,1)</f>
        <v>4</v>
      </c>
      <c r="M111" s="185" t="str">
        <f>LEFT('CurrentOpen min'!$B111,1)</f>
        <v>U</v>
      </c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4.25" customHeight="1">
      <c r="A112" s="185"/>
      <c r="B112" s="185" t="s">
        <v>145</v>
      </c>
      <c r="C112" s="185" t="s">
        <v>264</v>
      </c>
      <c r="D112" s="186" t="s">
        <v>201</v>
      </c>
      <c r="E112" s="185" t="s">
        <v>283</v>
      </c>
      <c r="F112" s="185">
        <v>200.0</v>
      </c>
      <c r="G112" s="185">
        <v>200.0</v>
      </c>
      <c r="H112" s="185">
        <v>0.0</v>
      </c>
      <c r="I112" s="185">
        <v>4077.4</v>
      </c>
      <c r="J112" s="185" t="str">
        <f t="array" ref="J112">XLOOKUP('CurrentOpen min'!$D112,'Bom min'!B:B,'Bom min'!E:E,"not found",0)</f>
        <v>BM8R270</v>
      </c>
      <c r="K112" s="185" t="str">
        <f t="array" ref="K112">XLOOKUP('CurrentOpen min'!$J112,Overall!$AG:$AG,Overall!C:C,"not found",0)</f>
        <v>Frontend</v>
      </c>
      <c r="L112" s="185" t="str">
        <f>RIGHT('CurrentOpen min'!$B112,1)</f>
        <v>4</v>
      </c>
      <c r="M112" s="185" t="str">
        <f>LEFT('CurrentOpen min'!$B112,1)</f>
        <v>U</v>
      </c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4.25" customHeight="1">
      <c r="A113" s="185"/>
      <c r="B113" s="185" t="s">
        <v>145</v>
      </c>
      <c r="C113" s="185" t="s">
        <v>264</v>
      </c>
      <c r="D113" s="186" t="s">
        <v>203</v>
      </c>
      <c r="E113" s="185" t="s">
        <v>284</v>
      </c>
      <c r="F113" s="185">
        <v>600.0</v>
      </c>
      <c r="G113" s="185">
        <v>600.0</v>
      </c>
      <c r="H113" s="185">
        <v>0.0</v>
      </c>
      <c r="I113" s="185">
        <v>9849.0</v>
      </c>
      <c r="J113" s="185" t="str">
        <f t="array" ref="J113">XLOOKUP('CurrentOpen min'!$D113,'Bom min'!B:B,'Bom min'!E:E,"not found",0)</f>
        <v>BM8R280</v>
      </c>
      <c r="K113" s="185" t="str">
        <f t="array" ref="K113">XLOOKUP('CurrentOpen min'!$J113,Overall!$AG:$AG,Overall!C:C,"not found",0)</f>
        <v>FrontendLKS</v>
      </c>
      <c r="L113" s="185" t="str">
        <f>RIGHT('CurrentOpen min'!$B113,1)</f>
        <v>4</v>
      </c>
      <c r="M113" s="185" t="str">
        <f>LEFT('CurrentOpen min'!$B113,1)</f>
        <v>U</v>
      </c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4.25" customHeight="1">
      <c r="A114" s="185"/>
      <c r="B114" s="185" t="s">
        <v>145</v>
      </c>
      <c r="C114" s="185" t="s">
        <v>264</v>
      </c>
      <c r="D114" s="186" t="s">
        <v>232</v>
      </c>
      <c r="E114" s="185" t="s">
        <v>285</v>
      </c>
      <c r="F114" s="185">
        <v>400.0</v>
      </c>
      <c r="G114" s="185">
        <v>400.0</v>
      </c>
      <c r="H114" s="185">
        <v>0.0</v>
      </c>
      <c r="I114" s="185">
        <v>11350.4</v>
      </c>
      <c r="J114" s="185" t="str">
        <f t="array" ref="J114">XLOOKUP('CurrentOpen min'!$D114,'Bom min'!B:B,'Bom min'!E:E,"not found",0)</f>
        <v>BM8R290</v>
      </c>
      <c r="K114" s="185" t="str">
        <f t="array" ref="K114">XLOOKUP('CurrentOpen min'!$J114,Overall!$AG:$AG,Overall!C:C,"not found",0)</f>
        <v>Drive door</v>
      </c>
      <c r="L114" s="185" t="str">
        <f>RIGHT('CurrentOpen min'!$B114,1)</f>
        <v>4</v>
      </c>
      <c r="M114" s="185" t="str">
        <f>LEFT('CurrentOpen min'!$B114,1)</f>
        <v>U</v>
      </c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4.25" customHeight="1">
      <c r="A115" s="185"/>
      <c r="B115" s="185" t="s">
        <v>145</v>
      </c>
      <c r="C115" s="185" t="s">
        <v>264</v>
      </c>
      <c r="D115" s="186" t="s">
        <v>235</v>
      </c>
      <c r="E115" s="185" t="s">
        <v>286</v>
      </c>
      <c r="F115" s="185">
        <v>400.0</v>
      </c>
      <c r="G115" s="185">
        <v>400.0</v>
      </c>
      <c r="H115" s="185">
        <v>0.0</v>
      </c>
      <c r="I115" s="185">
        <v>11000.8</v>
      </c>
      <c r="J115" s="185" t="str">
        <f t="array" ref="J115">XLOOKUP('CurrentOpen min'!$D115,'Bom min'!B:B,'Bom min'!E:E,"not found",0)</f>
        <v>BM8R300</v>
      </c>
      <c r="K115" s="185" t="str">
        <f t="array" ref="K115">XLOOKUP('CurrentOpen min'!$J115,Overall!$AG:$AG,Overall!C:C,"not found",0)</f>
        <v>Passenger door</v>
      </c>
      <c r="L115" s="185" t="str">
        <f>RIGHT('CurrentOpen min'!$B115,1)</f>
        <v>4</v>
      </c>
      <c r="M115" s="185" t="str">
        <f>LEFT('CurrentOpen min'!$B115,1)</f>
        <v>U</v>
      </c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4.25" customHeight="1">
      <c r="A116" s="185"/>
      <c r="B116" s="185"/>
      <c r="C116" s="185">
        <v>295.0</v>
      </c>
      <c r="D116" s="185" t="s">
        <v>191</v>
      </c>
      <c r="E116" s="185"/>
      <c r="F116" s="185">
        <v>0.0</v>
      </c>
      <c r="G116" s="185"/>
      <c r="H116" s="185"/>
      <c r="I116" s="185">
        <v>0.0</v>
      </c>
      <c r="J116" s="185" t="str">
        <f t="array" ref="J116">XLOOKUP('CurrentOpen min'!$D116,'Bom min'!B:B,'Bom min'!E:E,"not found",0)</f>
        <v>BM8R020</v>
      </c>
      <c r="K116" s="185" t="str">
        <f t="array" ref="K116">XLOOKUP('CurrentOpen min'!$J116,Overall!$AG:$AG,Overall!C:C,"not found",0)</f>
        <v>RearDoor</v>
      </c>
      <c r="L116" s="185" t="str">
        <f>RIGHT('CurrentOpen min'!$B116,1)</f>
        <v/>
      </c>
      <c r="M116" s="185" t="str">
        <f>LEFT('CurrentOpen min'!$B116,1)</f>
        <v/>
      </c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4.25" customHeight="1">
      <c r="A117" s="185"/>
      <c r="B117" s="185"/>
      <c r="C117" s="185">
        <v>295.0</v>
      </c>
      <c r="D117" s="185" t="s">
        <v>255</v>
      </c>
      <c r="E117" s="185"/>
      <c r="F117" s="185">
        <v>600.0</v>
      </c>
      <c r="G117" s="185"/>
      <c r="H117" s="185"/>
      <c r="I117" s="185">
        <v>19200.0</v>
      </c>
      <c r="J117" s="185" t="str">
        <f t="array" ref="J117">XLOOKUP('CurrentOpen min'!$D117,'Bom min'!B:B,'Bom min'!E:E,"not found",0)</f>
        <v>BM8R020</v>
      </c>
      <c r="K117" s="185" t="str">
        <f t="array" ref="K117">XLOOKUP('CurrentOpen min'!$J117,Overall!$AG:$AG,Overall!C:C,"not found",0)</f>
        <v>RearDoor</v>
      </c>
      <c r="L117" s="185" t="str">
        <f>RIGHT('CurrentOpen min'!$B117,1)</f>
        <v/>
      </c>
      <c r="M117" s="185" t="str">
        <f>LEFT('CurrentOpen min'!$B117,1)</f>
        <v/>
      </c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4.25" customHeight="1">
      <c r="A118" s="185"/>
      <c r="B118" s="185"/>
      <c r="C118" s="185">
        <v>295.0</v>
      </c>
      <c r="D118" s="185" t="s">
        <v>167</v>
      </c>
      <c r="E118" s="185"/>
      <c r="F118" s="185">
        <v>0.0</v>
      </c>
      <c r="G118" s="185"/>
      <c r="H118" s="185"/>
      <c r="I118" s="185">
        <v>0.0</v>
      </c>
      <c r="J118" s="185" t="str">
        <f t="array" ref="J118">XLOOKUP('CurrentOpen min'!$D118,'Bom min'!B:B,'Bom min'!E:E,"not found",0)</f>
        <v>BM8R030</v>
      </c>
      <c r="K118" s="185" t="str">
        <f t="array" ref="K118">XLOOKUP('CurrentOpen min'!$J118,Overall!$AG:$AG,Overall!C:C,"not found",0)</f>
        <v>EAP_SJYF</v>
      </c>
      <c r="L118" s="185" t="str">
        <f>RIGHT('CurrentOpen min'!$B118,1)</f>
        <v/>
      </c>
      <c r="M118" s="185" t="str">
        <f>LEFT('CurrentOpen min'!$B118,1)</f>
        <v/>
      </c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4.25" customHeight="1">
      <c r="A119" s="185"/>
      <c r="B119" s="185"/>
      <c r="C119" s="185">
        <v>295.0</v>
      </c>
      <c r="D119" s="185" t="s">
        <v>240</v>
      </c>
      <c r="E119" s="185"/>
      <c r="F119" s="185">
        <v>500.0</v>
      </c>
      <c r="G119" s="185"/>
      <c r="H119" s="185"/>
      <c r="I119" s="185">
        <v>14500.0</v>
      </c>
      <c r="J119" s="185" t="str">
        <f t="array" ref="J119">XLOOKUP('CurrentOpen min'!$D119,'Bom min'!B:B,'Bom min'!E:E,"not found",0)</f>
        <v>BM8R030</v>
      </c>
      <c r="K119" s="185" t="str">
        <f t="array" ref="K119">XLOOKUP('CurrentOpen min'!$J119,Overall!$AG:$AG,Overall!C:C,"not found",0)</f>
        <v>EAP_SJYF</v>
      </c>
      <c r="L119" s="185" t="str">
        <f>RIGHT('CurrentOpen min'!$B119,1)</f>
        <v/>
      </c>
      <c r="M119" s="185" t="str">
        <f>LEFT('CurrentOpen min'!$B119,1)</f>
        <v/>
      </c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4.25" customHeight="1">
      <c r="A120" s="185"/>
      <c r="B120" s="185"/>
      <c r="C120" s="185">
        <v>295.0</v>
      </c>
      <c r="D120" s="185" t="s">
        <v>169</v>
      </c>
      <c r="E120" s="185"/>
      <c r="F120" s="185">
        <v>200.0</v>
      </c>
      <c r="G120" s="185"/>
      <c r="H120" s="185"/>
      <c r="I120" s="185">
        <v>6200.0</v>
      </c>
      <c r="J120" s="185" t="str">
        <f t="array" ref="J120">XLOOKUP('CurrentOpen min'!$D120,'Bom min'!B:B,'Bom min'!E:E,"not found",0)</f>
        <v>BM8R040</v>
      </c>
      <c r="K120" s="185" t="str">
        <f t="array" ref="K120">XLOOKUP('CurrentOpen min'!$J120,Overall!$AG:$AG,Overall!C:C,"not found",0)</f>
        <v>EAP_SJYF</v>
      </c>
      <c r="L120" s="185" t="str">
        <f>RIGHT('CurrentOpen min'!$B120,1)</f>
        <v/>
      </c>
      <c r="M120" s="185" t="str">
        <f>LEFT('CurrentOpen min'!$B120,1)</f>
        <v/>
      </c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4.25" customHeight="1">
      <c r="A121" s="185"/>
      <c r="B121" s="185"/>
      <c r="C121" s="185">
        <v>295.0</v>
      </c>
      <c r="D121" s="185" t="s">
        <v>171</v>
      </c>
      <c r="E121" s="185"/>
      <c r="F121" s="185">
        <v>200.0</v>
      </c>
      <c r="G121" s="185"/>
      <c r="H121" s="185"/>
      <c r="I121" s="185">
        <v>5000.0</v>
      </c>
      <c r="J121" s="185" t="str">
        <f t="array" ref="J121">XLOOKUP('CurrentOpen min'!$D121,'Bom min'!B:B,'Bom min'!E:E,"not found",0)</f>
        <v>BM8R040</v>
      </c>
      <c r="K121" s="185" t="str">
        <f t="array" ref="K121">XLOOKUP('CurrentOpen min'!$J121,Overall!$AG:$AG,Overall!C:C,"not found",0)</f>
        <v>EAP_SJYF</v>
      </c>
      <c r="L121" s="185" t="str">
        <f>RIGHT('CurrentOpen min'!$B121,1)</f>
        <v/>
      </c>
      <c r="M121" s="185" t="str">
        <f>LEFT('CurrentOpen min'!$B121,1)</f>
        <v/>
      </c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4.25" customHeight="1">
      <c r="A122" s="185"/>
      <c r="B122" s="185"/>
      <c r="C122" s="185">
        <v>295.0</v>
      </c>
      <c r="D122" s="185" t="s">
        <v>173</v>
      </c>
      <c r="E122" s="185"/>
      <c r="F122" s="185">
        <v>0.0</v>
      </c>
      <c r="G122" s="185"/>
      <c r="H122" s="185"/>
      <c r="I122" s="185">
        <v>0.0</v>
      </c>
      <c r="J122" s="185" t="str">
        <f t="array" ref="J122">XLOOKUP('CurrentOpen min'!$D122,'Bom min'!B:B,'Bom min'!E:E,"not found",0)</f>
        <v>BM8R050</v>
      </c>
      <c r="K122" s="185" t="str">
        <f t="array" ref="K122">XLOOKUP('CurrentOpen min'!$J122,Overall!$AG:$AG,Overall!C:C,"not found",0)</f>
        <v>EAP_SJYF</v>
      </c>
      <c r="L122" s="185" t="str">
        <f>RIGHT('CurrentOpen min'!$B122,1)</f>
        <v/>
      </c>
      <c r="M122" s="185" t="str">
        <f>LEFT('CurrentOpen min'!$B122,1)</f>
        <v/>
      </c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4.25" customHeight="1">
      <c r="A123" s="185"/>
      <c r="B123" s="185"/>
      <c r="C123" s="185">
        <v>295.0</v>
      </c>
      <c r="D123" s="185" t="s">
        <v>244</v>
      </c>
      <c r="E123" s="185"/>
      <c r="F123" s="185">
        <v>800.0</v>
      </c>
      <c r="G123" s="185"/>
      <c r="H123" s="185"/>
      <c r="I123" s="185">
        <v>23200.0</v>
      </c>
      <c r="J123" s="185" t="str">
        <f t="array" ref="J123">XLOOKUP('CurrentOpen min'!$D123,'Bom min'!B:B,'Bom min'!E:E,"not found",0)</f>
        <v>BM8R050</v>
      </c>
      <c r="K123" s="185" t="str">
        <f t="array" ref="K123">XLOOKUP('CurrentOpen min'!$J123,Overall!$AG:$AG,Overall!C:C,"not found",0)</f>
        <v>EAP_SJYF</v>
      </c>
      <c r="L123" s="185" t="str">
        <f>RIGHT('CurrentOpen min'!$B123,1)</f>
        <v/>
      </c>
      <c r="M123" s="185" t="str">
        <f>LEFT('CurrentOpen min'!$B123,1)</f>
        <v/>
      </c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4.25" customHeight="1">
      <c r="A124" s="185"/>
      <c r="B124" s="185"/>
      <c r="C124" s="185">
        <v>295.0</v>
      </c>
      <c r="D124" s="185" t="s">
        <v>193</v>
      </c>
      <c r="E124" s="185"/>
      <c r="F124" s="185">
        <v>400.0</v>
      </c>
      <c r="G124" s="185"/>
      <c r="H124" s="185"/>
      <c r="I124" s="185">
        <v>13200.0</v>
      </c>
      <c r="J124" s="185" t="str">
        <f t="array" ref="J124">XLOOKUP('CurrentOpen min'!$D124,'Bom min'!B:B,'Bom min'!E:E,"not found",0)</f>
        <v>BM8R060</v>
      </c>
      <c r="K124" s="185" t="str">
        <f t="array" ref="K124">XLOOKUP('CurrentOpen min'!$J124,Overall!$AG:$AG,Overall!C:C,"not found",0)</f>
        <v>SeatVL</v>
      </c>
      <c r="L124" s="185" t="str">
        <f>RIGHT('CurrentOpen min'!$B124,1)</f>
        <v/>
      </c>
      <c r="M124" s="185" t="str">
        <f>LEFT('CurrentOpen min'!$B124,1)</f>
        <v/>
      </c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4.25" customHeight="1">
      <c r="A125" s="185"/>
      <c r="B125" s="185"/>
      <c r="C125" s="185">
        <v>295.0</v>
      </c>
      <c r="D125" s="185" t="s">
        <v>195</v>
      </c>
      <c r="E125" s="185"/>
      <c r="F125" s="185">
        <v>200.0</v>
      </c>
      <c r="G125" s="185"/>
      <c r="H125" s="185"/>
      <c r="I125" s="185">
        <v>5200.0</v>
      </c>
      <c r="J125" s="185" t="str">
        <f t="array" ref="J125">XLOOKUP('CurrentOpen min'!$D125,'Bom min'!B:B,'Bom min'!E:E,"not found",0)</f>
        <v>BM8R070</v>
      </c>
      <c r="K125" s="185" t="str">
        <f t="array" ref="K125">XLOOKUP('CurrentOpen min'!$J125,Overall!$AG:$AG,Overall!C:C,"not found",0)</f>
        <v>SeatVR</v>
      </c>
      <c r="L125" s="185" t="str">
        <f>RIGHT('CurrentOpen min'!$B125,1)</f>
        <v/>
      </c>
      <c r="M125" s="185" t="str">
        <f>LEFT('CurrentOpen min'!$B125,1)</f>
        <v/>
      </c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4.25" customHeight="1">
      <c r="A126" s="185"/>
      <c r="B126" s="185"/>
      <c r="C126" s="185">
        <v>295.0</v>
      </c>
      <c r="D126" s="185" t="s">
        <v>175</v>
      </c>
      <c r="E126" s="185"/>
      <c r="F126" s="185">
        <v>400.0</v>
      </c>
      <c r="G126" s="185"/>
      <c r="H126" s="185"/>
      <c r="I126" s="185">
        <v>8800.0</v>
      </c>
      <c r="J126" s="185" t="str">
        <f t="array" ref="J126">XLOOKUP('CurrentOpen min'!$D126,'Bom min'!B:B,'Bom min'!E:E,"not found",0)</f>
        <v>BM8R080</v>
      </c>
      <c r="K126" s="185" t="str">
        <f t="array" ref="K126">XLOOKUP('CurrentOpen min'!$J126,Overall!$AG:$AG,Overall!C:C,"not found",0)</f>
        <v>EAP_YF</v>
      </c>
      <c r="L126" s="185" t="str">
        <f>RIGHT('CurrentOpen min'!$B126,1)</f>
        <v/>
      </c>
      <c r="M126" s="185" t="str">
        <f>LEFT('CurrentOpen min'!$B126,1)</f>
        <v/>
      </c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4.25" customHeight="1">
      <c r="A127" s="185"/>
      <c r="B127" s="185"/>
      <c r="C127" s="185">
        <v>295.0</v>
      </c>
      <c r="D127" s="185" t="s">
        <v>214</v>
      </c>
      <c r="E127" s="185"/>
      <c r="F127" s="185">
        <v>200.0</v>
      </c>
      <c r="G127" s="185"/>
      <c r="H127" s="185"/>
      <c r="I127" s="185">
        <v>5600.0</v>
      </c>
      <c r="J127" s="185" t="str">
        <f t="array" ref="J127">XLOOKUP('CurrentOpen min'!$D127,'Bom min'!B:B,'Bom min'!E:E,"not found",0)</f>
        <v>BM8R090</v>
      </c>
      <c r="K127" s="185" t="str">
        <f t="array" ref="K127">XLOOKUP('CurrentOpen min'!$J127,Overall!$AG:$AG,Overall!C:C,"not found",0)</f>
        <v>FrontBumper</v>
      </c>
      <c r="L127" s="185" t="str">
        <f>RIGHT('CurrentOpen min'!$B127,1)</f>
        <v/>
      </c>
      <c r="M127" s="185" t="str">
        <f>LEFT('CurrentOpen min'!$B127,1)</f>
        <v/>
      </c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4.25" customHeight="1">
      <c r="A128" s="185"/>
      <c r="B128" s="185"/>
      <c r="C128" s="185">
        <v>295.0</v>
      </c>
      <c r="D128" s="185" t="s">
        <v>197</v>
      </c>
      <c r="E128" s="185"/>
      <c r="F128" s="185">
        <v>400.0</v>
      </c>
      <c r="G128" s="185"/>
      <c r="H128" s="185"/>
      <c r="I128" s="185">
        <v>8000.0</v>
      </c>
      <c r="J128" s="185" t="str">
        <f t="array" ref="J128">XLOOKUP('CurrentOpen min'!$D128,'Bom min'!B:B,'Bom min'!E:E,"not found",0)</f>
        <v>BM8R110</v>
      </c>
      <c r="K128" s="185" t="str">
        <f t="array" ref="K128">XLOOKUP('CurrentOpen min'!$J128,Overall!$AG:$AG,Overall!C:C,"not found",0)</f>
        <v>RearBumper</v>
      </c>
      <c r="L128" s="185" t="str">
        <f>RIGHT('CurrentOpen min'!$B128,1)</f>
        <v/>
      </c>
      <c r="M128" s="185" t="str">
        <f>LEFT('CurrentOpen min'!$B128,1)</f>
        <v/>
      </c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4.25" customHeight="1">
      <c r="A129" s="185"/>
      <c r="B129" s="185"/>
      <c r="C129" s="185">
        <v>295.0</v>
      </c>
      <c r="D129" s="185" t="s">
        <v>177</v>
      </c>
      <c r="E129" s="185"/>
      <c r="F129" s="185">
        <v>400.0</v>
      </c>
      <c r="G129" s="185"/>
      <c r="H129" s="185"/>
      <c r="I129" s="185">
        <v>12800.0</v>
      </c>
      <c r="J129" s="185" t="str">
        <f t="array" ref="J129">XLOOKUP('CurrentOpen min'!$D129,'Bom min'!B:B,'Bom min'!E:E,"not found",0)</f>
        <v>BM8R120</v>
      </c>
      <c r="K129" s="185" t="str">
        <f t="array" ref="K129">XLOOKUP('CurrentOpen min'!$J129,Overall!$AG:$AG,Overall!C:C,"not found",0)</f>
        <v>EAP_YF</v>
      </c>
      <c r="L129" s="185" t="str">
        <f>RIGHT('CurrentOpen min'!$B129,1)</f>
        <v/>
      </c>
      <c r="M129" s="185" t="str">
        <f>LEFT('CurrentOpen min'!$B129,1)</f>
        <v/>
      </c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4.25" customHeight="1">
      <c r="A130" s="185"/>
      <c r="B130" s="185"/>
      <c r="C130" s="185">
        <v>295.0</v>
      </c>
      <c r="D130" s="185" t="s">
        <v>210</v>
      </c>
      <c r="E130" s="185"/>
      <c r="F130" s="185">
        <v>600.0</v>
      </c>
      <c r="G130" s="185"/>
      <c r="H130" s="185"/>
      <c r="I130" s="185">
        <v>13200.0</v>
      </c>
      <c r="J130" s="185" t="str">
        <f t="array" ref="J130">XLOOKUP('CurrentOpen min'!$D130,'Bom min'!B:B,'Bom min'!E:E,"not found",0)</f>
        <v>BM8R140</v>
      </c>
      <c r="K130" s="185" t="str">
        <f t="array" ref="K130">XLOOKUP('CurrentOpen min'!$J130,Overall!$AG:$AG,Overall!C:C,"not found",0)</f>
        <v>EAP_SJYF</v>
      </c>
      <c r="L130" s="185" t="str">
        <f>RIGHT('CurrentOpen min'!$B130,1)</f>
        <v/>
      </c>
      <c r="M130" s="185" t="str">
        <f>LEFT('CurrentOpen min'!$B130,1)</f>
        <v/>
      </c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4.25" customHeight="1">
      <c r="A131" s="185"/>
      <c r="B131" s="185"/>
      <c r="C131" s="185">
        <v>295.0</v>
      </c>
      <c r="D131" s="185" t="s">
        <v>179</v>
      </c>
      <c r="E131" s="185"/>
      <c r="F131" s="185">
        <v>500.0</v>
      </c>
      <c r="G131" s="185"/>
      <c r="H131" s="185"/>
      <c r="I131" s="185">
        <v>15000.0</v>
      </c>
      <c r="J131" s="185" t="str">
        <f t="array" ref="J131">XLOOKUP('CurrentOpen min'!$D131,'Bom min'!B:B,'Bom min'!E:E,"not found",0)</f>
        <v>BM8R150</v>
      </c>
      <c r="K131" s="185" t="str">
        <f t="array" ref="K131">XLOOKUP('CurrentOpen min'!$J131,Overall!$AG:$AG,Overall!C:C,"not found",0)</f>
        <v>EAP_SJYF</v>
      </c>
      <c r="L131" s="185" t="str">
        <f>RIGHT('CurrentOpen min'!$B131,1)</f>
        <v/>
      </c>
      <c r="M131" s="185" t="str">
        <f>LEFT('CurrentOpen min'!$B131,1)</f>
        <v/>
      </c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4.25" customHeight="1">
      <c r="A132" s="185"/>
      <c r="B132" s="185"/>
      <c r="C132" s="185">
        <v>295.0</v>
      </c>
      <c r="D132" s="185" t="s">
        <v>181</v>
      </c>
      <c r="E132" s="185"/>
      <c r="F132" s="185">
        <v>400.0</v>
      </c>
      <c r="G132" s="185"/>
      <c r="H132" s="185"/>
      <c r="I132" s="185">
        <v>8400.0</v>
      </c>
      <c r="J132" s="185" t="str">
        <f t="array" ref="J132">XLOOKUP('CurrentOpen min'!$D132,'Bom min'!B:B,'Bom min'!E:E,"not found",0)</f>
        <v>BM8R160</v>
      </c>
      <c r="K132" s="185" t="str">
        <f t="array" ref="K132">XLOOKUP('CurrentOpen min'!$J132,Overall!$AG:$AG,Overall!C:C,"not found",0)</f>
        <v>EAP_SJYF</v>
      </c>
      <c r="L132" s="185" t="str">
        <f>RIGHT('CurrentOpen min'!$B132,1)</f>
        <v/>
      </c>
      <c r="M132" s="185" t="str">
        <f>LEFT('CurrentOpen min'!$B132,1)</f>
        <v/>
      </c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4.25" customHeight="1">
      <c r="A133" s="185"/>
      <c r="B133" s="185"/>
      <c r="C133" s="185">
        <v>295.0</v>
      </c>
      <c r="D133" s="185" t="s">
        <v>183</v>
      </c>
      <c r="E133" s="185"/>
      <c r="F133" s="185">
        <v>0.0</v>
      </c>
      <c r="G133" s="185"/>
      <c r="H133" s="185"/>
      <c r="I133" s="185">
        <v>0.0</v>
      </c>
      <c r="J133" s="185" t="str">
        <f t="array" ref="J133">XLOOKUP('CurrentOpen min'!$D133,'Bom min'!B:B,'Bom min'!E:E,"not found",0)</f>
        <v>BM8R170</v>
      </c>
      <c r="K133" s="185" t="str">
        <f t="array" ref="K133">XLOOKUP('CurrentOpen min'!$J133,Overall!$AG:$AG,Overall!C:C,"not found",0)</f>
        <v>EAP_AZV</v>
      </c>
      <c r="L133" s="185" t="str">
        <f>RIGHT('CurrentOpen min'!$B133,1)</f>
        <v/>
      </c>
      <c r="M133" s="185" t="str">
        <f>LEFT('CurrentOpen min'!$B133,1)</f>
        <v/>
      </c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4.25" customHeight="1">
      <c r="A134" s="185"/>
      <c r="B134" s="185"/>
      <c r="C134" s="185">
        <v>295.0</v>
      </c>
      <c r="D134" s="185" t="s">
        <v>185</v>
      </c>
      <c r="E134" s="185"/>
      <c r="F134" s="185">
        <v>400.0</v>
      </c>
      <c r="G134" s="185"/>
      <c r="H134" s="185"/>
      <c r="I134" s="185">
        <v>8400.0</v>
      </c>
      <c r="J134" s="185" t="str">
        <f t="array" ref="J134">XLOOKUP('CurrentOpen min'!$D134,'Bom min'!B:B,'Bom min'!E:E,"not found",0)</f>
        <v>BM8R170</v>
      </c>
      <c r="K134" s="185" t="str">
        <f t="array" ref="K134">XLOOKUP('CurrentOpen min'!$J134,Overall!$AG:$AG,Overall!C:C,"not found",0)</f>
        <v>EAP_AZV</v>
      </c>
      <c r="L134" s="185" t="str">
        <f>RIGHT('CurrentOpen min'!$B134,1)</f>
        <v/>
      </c>
      <c r="M134" s="185" t="str">
        <f>LEFT('CurrentOpen min'!$B134,1)</f>
        <v/>
      </c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4.25" customHeight="1">
      <c r="A135" s="185"/>
      <c r="B135" s="185"/>
      <c r="C135" s="185">
        <v>295.0</v>
      </c>
      <c r="D135" s="185" t="s">
        <v>187</v>
      </c>
      <c r="E135" s="185"/>
      <c r="F135" s="185">
        <v>300.0</v>
      </c>
      <c r="G135" s="185"/>
      <c r="H135" s="185"/>
      <c r="I135" s="185">
        <v>8100.0</v>
      </c>
      <c r="J135" s="185" t="str">
        <f t="array" ref="J135">XLOOKUP('CurrentOpen min'!$D135,'Bom min'!B:B,'Bom min'!E:E,"not found",0)</f>
        <v>BM8R210</v>
      </c>
      <c r="K135" s="185" t="str">
        <f t="array" ref="K135">XLOOKUP('CurrentOpen min'!$J135,Overall!$AG:$AG,Overall!C:C,"not found",0)</f>
        <v>EAP_YF</v>
      </c>
      <c r="L135" s="185" t="str">
        <f>RIGHT('CurrentOpen min'!$B135,1)</f>
        <v/>
      </c>
      <c r="M135" s="185" t="str">
        <f>LEFT('CurrentOpen min'!$B135,1)</f>
        <v/>
      </c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4.25" customHeight="1">
      <c r="A136" s="185"/>
      <c r="B136" s="185"/>
      <c r="C136" s="185">
        <v>295.0</v>
      </c>
      <c r="D136" s="185" t="s">
        <v>189</v>
      </c>
      <c r="E136" s="185"/>
      <c r="F136" s="185">
        <v>300.0</v>
      </c>
      <c r="G136" s="185"/>
      <c r="H136" s="185"/>
      <c r="I136" s="185">
        <v>8700.0</v>
      </c>
      <c r="J136" s="185" t="str">
        <f t="array" ref="J136">XLOOKUP('CurrentOpen min'!$D136,'Bom min'!B:B,'Bom min'!E:E,"not found",0)</f>
        <v>BM8R220</v>
      </c>
      <c r="K136" s="185" t="str">
        <f t="array" ref="K136">XLOOKUP('CurrentOpen min'!$J136,Overall!$AG:$AG,Overall!C:C,"not found",0)</f>
        <v>EAP_MAL</v>
      </c>
      <c r="L136" s="185" t="str">
        <f>RIGHT('CurrentOpen min'!$B136,1)</f>
        <v/>
      </c>
      <c r="M136" s="185" t="str">
        <f>LEFT('CurrentOpen min'!$B136,1)</f>
        <v/>
      </c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4.25" customHeight="1">
      <c r="A137" s="185"/>
      <c r="B137" s="185"/>
      <c r="C137" s="185">
        <v>295.0</v>
      </c>
      <c r="D137" s="185" t="s">
        <v>199</v>
      </c>
      <c r="E137" s="185"/>
      <c r="F137" s="185">
        <v>200.0</v>
      </c>
      <c r="G137" s="185"/>
      <c r="H137" s="185"/>
      <c r="I137" s="185">
        <v>4600.0</v>
      </c>
      <c r="J137" s="185" t="str">
        <f t="array" ref="J137">XLOOKUP('CurrentOpen min'!$D137,'Bom min'!B:B,'Bom min'!E:E,"not found",0)</f>
        <v>BM8R260</v>
      </c>
      <c r="K137" s="185" t="str">
        <f t="array" ref="K137">XLOOKUP('CurrentOpen min'!$J137,Overall!$AG:$AG,Overall!C:C,"not found",0)</f>
        <v>Cockpit</v>
      </c>
      <c r="L137" s="185" t="str">
        <f>RIGHT('CurrentOpen min'!$B137,1)</f>
        <v/>
      </c>
      <c r="M137" s="185" t="str">
        <f>LEFT('CurrentOpen min'!$B137,1)</f>
        <v/>
      </c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4.25" customHeight="1">
      <c r="A138" s="185"/>
      <c r="B138" s="185"/>
      <c r="C138" s="185">
        <v>295.0</v>
      </c>
      <c r="D138" s="185" t="s">
        <v>201</v>
      </c>
      <c r="E138" s="185"/>
      <c r="F138" s="185">
        <v>200.0</v>
      </c>
      <c r="G138" s="185"/>
      <c r="H138" s="185"/>
      <c r="I138" s="185">
        <v>7000.0</v>
      </c>
      <c r="J138" s="185" t="str">
        <f t="array" ref="J138">XLOOKUP('CurrentOpen min'!$D138,'Bom min'!B:B,'Bom min'!E:E,"not found",0)</f>
        <v>BM8R270</v>
      </c>
      <c r="K138" s="185" t="str">
        <f t="array" ref="K138">XLOOKUP('CurrentOpen min'!$J138,Overall!$AG:$AG,Overall!C:C,"not found",0)</f>
        <v>Frontend</v>
      </c>
      <c r="L138" s="185" t="str">
        <f>RIGHT('CurrentOpen min'!$B138,1)</f>
        <v/>
      </c>
      <c r="M138" s="185" t="str">
        <f>LEFT('CurrentOpen min'!$B138,1)</f>
        <v/>
      </c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4.25" customHeight="1">
      <c r="A139" s="185"/>
      <c r="B139" s="185"/>
      <c r="C139" s="185">
        <v>295.0</v>
      </c>
      <c r="D139" s="185" t="s">
        <v>203</v>
      </c>
      <c r="E139" s="185"/>
      <c r="F139" s="185">
        <v>600.0</v>
      </c>
      <c r="G139" s="185"/>
      <c r="H139" s="185"/>
      <c r="I139" s="185">
        <v>19800.0</v>
      </c>
      <c r="J139" s="185" t="str">
        <f t="array" ref="J139">XLOOKUP('CurrentOpen min'!$D139,'Bom min'!B:B,'Bom min'!E:E,"not found",0)</f>
        <v>BM8R280</v>
      </c>
      <c r="K139" s="185" t="str">
        <f t="array" ref="K139">XLOOKUP('CurrentOpen min'!$J139,Overall!$AG:$AG,Overall!C:C,"not found",0)</f>
        <v>FrontendLKS</v>
      </c>
      <c r="L139" s="185" t="str">
        <f>RIGHT('CurrentOpen min'!$B139,1)</f>
        <v/>
      </c>
      <c r="M139" s="185" t="str">
        <f>LEFT('CurrentOpen min'!$B139,1)</f>
        <v/>
      </c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4.25" customHeight="1">
      <c r="A140" s="185"/>
      <c r="B140" s="185"/>
      <c r="C140" s="185">
        <v>295.0</v>
      </c>
      <c r="D140" s="185" t="s">
        <v>232</v>
      </c>
      <c r="E140" s="185"/>
      <c r="F140" s="185">
        <v>200.0</v>
      </c>
      <c r="G140" s="185"/>
      <c r="H140" s="185"/>
      <c r="I140" s="185">
        <v>5400.0</v>
      </c>
      <c r="J140" s="185" t="str">
        <f t="array" ref="J140">XLOOKUP('CurrentOpen min'!$D140,'Bom min'!B:B,'Bom min'!E:E,"not found",0)</f>
        <v>BM8R290</v>
      </c>
      <c r="K140" s="185" t="str">
        <f t="array" ref="K140">XLOOKUP('CurrentOpen min'!$J140,Overall!$AG:$AG,Overall!C:C,"not found",0)</f>
        <v>Drive door</v>
      </c>
      <c r="L140" s="185" t="str">
        <f>RIGHT('CurrentOpen min'!$B140,1)</f>
        <v/>
      </c>
      <c r="M140" s="185" t="str">
        <f>LEFT('CurrentOpen min'!$B140,1)</f>
        <v/>
      </c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4.25" customHeight="1">
      <c r="A141" s="185"/>
      <c r="B141" s="185"/>
      <c r="C141" s="185">
        <v>295.0</v>
      </c>
      <c r="D141" s="185" t="s">
        <v>205</v>
      </c>
      <c r="E141" s="185"/>
      <c r="F141" s="185">
        <v>0.0</v>
      </c>
      <c r="G141" s="185"/>
      <c r="H141" s="185"/>
      <c r="I141" s="185">
        <v>0.0</v>
      </c>
      <c r="J141" s="185" t="str">
        <f t="array" ref="J141">XLOOKUP('CurrentOpen min'!$D141,'Bom min'!B:B,'Bom min'!E:E,"not found",0)</f>
        <v>BM8R290</v>
      </c>
      <c r="K141" s="185" t="str">
        <f t="array" ref="K141">XLOOKUP('CurrentOpen min'!$J141,Overall!$AG:$AG,Overall!C:C,"not found",0)</f>
        <v>Drive door</v>
      </c>
      <c r="L141" s="185" t="str">
        <f>RIGHT('CurrentOpen min'!$B141,1)</f>
        <v/>
      </c>
      <c r="M141" s="185" t="str">
        <f>LEFT('CurrentOpen min'!$B141,1)</f>
        <v/>
      </c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4.25" customHeight="1">
      <c r="A142" s="185"/>
      <c r="B142" s="185"/>
      <c r="C142" s="185">
        <v>295.0</v>
      </c>
      <c r="D142" s="185" t="s">
        <v>207</v>
      </c>
      <c r="E142" s="185"/>
      <c r="F142" s="185">
        <v>0.0</v>
      </c>
      <c r="G142" s="185"/>
      <c r="H142" s="185"/>
      <c r="I142" s="185">
        <v>0.0</v>
      </c>
      <c r="J142" s="185" t="str">
        <f t="array" ref="J142">XLOOKUP('CurrentOpen min'!$D142,'Bom min'!B:B,'Bom min'!E:E,"not found",0)</f>
        <v>BM8R300</v>
      </c>
      <c r="K142" s="185" t="str">
        <f t="array" ref="K142">XLOOKUP('CurrentOpen min'!$J142,Overall!$AG:$AG,Overall!C:C,"not found",0)</f>
        <v>Passenger door</v>
      </c>
      <c r="L142" s="185" t="str">
        <f>RIGHT('CurrentOpen min'!$B142,1)</f>
        <v/>
      </c>
      <c r="M142" s="185" t="str">
        <f>LEFT('CurrentOpen min'!$B142,1)</f>
        <v/>
      </c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4.25" customHeight="1">
      <c r="A143" s="185"/>
      <c r="B143" s="185"/>
      <c r="C143" s="185">
        <v>295.0</v>
      </c>
      <c r="D143" s="185" t="s">
        <v>235</v>
      </c>
      <c r="E143" s="185"/>
      <c r="F143" s="185">
        <v>200.0</v>
      </c>
      <c r="G143" s="185"/>
      <c r="H143" s="185"/>
      <c r="I143" s="185">
        <v>4800.0</v>
      </c>
      <c r="J143" s="185" t="str">
        <f t="array" ref="J143">XLOOKUP('CurrentOpen min'!$D143,'Bom min'!B:B,'Bom min'!E:E,"not found",0)</f>
        <v>BM8R300</v>
      </c>
      <c r="K143" s="185" t="str">
        <f t="array" ref="K143">XLOOKUP('CurrentOpen min'!$J143,Overall!$AG:$AG,Overall!C:C,"not found",0)</f>
        <v>Passenger door</v>
      </c>
      <c r="L143" s="185" t="str">
        <f>RIGHT('CurrentOpen min'!$B143,1)</f>
        <v/>
      </c>
      <c r="M143" s="185" t="str">
        <f>LEFT('CurrentOpen min'!$B143,1)</f>
        <v/>
      </c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4.25" customHeight="1">
      <c r="A144" s="1"/>
      <c r="B144" s="1"/>
      <c r="C144" s="1"/>
      <c r="D144" s="1"/>
      <c r="E144" s="1"/>
      <c r="F144" s="1"/>
      <c r="G144" s="1"/>
      <c r="H144" s="1"/>
      <c r="I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4.25" customHeight="1">
      <c r="A145" s="1"/>
      <c r="B145" s="1"/>
      <c r="C145" s="1"/>
      <c r="D145" s="1"/>
      <c r="E145" s="1"/>
      <c r="F145" s="1"/>
      <c r="G145" s="1"/>
      <c r="H145" s="1"/>
      <c r="I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4.25" customHeight="1">
      <c r="A146" s="1"/>
      <c r="B146" s="1"/>
      <c r="C146" s="1"/>
      <c r="D146" s="1"/>
      <c r="E146" s="1"/>
      <c r="F146" s="1"/>
      <c r="G146" s="1"/>
      <c r="H146" s="1"/>
      <c r="I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4.25" customHeight="1">
      <c r="A147" s="1"/>
      <c r="B147" s="1"/>
      <c r="C147" s="1"/>
      <c r="D147" s="1"/>
      <c r="E147" s="1"/>
      <c r="F147" s="1"/>
      <c r="G147" s="1"/>
      <c r="H147" s="1"/>
      <c r="I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4.25" customHeight="1">
      <c r="A148" s="1"/>
      <c r="B148" s="1"/>
      <c r="C148" s="1"/>
      <c r="D148" s="1"/>
      <c r="E148" s="1"/>
      <c r="F148" s="1"/>
      <c r="G148" s="1"/>
      <c r="H148" s="1"/>
      <c r="I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4.25" customHeight="1">
      <c r="A149" s="1"/>
      <c r="B149" s="1"/>
      <c r="C149" s="1"/>
      <c r="D149" s="1"/>
      <c r="E149" s="1"/>
      <c r="F149" s="1"/>
      <c r="G149" s="1"/>
      <c r="H149" s="1"/>
      <c r="I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4.25" customHeight="1">
      <c r="A150" s="1"/>
      <c r="B150" s="1"/>
      <c r="C150" s="1"/>
      <c r="D150" s="1"/>
      <c r="E150" s="1"/>
      <c r="F150" s="1"/>
      <c r="G150" s="1"/>
      <c r="H150" s="1"/>
      <c r="I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4.25" customHeight="1">
      <c r="A151" s="1"/>
      <c r="B151" s="1"/>
      <c r="C151" s="1"/>
      <c r="D151" s="1"/>
      <c r="E151" s="1"/>
      <c r="F151" s="1"/>
      <c r="G151" s="1"/>
      <c r="H151" s="1"/>
      <c r="I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4.25" customHeight="1">
      <c r="A152" s="1"/>
      <c r="B152" s="1"/>
      <c r="C152" s="1"/>
      <c r="D152" s="1"/>
      <c r="E152" s="1"/>
      <c r="F152" s="1"/>
      <c r="G152" s="1"/>
      <c r="H152" s="1"/>
      <c r="I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4.25" customHeight="1">
      <c r="A153" s="1"/>
      <c r="B153" s="1"/>
      <c r="C153" s="1"/>
      <c r="D153" s="1"/>
      <c r="E153" s="1"/>
      <c r="F153" s="1"/>
      <c r="G153" s="1"/>
      <c r="H153" s="1"/>
      <c r="I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4.25" customHeight="1">
      <c r="A154" s="1"/>
      <c r="B154" s="1"/>
      <c r="C154" s="1"/>
      <c r="D154" s="1"/>
      <c r="E154" s="1"/>
      <c r="F154" s="1"/>
      <c r="G154" s="1"/>
      <c r="H154" s="1"/>
      <c r="I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4.25" customHeight="1">
      <c r="A155" s="1"/>
      <c r="B155" s="1"/>
      <c r="C155" s="1"/>
      <c r="D155" s="1"/>
      <c r="E155" s="1"/>
      <c r="F155" s="1"/>
      <c r="G155" s="1"/>
      <c r="H155" s="1"/>
      <c r="I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4.25" customHeight="1">
      <c r="A156" s="1"/>
      <c r="B156" s="1"/>
      <c r="C156" s="1"/>
      <c r="D156" s="1"/>
      <c r="E156" s="1"/>
      <c r="F156" s="1"/>
      <c r="G156" s="1"/>
      <c r="H156" s="1"/>
      <c r="I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4.25" customHeight="1">
      <c r="A157" s="1"/>
      <c r="B157" s="1"/>
      <c r="C157" s="1"/>
      <c r="D157" s="1"/>
      <c r="E157" s="1"/>
      <c r="F157" s="1"/>
      <c r="G157" s="1"/>
      <c r="H157" s="1"/>
      <c r="I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4.25" customHeight="1">
      <c r="A158" s="1"/>
      <c r="B158" s="1"/>
      <c r="C158" s="1"/>
      <c r="D158" s="1"/>
      <c r="E158" s="1"/>
      <c r="F158" s="1"/>
      <c r="G158" s="1"/>
      <c r="H158" s="1"/>
      <c r="I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4.25" customHeight="1">
      <c r="A159" s="1"/>
      <c r="B159" s="1"/>
      <c r="C159" s="1"/>
      <c r="D159" s="1"/>
      <c r="E159" s="1"/>
      <c r="F159" s="1"/>
      <c r="G159" s="1"/>
      <c r="H159" s="1"/>
      <c r="I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4.25" customHeight="1">
      <c r="A160" s="1"/>
      <c r="B160" s="1"/>
      <c r="C160" s="1"/>
      <c r="D160" s="1"/>
      <c r="E160" s="1"/>
      <c r="F160" s="1"/>
      <c r="G160" s="1"/>
      <c r="H160" s="1"/>
      <c r="I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4.25" customHeight="1">
      <c r="A161" s="1"/>
      <c r="B161" s="1"/>
      <c r="C161" s="1"/>
      <c r="D161" s="1"/>
      <c r="E161" s="1"/>
      <c r="F161" s="1"/>
      <c r="G161" s="1"/>
      <c r="H161" s="1"/>
      <c r="I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4.25" customHeight="1">
      <c r="A162" s="1"/>
      <c r="B162" s="1"/>
      <c r="C162" s="1"/>
      <c r="D162" s="1"/>
      <c r="E162" s="1"/>
      <c r="F162" s="1"/>
      <c r="G162" s="1"/>
      <c r="H162" s="1"/>
      <c r="I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4.25" customHeight="1">
      <c r="A163" s="1"/>
      <c r="B163" s="1"/>
      <c r="C163" s="1"/>
      <c r="D163" s="1"/>
      <c r="E163" s="1"/>
      <c r="F163" s="1"/>
      <c r="G163" s="1"/>
      <c r="H163" s="1"/>
      <c r="I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4.25" customHeight="1">
      <c r="A164" s="1"/>
      <c r="B164" s="1"/>
      <c r="C164" s="1"/>
      <c r="D164" s="1"/>
      <c r="E164" s="1"/>
      <c r="F164" s="1"/>
      <c r="G164" s="1"/>
      <c r="H164" s="1"/>
      <c r="I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4.25" customHeight="1">
      <c r="A165" s="1"/>
      <c r="B165" s="1"/>
      <c r="C165" s="1"/>
      <c r="D165" s="1"/>
      <c r="E165" s="1"/>
      <c r="F165" s="1"/>
      <c r="G165" s="1"/>
      <c r="H165" s="1"/>
      <c r="I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4.25" customHeight="1">
      <c r="A166" s="1"/>
      <c r="B166" s="1"/>
      <c r="C166" s="1"/>
      <c r="D166" s="1"/>
      <c r="E166" s="1"/>
      <c r="F166" s="1"/>
      <c r="G166" s="1"/>
      <c r="H166" s="1"/>
      <c r="I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4.25" customHeight="1">
      <c r="A167" s="1"/>
      <c r="B167" s="1"/>
      <c r="C167" s="1"/>
      <c r="D167" s="1"/>
      <c r="E167" s="1"/>
      <c r="F167" s="1"/>
      <c r="G167" s="1"/>
      <c r="H167" s="1"/>
      <c r="I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4.25" customHeight="1">
      <c r="A168" s="1"/>
      <c r="B168" s="1"/>
      <c r="C168" s="1"/>
      <c r="D168" s="1"/>
      <c r="E168" s="1"/>
      <c r="F168" s="1"/>
      <c r="G168" s="1"/>
      <c r="H168" s="1"/>
      <c r="I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4.25" customHeight="1">
      <c r="A169" s="1"/>
      <c r="B169" s="1"/>
      <c r="C169" s="1"/>
      <c r="D169" s="1"/>
      <c r="E169" s="1"/>
      <c r="F169" s="1"/>
      <c r="G169" s="1"/>
      <c r="H169" s="1"/>
      <c r="I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4.25" customHeight="1">
      <c r="A170" s="1"/>
      <c r="B170" s="1"/>
      <c r="C170" s="1"/>
      <c r="D170" s="1"/>
      <c r="E170" s="1"/>
      <c r="F170" s="1"/>
      <c r="G170" s="1"/>
      <c r="H170" s="1"/>
      <c r="I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4.25" customHeight="1">
      <c r="A171" s="1"/>
      <c r="B171" s="1"/>
      <c r="C171" s="1"/>
      <c r="D171" s="1"/>
      <c r="E171" s="1"/>
      <c r="F171" s="1"/>
      <c r="G171" s="1"/>
      <c r="H171" s="1"/>
      <c r="I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4.25" customHeight="1">
      <c r="A172" s="1"/>
      <c r="B172" s="1"/>
      <c r="C172" s="1"/>
      <c r="D172" s="1"/>
      <c r="E172" s="1"/>
      <c r="F172" s="1"/>
      <c r="G172" s="1"/>
      <c r="H172" s="1"/>
      <c r="I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4.25" customHeight="1">
      <c r="A173" s="1"/>
      <c r="B173" s="1"/>
      <c r="C173" s="1"/>
      <c r="D173" s="1"/>
      <c r="E173" s="1"/>
      <c r="F173" s="1"/>
      <c r="G173" s="1"/>
      <c r="H173" s="1"/>
      <c r="I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4.25" customHeight="1">
      <c r="A174" s="1"/>
      <c r="B174" s="1"/>
      <c r="C174" s="1"/>
      <c r="D174" s="1"/>
      <c r="E174" s="1"/>
      <c r="F174" s="1"/>
      <c r="G174" s="1"/>
      <c r="H174" s="1"/>
      <c r="I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4.25" customHeight="1">
      <c r="A175" s="1"/>
      <c r="B175" s="1"/>
      <c r="C175" s="1"/>
      <c r="D175" s="1"/>
      <c r="E175" s="1"/>
      <c r="F175" s="1"/>
      <c r="G175" s="1"/>
      <c r="H175" s="1"/>
      <c r="I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4.25" customHeight="1">
      <c r="A176" s="1"/>
      <c r="B176" s="1"/>
      <c r="C176" s="1"/>
      <c r="D176" s="1"/>
      <c r="E176" s="1"/>
      <c r="F176" s="1"/>
      <c r="G176" s="1"/>
      <c r="H176" s="1"/>
      <c r="I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4.25" customHeight="1">
      <c r="A177" s="1"/>
      <c r="B177" s="1"/>
      <c r="C177" s="1"/>
      <c r="D177" s="1"/>
      <c r="E177" s="1"/>
      <c r="F177" s="1"/>
      <c r="G177" s="1"/>
      <c r="H177" s="1"/>
      <c r="I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4.25" customHeight="1">
      <c r="A178" s="1"/>
      <c r="B178" s="1"/>
      <c r="C178" s="1"/>
      <c r="D178" s="1"/>
      <c r="E178" s="1"/>
      <c r="F178" s="1"/>
      <c r="G178" s="1"/>
      <c r="H178" s="1"/>
      <c r="I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4.25" customHeight="1">
      <c r="A179" s="1"/>
      <c r="B179" s="1"/>
      <c r="C179" s="1"/>
      <c r="D179" s="1"/>
      <c r="E179" s="1"/>
      <c r="F179" s="1"/>
      <c r="G179" s="1"/>
      <c r="H179" s="1"/>
      <c r="I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4.25" customHeight="1">
      <c r="A180" s="1"/>
      <c r="B180" s="1"/>
      <c r="C180" s="1"/>
      <c r="D180" s="1"/>
      <c r="E180" s="1"/>
      <c r="F180" s="1"/>
      <c r="G180" s="1"/>
      <c r="H180" s="1"/>
      <c r="I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4.25" customHeight="1">
      <c r="A181" s="1"/>
      <c r="B181" s="1"/>
      <c r="C181" s="1"/>
      <c r="D181" s="1"/>
      <c r="E181" s="1"/>
      <c r="F181" s="1"/>
      <c r="G181" s="1"/>
      <c r="H181" s="1"/>
      <c r="I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4.25" customHeight="1">
      <c r="A182" s="1"/>
      <c r="B182" s="1"/>
      <c r="C182" s="1"/>
      <c r="D182" s="1"/>
      <c r="E182" s="1"/>
      <c r="F182" s="1"/>
      <c r="G182" s="1"/>
      <c r="H182" s="1"/>
      <c r="I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4.25" customHeight="1">
      <c r="A183" s="1"/>
      <c r="B183" s="1"/>
      <c r="C183" s="1"/>
      <c r="D183" s="1"/>
      <c r="E183" s="1"/>
      <c r="F183" s="1"/>
      <c r="G183" s="1"/>
      <c r="H183" s="1"/>
      <c r="I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4.25" customHeight="1">
      <c r="A184" s="1"/>
      <c r="B184" s="1"/>
      <c r="C184" s="1"/>
      <c r="D184" s="1"/>
      <c r="E184" s="1"/>
      <c r="F184" s="1"/>
      <c r="G184" s="1"/>
      <c r="H184" s="1"/>
      <c r="I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4.25" customHeight="1">
      <c r="A185" s="1"/>
      <c r="B185" s="1"/>
      <c r="C185" s="1"/>
      <c r="D185" s="1"/>
      <c r="E185" s="1"/>
      <c r="F185" s="1"/>
      <c r="G185" s="1"/>
      <c r="H185" s="1"/>
      <c r="I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4.25" customHeight="1">
      <c r="A186" s="1"/>
      <c r="B186" s="1"/>
      <c r="C186" s="1"/>
      <c r="D186" s="1"/>
      <c r="E186" s="1"/>
      <c r="F186" s="1"/>
      <c r="G186" s="1"/>
      <c r="H186" s="1"/>
      <c r="I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4.25" customHeight="1">
      <c r="A187" s="1"/>
      <c r="B187" s="1"/>
      <c r="C187" s="1"/>
      <c r="D187" s="1"/>
      <c r="E187" s="1"/>
      <c r="F187" s="1"/>
      <c r="G187" s="1"/>
      <c r="H187" s="1"/>
      <c r="I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4.25" customHeight="1">
      <c r="A188" s="1"/>
      <c r="B188" s="1"/>
      <c r="C188" s="1"/>
      <c r="D188" s="1"/>
      <c r="E188" s="1"/>
      <c r="F188" s="1"/>
      <c r="G188" s="1"/>
      <c r="H188" s="1"/>
      <c r="I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4.25" customHeight="1">
      <c r="A189" s="1"/>
      <c r="B189" s="1"/>
      <c r="C189" s="1"/>
      <c r="D189" s="1"/>
      <c r="E189" s="1"/>
      <c r="F189" s="1"/>
      <c r="G189" s="1"/>
      <c r="H189" s="1"/>
      <c r="I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4.25" customHeight="1">
      <c r="A190" s="1"/>
      <c r="B190" s="1"/>
      <c r="C190" s="1"/>
      <c r="D190" s="1"/>
      <c r="E190" s="1"/>
      <c r="F190" s="1"/>
      <c r="G190" s="1"/>
      <c r="H190" s="1"/>
      <c r="I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4.25" customHeight="1">
      <c r="A191" s="1"/>
      <c r="B191" s="1"/>
      <c r="C191" s="1"/>
      <c r="D191" s="1"/>
      <c r="E191" s="1"/>
      <c r="F191" s="1"/>
      <c r="G191" s="1"/>
      <c r="H191" s="1"/>
      <c r="I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4.25" customHeight="1">
      <c r="A192" s="1"/>
      <c r="B192" s="1"/>
      <c r="C192" s="1"/>
      <c r="D192" s="1"/>
      <c r="E192" s="1"/>
      <c r="F192" s="1"/>
      <c r="G192" s="1"/>
      <c r="H192" s="1"/>
      <c r="I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4.25" customHeight="1">
      <c r="A193" s="1"/>
      <c r="B193" s="1"/>
      <c r="C193" s="1"/>
      <c r="D193" s="1"/>
      <c r="E193" s="1"/>
      <c r="F193" s="1"/>
      <c r="G193" s="1"/>
      <c r="H193" s="1"/>
      <c r="I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4.25" customHeight="1">
      <c r="A194" s="1"/>
      <c r="B194" s="1"/>
      <c r="C194" s="1"/>
      <c r="D194" s="1"/>
      <c r="E194" s="1"/>
      <c r="F194" s="1"/>
      <c r="G194" s="1"/>
      <c r="H194" s="1"/>
      <c r="I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4.25" customHeight="1">
      <c r="A195" s="1"/>
      <c r="B195" s="1"/>
      <c r="C195" s="1"/>
      <c r="D195" s="1"/>
      <c r="E195" s="1"/>
      <c r="F195" s="1"/>
      <c r="G195" s="1"/>
      <c r="H195" s="1"/>
      <c r="I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4.25" customHeight="1">
      <c r="A196" s="1"/>
      <c r="B196" s="1"/>
      <c r="C196" s="1"/>
      <c r="D196" s="1"/>
      <c r="E196" s="1"/>
      <c r="F196" s="1"/>
      <c r="G196" s="1"/>
      <c r="H196" s="1"/>
      <c r="I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4.25" customHeight="1">
      <c r="A197" s="1"/>
      <c r="B197" s="1"/>
      <c r="C197" s="1"/>
      <c r="D197" s="1"/>
      <c r="E197" s="1"/>
      <c r="F197" s="1"/>
      <c r="G197" s="1"/>
      <c r="H197" s="1"/>
      <c r="I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4.25" customHeight="1">
      <c r="A198" s="1"/>
      <c r="B198" s="1"/>
      <c r="C198" s="1"/>
      <c r="D198" s="1"/>
      <c r="E198" s="1"/>
      <c r="F198" s="1"/>
      <c r="G198" s="1"/>
      <c r="H198" s="1"/>
      <c r="I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4.25" customHeight="1">
      <c r="A199" s="1"/>
      <c r="B199" s="1"/>
      <c r="C199" s="1"/>
      <c r="D199" s="1"/>
      <c r="E199" s="1"/>
      <c r="F199" s="1"/>
      <c r="G199" s="1"/>
      <c r="H199" s="1"/>
      <c r="I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4.25" customHeight="1">
      <c r="A200" s="1"/>
      <c r="B200" s="1"/>
      <c r="C200" s="1"/>
      <c r="D200" s="1"/>
      <c r="E200" s="1"/>
      <c r="F200" s="1"/>
      <c r="G200" s="1"/>
      <c r="H200" s="1"/>
      <c r="I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4.25" customHeight="1">
      <c r="A201" s="1"/>
      <c r="B201" s="1"/>
      <c r="C201" s="1"/>
      <c r="D201" s="1"/>
      <c r="E201" s="1"/>
      <c r="F201" s="1"/>
      <c r="G201" s="1"/>
      <c r="H201" s="1"/>
      <c r="I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4.25" customHeight="1">
      <c r="A202" s="1"/>
      <c r="B202" s="1"/>
      <c r="C202" s="1"/>
      <c r="D202" s="1"/>
      <c r="E202" s="1"/>
      <c r="F202" s="1"/>
      <c r="G202" s="1"/>
      <c r="H202" s="1"/>
      <c r="I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4.25" customHeight="1">
      <c r="A203" s="1"/>
      <c r="B203" s="1"/>
      <c r="C203" s="1"/>
      <c r="D203" s="1"/>
      <c r="E203" s="1"/>
      <c r="F203" s="1"/>
      <c r="G203" s="1"/>
      <c r="H203" s="1"/>
      <c r="I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4.25" customHeight="1">
      <c r="A204" s="1"/>
      <c r="B204" s="1"/>
      <c r="C204" s="1"/>
      <c r="D204" s="1"/>
      <c r="E204" s="1"/>
      <c r="F204" s="1"/>
      <c r="G204" s="1"/>
      <c r="H204" s="1"/>
      <c r="I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4.25" customHeight="1">
      <c r="A205" s="1"/>
      <c r="B205" s="1"/>
      <c r="C205" s="1"/>
      <c r="D205" s="1"/>
      <c r="E205" s="1"/>
      <c r="F205" s="1"/>
      <c r="G205" s="1"/>
      <c r="H205" s="1"/>
      <c r="I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4.25" customHeight="1">
      <c r="A206" s="1"/>
      <c r="B206" s="1"/>
      <c r="C206" s="1"/>
      <c r="D206" s="1"/>
      <c r="E206" s="1"/>
      <c r="F206" s="1"/>
      <c r="G206" s="1"/>
      <c r="H206" s="1"/>
      <c r="I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4.25" customHeight="1">
      <c r="A207" s="1"/>
      <c r="B207" s="1"/>
      <c r="C207" s="1"/>
      <c r="D207" s="1"/>
      <c r="E207" s="1"/>
      <c r="F207" s="1"/>
      <c r="G207" s="1"/>
      <c r="H207" s="1"/>
      <c r="I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4.25" customHeight="1">
      <c r="A208" s="1"/>
      <c r="B208" s="1"/>
      <c r="C208" s="1"/>
      <c r="D208" s="1"/>
      <c r="E208" s="1"/>
      <c r="F208" s="1"/>
      <c r="G208" s="1"/>
      <c r="H208" s="1"/>
      <c r="I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4.25" customHeight="1">
      <c r="A209" s="1"/>
      <c r="B209" s="1"/>
      <c r="C209" s="1"/>
      <c r="D209" s="1"/>
      <c r="E209" s="1"/>
      <c r="F209" s="1"/>
      <c r="G209" s="1"/>
      <c r="H209" s="1"/>
      <c r="I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4.25" customHeight="1">
      <c r="A210" s="1"/>
      <c r="B210" s="1"/>
      <c r="C210" s="1"/>
      <c r="D210" s="1"/>
      <c r="E210" s="1"/>
      <c r="F210" s="1"/>
      <c r="G210" s="1"/>
      <c r="H210" s="1"/>
      <c r="I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4.25" customHeight="1">
      <c r="A211" s="1"/>
      <c r="B211" s="1"/>
      <c r="C211" s="1"/>
      <c r="D211" s="1"/>
      <c r="E211" s="1"/>
      <c r="F211" s="1"/>
      <c r="G211" s="1"/>
      <c r="H211" s="1"/>
      <c r="I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4.25" customHeight="1">
      <c r="A212" s="1"/>
      <c r="B212" s="1"/>
      <c r="C212" s="1"/>
      <c r="D212" s="1"/>
      <c r="E212" s="1"/>
      <c r="F212" s="1"/>
      <c r="G212" s="1"/>
      <c r="H212" s="1"/>
      <c r="I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4.25" customHeight="1">
      <c r="A213" s="1"/>
      <c r="B213" s="1"/>
      <c r="C213" s="1"/>
      <c r="D213" s="1"/>
      <c r="E213" s="1"/>
      <c r="F213" s="1"/>
      <c r="G213" s="1"/>
      <c r="H213" s="1"/>
      <c r="I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4.25" customHeight="1">
      <c r="A214" s="1"/>
      <c r="B214" s="1"/>
      <c r="C214" s="1"/>
      <c r="D214" s="1"/>
      <c r="E214" s="1"/>
      <c r="F214" s="1"/>
      <c r="G214" s="1"/>
      <c r="H214" s="1"/>
      <c r="I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4.25" customHeight="1">
      <c r="A215" s="1"/>
      <c r="B215" s="1"/>
      <c r="C215" s="1"/>
      <c r="D215" s="1"/>
      <c r="E215" s="1"/>
      <c r="F215" s="1"/>
      <c r="G215" s="1"/>
      <c r="H215" s="1"/>
      <c r="I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4.25" customHeight="1">
      <c r="A216" s="1"/>
      <c r="B216" s="1"/>
      <c r="C216" s="1"/>
      <c r="D216" s="1"/>
      <c r="E216" s="1"/>
      <c r="F216" s="1"/>
      <c r="G216" s="1"/>
      <c r="H216" s="1"/>
      <c r="I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4.25" customHeight="1">
      <c r="A217" s="1"/>
      <c r="B217" s="1"/>
      <c r="C217" s="1"/>
      <c r="D217" s="1"/>
      <c r="E217" s="1"/>
      <c r="F217" s="1"/>
      <c r="G217" s="1"/>
      <c r="H217" s="1"/>
      <c r="I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4.25" customHeight="1">
      <c r="A218" s="1"/>
      <c r="B218" s="1"/>
      <c r="C218" s="1"/>
      <c r="D218" s="1"/>
      <c r="E218" s="1"/>
      <c r="F218" s="1"/>
      <c r="G218" s="1"/>
      <c r="H218" s="1"/>
      <c r="I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4.25" customHeight="1">
      <c r="A219" s="1"/>
      <c r="B219" s="1"/>
      <c r="C219" s="1"/>
      <c r="D219" s="1"/>
      <c r="E219" s="1"/>
      <c r="F219" s="1"/>
      <c r="G219" s="1"/>
      <c r="H219" s="1"/>
      <c r="I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4.25" customHeight="1">
      <c r="A220" s="1"/>
      <c r="B220" s="1"/>
      <c r="C220" s="1"/>
      <c r="D220" s="1"/>
      <c r="E220" s="1"/>
      <c r="F220" s="1"/>
      <c r="G220" s="1"/>
      <c r="H220" s="1"/>
      <c r="I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4.25" customHeight="1">
      <c r="A221" s="1"/>
      <c r="B221" s="1"/>
      <c r="C221" s="1"/>
      <c r="D221" s="1"/>
      <c r="E221" s="1"/>
      <c r="F221" s="1"/>
      <c r="G221" s="1"/>
      <c r="H221" s="1"/>
      <c r="I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4.25" customHeight="1">
      <c r="A222" s="1"/>
      <c r="B222" s="1"/>
      <c r="C222" s="1"/>
      <c r="D222" s="1"/>
      <c r="E222" s="1"/>
      <c r="F222" s="1"/>
      <c r="G222" s="1"/>
      <c r="H222" s="1"/>
      <c r="I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4.25" customHeight="1">
      <c r="A223" s="1"/>
      <c r="B223" s="1"/>
      <c r="C223" s="1"/>
      <c r="D223" s="1"/>
      <c r="E223" s="1"/>
      <c r="F223" s="1"/>
      <c r="G223" s="1"/>
      <c r="H223" s="1"/>
      <c r="I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4.25" customHeight="1">
      <c r="A224" s="1"/>
      <c r="B224" s="1"/>
      <c r="C224" s="1"/>
      <c r="D224" s="1"/>
      <c r="E224" s="1"/>
      <c r="F224" s="1"/>
      <c r="G224" s="1"/>
      <c r="H224" s="1"/>
      <c r="I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4.25" customHeight="1">
      <c r="A225" s="1"/>
      <c r="B225" s="1"/>
      <c r="C225" s="1"/>
      <c r="D225" s="1"/>
      <c r="E225" s="1"/>
      <c r="F225" s="1"/>
      <c r="G225" s="1"/>
      <c r="H225" s="1"/>
      <c r="I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4.25" customHeight="1">
      <c r="A226" s="1"/>
      <c r="B226" s="1"/>
      <c r="C226" s="1"/>
      <c r="D226" s="1"/>
      <c r="E226" s="1"/>
      <c r="F226" s="1"/>
      <c r="G226" s="1"/>
      <c r="H226" s="1"/>
      <c r="I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4.25" customHeight="1">
      <c r="A227" s="1"/>
      <c r="B227" s="1"/>
      <c r="C227" s="1"/>
      <c r="D227" s="1"/>
      <c r="E227" s="1"/>
      <c r="F227" s="1"/>
      <c r="G227" s="1"/>
      <c r="H227" s="1"/>
      <c r="I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4.25" customHeight="1">
      <c r="A228" s="1"/>
      <c r="B228" s="1"/>
      <c r="C228" s="1"/>
      <c r="D228" s="1"/>
      <c r="E228" s="1"/>
      <c r="F228" s="1"/>
      <c r="G228" s="1"/>
      <c r="H228" s="1"/>
      <c r="I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4.25" customHeight="1">
      <c r="A229" s="1"/>
      <c r="B229" s="1"/>
      <c r="C229" s="1"/>
      <c r="D229" s="1"/>
      <c r="E229" s="1"/>
      <c r="F229" s="1"/>
      <c r="G229" s="1"/>
      <c r="H229" s="1"/>
      <c r="I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4.25" customHeight="1">
      <c r="A230" s="1"/>
      <c r="B230" s="1"/>
      <c r="C230" s="1"/>
      <c r="D230" s="1"/>
      <c r="E230" s="1"/>
      <c r="F230" s="1"/>
      <c r="G230" s="1"/>
      <c r="H230" s="1"/>
      <c r="I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4.25" customHeight="1">
      <c r="A231" s="1"/>
      <c r="B231" s="1"/>
      <c r="C231" s="1"/>
      <c r="D231" s="1"/>
      <c r="E231" s="1"/>
      <c r="F231" s="1"/>
      <c r="G231" s="1"/>
      <c r="H231" s="1"/>
      <c r="I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4.25" customHeight="1">
      <c r="A232" s="1"/>
      <c r="B232" s="1"/>
      <c r="C232" s="1"/>
      <c r="D232" s="1"/>
      <c r="E232" s="1"/>
      <c r="F232" s="1"/>
      <c r="G232" s="1"/>
      <c r="H232" s="1"/>
      <c r="I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4.25" customHeight="1">
      <c r="A233" s="1"/>
      <c r="B233" s="1"/>
      <c r="C233" s="1"/>
      <c r="D233" s="1"/>
      <c r="E233" s="1"/>
      <c r="F233" s="1"/>
      <c r="G233" s="1"/>
      <c r="H233" s="1"/>
      <c r="I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4.25" customHeight="1">
      <c r="A234" s="1"/>
      <c r="B234" s="1"/>
      <c r="C234" s="1"/>
      <c r="D234" s="1"/>
      <c r="E234" s="1"/>
      <c r="F234" s="1"/>
      <c r="G234" s="1"/>
      <c r="H234" s="1"/>
      <c r="I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4.25" customHeight="1">
      <c r="A235" s="1"/>
      <c r="B235" s="1"/>
      <c r="C235" s="1"/>
      <c r="D235" s="1"/>
      <c r="E235" s="1"/>
      <c r="F235" s="1"/>
      <c r="G235" s="1"/>
      <c r="H235" s="1"/>
      <c r="I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4.25" customHeight="1">
      <c r="A236" s="1"/>
      <c r="B236" s="1"/>
      <c r="C236" s="1"/>
      <c r="D236" s="1"/>
      <c r="E236" s="1"/>
      <c r="F236" s="1"/>
      <c r="G236" s="1"/>
      <c r="H236" s="1"/>
      <c r="I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4.25" customHeight="1">
      <c r="A237" s="1"/>
      <c r="B237" s="1"/>
      <c r="C237" s="1"/>
      <c r="D237" s="1"/>
      <c r="E237" s="1"/>
      <c r="F237" s="1"/>
      <c r="G237" s="1"/>
      <c r="H237" s="1"/>
      <c r="I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4.25" customHeight="1">
      <c r="A238" s="1"/>
      <c r="B238" s="1"/>
      <c r="C238" s="1"/>
      <c r="D238" s="1"/>
      <c r="E238" s="1"/>
      <c r="F238" s="1"/>
      <c r="G238" s="1"/>
      <c r="H238" s="1"/>
      <c r="I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4.25" customHeight="1">
      <c r="A239" s="1"/>
      <c r="B239" s="1"/>
      <c r="C239" s="1"/>
      <c r="D239" s="1"/>
      <c r="E239" s="1"/>
      <c r="F239" s="1"/>
      <c r="G239" s="1"/>
      <c r="H239" s="1"/>
      <c r="I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4.25" customHeight="1">
      <c r="A240" s="1"/>
      <c r="B240" s="1"/>
      <c r="C240" s="1"/>
      <c r="D240" s="1"/>
      <c r="E240" s="1"/>
      <c r="F240" s="1"/>
      <c r="G240" s="1"/>
      <c r="H240" s="1"/>
      <c r="I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4.25" customHeight="1">
      <c r="A241" s="1"/>
      <c r="B241" s="1"/>
      <c r="C241" s="1"/>
      <c r="D241" s="1"/>
      <c r="E241" s="1"/>
      <c r="F241" s="1"/>
      <c r="G241" s="1"/>
      <c r="H241" s="1"/>
      <c r="I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4.25" customHeight="1">
      <c r="A242" s="1"/>
      <c r="B242" s="1"/>
      <c r="C242" s="1"/>
      <c r="D242" s="1"/>
      <c r="E242" s="1"/>
      <c r="F242" s="1"/>
      <c r="G242" s="1"/>
      <c r="H242" s="1"/>
      <c r="I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4.25" customHeight="1">
      <c r="A243" s="1"/>
      <c r="B243" s="1"/>
      <c r="C243" s="1"/>
      <c r="D243" s="1"/>
      <c r="E243" s="1"/>
      <c r="F243" s="1"/>
      <c r="G243" s="1"/>
      <c r="H243" s="1"/>
      <c r="I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4.25" customHeight="1">
      <c r="A244" s="1"/>
      <c r="B244" s="1"/>
      <c r="C244" s="1"/>
      <c r="D244" s="1"/>
      <c r="E244" s="1"/>
      <c r="F244" s="1"/>
      <c r="G244" s="1"/>
      <c r="H244" s="1"/>
      <c r="I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4.25" customHeight="1">
      <c r="A245" s="1"/>
      <c r="B245" s="1"/>
      <c r="C245" s="1"/>
      <c r="D245" s="1"/>
      <c r="E245" s="1"/>
      <c r="F245" s="1"/>
      <c r="G245" s="1"/>
      <c r="H245" s="1"/>
      <c r="I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4.25" customHeight="1">
      <c r="A246" s="1"/>
      <c r="B246" s="1"/>
      <c r="C246" s="1"/>
      <c r="D246" s="1"/>
      <c r="E246" s="1"/>
      <c r="F246" s="1"/>
      <c r="G246" s="1"/>
      <c r="H246" s="1"/>
      <c r="I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4.25" customHeight="1">
      <c r="A247" s="1"/>
      <c r="B247" s="1"/>
      <c r="C247" s="1"/>
      <c r="D247" s="1"/>
      <c r="E247" s="1"/>
      <c r="F247" s="1"/>
      <c r="G247" s="1"/>
      <c r="H247" s="1"/>
      <c r="I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4.25" customHeight="1">
      <c r="A248" s="1"/>
      <c r="B248" s="1"/>
      <c r="C248" s="1"/>
      <c r="D248" s="1"/>
      <c r="E248" s="1"/>
      <c r="F248" s="1"/>
      <c r="G248" s="1"/>
      <c r="H248" s="1"/>
      <c r="I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4.25" customHeight="1">
      <c r="A249" s="1"/>
      <c r="B249" s="1"/>
      <c r="C249" s="1"/>
      <c r="D249" s="1"/>
      <c r="E249" s="1"/>
      <c r="F249" s="1"/>
      <c r="G249" s="1"/>
      <c r="H249" s="1"/>
      <c r="I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4.25" customHeight="1">
      <c r="A250" s="1"/>
      <c r="B250" s="1"/>
      <c r="C250" s="1"/>
      <c r="D250" s="1"/>
      <c r="E250" s="1"/>
      <c r="F250" s="1"/>
      <c r="G250" s="1"/>
      <c r="H250" s="1"/>
      <c r="I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4.25" customHeight="1">
      <c r="A251" s="1"/>
      <c r="B251" s="1"/>
      <c r="C251" s="1"/>
      <c r="D251" s="1"/>
      <c r="E251" s="1"/>
      <c r="F251" s="1"/>
      <c r="G251" s="1"/>
      <c r="H251" s="1"/>
      <c r="I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4.25" customHeight="1">
      <c r="A252" s="1"/>
      <c r="B252" s="1"/>
      <c r="C252" s="1"/>
      <c r="D252" s="1"/>
      <c r="E252" s="1"/>
      <c r="F252" s="1"/>
      <c r="G252" s="1"/>
      <c r="H252" s="1"/>
      <c r="I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4.25" customHeight="1">
      <c r="A253" s="1"/>
      <c r="B253" s="1"/>
      <c r="C253" s="1"/>
      <c r="D253" s="1"/>
      <c r="E253" s="1"/>
      <c r="F253" s="1"/>
      <c r="G253" s="1"/>
      <c r="H253" s="1"/>
      <c r="I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4.25" customHeight="1">
      <c r="A254" s="1"/>
      <c r="B254" s="1"/>
      <c r="C254" s="1"/>
      <c r="D254" s="1"/>
      <c r="E254" s="1"/>
      <c r="F254" s="1"/>
      <c r="G254" s="1"/>
      <c r="H254" s="1"/>
      <c r="I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4.25" customHeight="1">
      <c r="A255" s="1"/>
      <c r="B255" s="1"/>
      <c r="C255" s="1"/>
      <c r="D255" s="1"/>
      <c r="E255" s="1"/>
      <c r="F255" s="1"/>
      <c r="G255" s="1"/>
      <c r="H255" s="1"/>
      <c r="I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4.25" customHeight="1">
      <c r="A256" s="1"/>
      <c r="B256" s="1"/>
      <c r="C256" s="1"/>
      <c r="D256" s="1"/>
      <c r="E256" s="1"/>
      <c r="F256" s="1"/>
      <c r="G256" s="1"/>
      <c r="H256" s="1"/>
      <c r="I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4.25" customHeight="1">
      <c r="A257" s="1"/>
      <c r="B257" s="1"/>
      <c r="C257" s="1"/>
      <c r="D257" s="1"/>
      <c r="E257" s="1"/>
      <c r="F257" s="1"/>
      <c r="G257" s="1"/>
      <c r="H257" s="1"/>
      <c r="I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4.25" customHeight="1">
      <c r="A258" s="1"/>
      <c r="B258" s="1"/>
      <c r="C258" s="1"/>
      <c r="D258" s="1"/>
      <c r="E258" s="1"/>
      <c r="F258" s="1"/>
      <c r="G258" s="1"/>
      <c r="H258" s="1"/>
      <c r="I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4.25" customHeight="1">
      <c r="A259" s="1"/>
      <c r="B259" s="1"/>
      <c r="C259" s="1"/>
      <c r="D259" s="1"/>
      <c r="E259" s="1"/>
      <c r="F259" s="1"/>
      <c r="G259" s="1"/>
      <c r="H259" s="1"/>
      <c r="I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4.25" customHeight="1">
      <c r="A260" s="1"/>
      <c r="B260" s="1"/>
      <c r="C260" s="1"/>
      <c r="D260" s="1"/>
      <c r="E260" s="1"/>
      <c r="F260" s="1"/>
      <c r="G260" s="1"/>
      <c r="H260" s="1"/>
      <c r="I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4.25" customHeight="1">
      <c r="A261" s="1"/>
      <c r="B261" s="1"/>
      <c r="C261" s="1"/>
      <c r="D261" s="1"/>
      <c r="E261" s="1"/>
      <c r="F261" s="1"/>
      <c r="G261" s="1"/>
      <c r="H261" s="1"/>
      <c r="I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4.25" customHeight="1">
      <c r="A262" s="1"/>
      <c r="B262" s="1"/>
      <c r="C262" s="1"/>
      <c r="D262" s="1"/>
      <c r="E262" s="1"/>
      <c r="F262" s="1"/>
      <c r="G262" s="1"/>
      <c r="H262" s="1"/>
      <c r="I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4.25" customHeight="1">
      <c r="A263" s="1"/>
      <c r="B263" s="1"/>
      <c r="C263" s="1"/>
      <c r="D263" s="1"/>
      <c r="E263" s="1"/>
      <c r="F263" s="1"/>
      <c r="G263" s="1"/>
      <c r="H263" s="1"/>
      <c r="I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4.25" customHeight="1">
      <c r="A264" s="1"/>
      <c r="B264" s="1"/>
      <c r="C264" s="1"/>
      <c r="D264" s="1"/>
      <c r="E264" s="1"/>
      <c r="F264" s="1"/>
      <c r="G264" s="1"/>
      <c r="H264" s="1"/>
      <c r="I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4.25" customHeight="1">
      <c r="A265" s="1"/>
      <c r="B265" s="1"/>
      <c r="C265" s="1"/>
      <c r="D265" s="1"/>
      <c r="E265" s="1"/>
      <c r="F265" s="1"/>
      <c r="G265" s="1"/>
      <c r="H265" s="1"/>
      <c r="I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4.25" customHeight="1">
      <c r="A266" s="1"/>
      <c r="B266" s="1"/>
      <c r="C266" s="1"/>
      <c r="D266" s="1"/>
      <c r="E266" s="1"/>
      <c r="F266" s="1"/>
      <c r="G266" s="1"/>
      <c r="H266" s="1"/>
      <c r="I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4.25" customHeight="1">
      <c r="A267" s="1"/>
      <c r="B267" s="1"/>
      <c r="C267" s="1"/>
      <c r="D267" s="1"/>
      <c r="E267" s="1"/>
      <c r="F267" s="1"/>
      <c r="G267" s="1"/>
      <c r="H267" s="1"/>
      <c r="I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4.25" customHeight="1">
      <c r="A268" s="1"/>
      <c r="B268" s="1"/>
      <c r="C268" s="1"/>
      <c r="D268" s="1"/>
      <c r="E268" s="1"/>
      <c r="F268" s="1"/>
      <c r="G268" s="1"/>
      <c r="H268" s="1"/>
      <c r="I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4.25" customHeight="1">
      <c r="A269" s="1"/>
      <c r="B269" s="1"/>
      <c r="C269" s="1"/>
      <c r="D269" s="1"/>
      <c r="E269" s="1"/>
      <c r="F269" s="1"/>
      <c r="G269" s="1"/>
      <c r="H269" s="1"/>
      <c r="I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4.25" customHeight="1">
      <c r="A270" s="1"/>
      <c r="B270" s="1"/>
      <c r="C270" s="1"/>
      <c r="D270" s="1"/>
      <c r="E270" s="1"/>
      <c r="F270" s="1"/>
      <c r="G270" s="1"/>
      <c r="H270" s="1"/>
      <c r="I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4.25" customHeight="1">
      <c r="A271" s="1"/>
      <c r="B271" s="1"/>
      <c r="C271" s="1"/>
      <c r="D271" s="1"/>
      <c r="E271" s="1"/>
      <c r="F271" s="1"/>
      <c r="G271" s="1"/>
      <c r="H271" s="1"/>
      <c r="I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4.25" customHeight="1">
      <c r="A272" s="1"/>
      <c r="B272" s="1"/>
      <c r="C272" s="1"/>
      <c r="D272" s="1"/>
      <c r="E272" s="1"/>
      <c r="F272" s="1"/>
      <c r="G272" s="1"/>
      <c r="H272" s="1"/>
      <c r="I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4.25" customHeight="1">
      <c r="A273" s="1"/>
      <c r="B273" s="1"/>
      <c r="C273" s="1"/>
      <c r="D273" s="1"/>
      <c r="E273" s="1"/>
      <c r="F273" s="1"/>
      <c r="G273" s="1"/>
      <c r="H273" s="1"/>
      <c r="I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4.25" customHeight="1">
      <c r="A274" s="1"/>
      <c r="B274" s="1"/>
      <c r="C274" s="1"/>
      <c r="D274" s="1"/>
      <c r="E274" s="1"/>
      <c r="F274" s="1"/>
      <c r="G274" s="1"/>
      <c r="H274" s="1"/>
      <c r="I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4.25" customHeight="1">
      <c r="A275" s="1"/>
      <c r="B275" s="1"/>
      <c r="C275" s="1"/>
      <c r="D275" s="1"/>
      <c r="E275" s="1"/>
      <c r="F275" s="1"/>
      <c r="G275" s="1"/>
      <c r="H275" s="1"/>
      <c r="I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4.25" customHeight="1">
      <c r="A276" s="1"/>
      <c r="B276" s="1"/>
      <c r="C276" s="1"/>
      <c r="D276" s="1"/>
      <c r="E276" s="1"/>
      <c r="F276" s="1"/>
      <c r="G276" s="1"/>
      <c r="H276" s="1"/>
      <c r="I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4.25" customHeight="1">
      <c r="A277" s="1"/>
      <c r="B277" s="1"/>
      <c r="C277" s="1"/>
      <c r="D277" s="1"/>
      <c r="E277" s="1"/>
      <c r="F277" s="1"/>
      <c r="G277" s="1"/>
      <c r="H277" s="1"/>
      <c r="I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4.25" customHeight="1">
      <c r="A278" s="1"/>
      <c r="B278" s="1"/>
      <c r="C278" s="1"/>
      <c r="D278" s="1"/>
      <c r="E278" s="1"/>
      <c r="F278" s="1"/>
      <c r="G278" s="1"/>
      <c r="H278" s="1"/>
      <c r="I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4.25" customHeight="1">
      <c r="A279" s="1"/>
      <c r="B279" s="1"/>
      <c r="C279" s="1"/>
      <c r="D279" s="1"/>
      <c r="E279" s="1"/>
      <c r="F279" s="1"/>
      <c r="G279" s="1"/>
      <c r="H279" s="1"/>
      <c r="I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4.25" customHeight="1">
      <c r="A280" s="1"/>
      <c r="B280" s="1"/>
      <c r="C280" s="1"/>
      <c r="D280" s="1"/>
      <c r="E280" s="1"/>
      <c r="F280" s="1"/>
      <c r="G280" s="1"/>
      <c r="H280" s="1"/>
      <c r="I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4.25" customHeight="1">
      <c r="A281" s="1"/>
      <c r="B281" s="1"/>
      <c r="C281" s="1"/>
      <c r="D281" s="1"/>
      <c r="E281" s="1"/>
      <c r="F281" s="1"/>
      <c r="G281" s="1"/>
      <c r="H281" s="1"/>
      <c r="I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4.25" customHeight="1">
      <c r="A282" s="1"/>
      <c r="B282" s="1"/>
      <c r="C282" s="1"/>
      <c r="D282" s="1"/>
      <c r="E282" s="1"/>
      <c r="F282" s="1"/>
      <c r="G282" s="1"/>
      <c r="H282" s="1"/>
      <c r="I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4.25" customHeight="1">
      <c r="A283" s="1"/>
      <c r="B283" s="1"/>
      <c r="C283" s="1"/>
      <c r="D283" s="1"/>
      <c r="E283" s="1"/>
      <c r="F283" s="1"/>
      <c r="G283" s="1"/>
      <c r="H283" s="1"/>
      <c r="I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4.25" customHeight="1">
      <c r="A284" s="1"/>
      <c r="B284" s="1"/>
      <c r="C284" s="1"/>
      <c r="D284" s="1"/>
      <c r="E284" s="1"/>
      <c r="F284" s="1"/>
      <c r="G284" s="1"/>
      <c r="H284" s="1"/>
      <c r="I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4.25" customHeight="1">
      <c r="A285" s="1"/>
      <c r="B285" s="1"/>
      <c r="C285" s="1"/>
      <c r="D285" s="1"/>
      <c r="E285" s="1"/>
      <c r="F285" s="1"/>
      <c r="G285" s="1"/>
      <c r="H285" s="1"/>
      <c r="I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4.25" customHeight="1">
      <c r="A286" s="1"/>
      <c r="B286" s="1"/>
      <c r="C286" s="1"/>
      <c r="D286" s="1"/>
      <c r="E286" s="1"/>
      <c r="F286" s="1"/>
      <c r="G286" s="1"/>
      <c r="H286" s="1"/>
      <c r="I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4.25" customHeight="1">
      <c r="A287" s="1"/>
      <c r="B287" s="1"/>
      <c r="C287" s="1"/>
      <c r="D287" s="1"/>
      <c r="E287" s="1"/>
      <c r="F287" s="1"/>
      <c r="G287" s="1"/>
      <c r="H287" s="1"/>
      <c r="I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4.25" customHeight="1">
      <c r="A288" s="1"/>
      <c r="B288" s="1"/>
      <c r="C288" s="1"/>
      <c r="D288" s="1"/>
      <c r="E288" s="1"/>
      <c r="F288" s="1"/>
      <c r="G288" s="1"/>
      <c r="H288" s="1"/>
      <c r="I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4.25" customHeight="1">
      <c r="A289" s="1"/>
      <c r="B289" s="1"/>
      <c r="C289" s="1"/>
      <c r="D289" s="1"/>
      <c r="E289" s="1"/>
      <c r="F289" s="1"/>
      <c r="G289" s="1"/>
      <c r="H289" s="1"/>
      <c r="I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4.25" customHeight="1">
      <c r="A290" s="1"/>
      <c r="B290" s="1"/>
      <c r="C290" s="1"/>
      <c r="D290" s="1"/>
      <c r="E290" s="1"/>
      <c r="F290" s="1"/>
      <c r="G290" s="1"/>
      <c r="H290" s="1"/>
      <c r="I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4.25" customHeight="1">
      <c r="A291" s="1"/>
      <c r="B291" s="1"/>
      <c r="C291" s="1"/>
      <c r="D291" s="1"/>
      <c r="E291" s="1"/>
      <c r="F291" s="1"/>
      <c r="G291" s="1"/>
      <c r="H291" s="1"/>
      <c r="I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4.25" customHeight="1">
      <c r="A292" s="1"/>
      <c r="B292" s="1"/>
      <c r="C292" s="1"/>
      <c r="D292" s="1"/>
      <c r="E292" s="1"/>
      <c r="F292" s="1"/>
      <c r="G292" s="1"/>
      <c r="H292" s="1"/>
      <c r="I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4.25" customHeight="1">
      <c r="A293" s="1"/>
      <c r="B293" s="1"/>
      <c r="C293" s="1"/>
      <c r="D293" s="1"/>
      <c r="E293" s="1"/>
      <c r="F293" s="1"/>
      <c r="G293" s="1"/>
      <c r="H293" s="1"/>
      <c r="I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4.25" customHeight="1">
      <c r="A294" s="1"/>
      <c r="B294" s="1"/>
      <c r="C294" s="1"/>
      <c r="D294" s="1"/>
      <c r="E294" s="1"/>
      <c r="F294" s="1"/>
      <c r="G294" s="1"/>
      <c r="H294" s="1"/>
      <c r="I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4.25" customHeight="1">
      <c r="A295" s="1"/>
      <c r="B295" s="1"/>
      <c r="C295" s="1"/>
      <c r="D295" s="1"/>
      <c r="E295" s="1"/>
      <c r="F295" s="1"/>
      <c r="G295" s="1"/>
      <c r="H295" s="1"/>
      <c r="I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4.25" customHeight="1">
      <c r="A296" s="1"/>
      <c r="B296" s="1"/>
      <c r="C296" s="1"/>
      <c r="D296" s="1"/>
      <c r="E296" s="1"/>
      <c r="F296" s="1"/>
      <c r="G296" s="1"/>
      <c r="H296" s="1"/>
      <c r="I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4.25" customHeight="1">
      <c r="A297" s="1"/>
      <c r="B297" s="1"/>
      <c r="C297" s="1"/>
      <c r="D297" s="1"/>
      <c r="E297" s="1"/>
      <c r="F297" s="1"/>
      <c r="G297" s="1"/>
      <c r="H297" s="1"/>
      <c r="I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4.25" customHeight="1">
      <c r="A298" s="1"/>
      <c r="B298" s="1"/>
      <c r="C298" s="1"/>
      <c r="D298" s="1"/>
      <c r="E298" s="1"/>
      <c r="F298" s="1"/>
      <c r="G298" s="1"/>
      <c r="H298" s="1"/>
      <c r="I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4.25" customHeight="1">
      <c r="A299" s="1"/>
      <c r="B299" s="1"/>
      <c r="C299" s="1"/>
      <c r="D299" s="1"/>
      <c r="E299" s="1"/>
      <c r="F299" s="1"/>
      <c r="G299" s="1"/>
      <c r="H299" s="1"/>
      <c r="I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4.25" customHeight="1">
      <c r="A300" s="1"/>
      <c r="B300" s="1"/>
      <c r="C300" s="1"/>
      <c r="D300" s="1"/>
      <c r="E300" s="1"/>
      <c r="F300" s="1"/>
      <c r="G300" s="1"/>
      <c r="H300" s="1"/>
      <c r="I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4.25" customHeight="1">
      <c r="A301" s="1"/>
      <c r="B301" s="1"/>
      <c r="C301" s="1"/>
      <c r="D301" s="1"/>
      <c r="E301" s="1"/>
      <c r="F301" s="1"/>
      <c r="G301" s="1"/>
      <c r="H301" s="1"/>
      <c r="I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4.25" customHeight="1">
      <c r="A302" s="1"/>
      <c r="B302" s="1"/>
      <c r="C302" s="1"/>
      <c r="D302" s="1"/>
      <c r="E302" s="1"/>
      <c r="F302" s="1"/>
      <c r="G302" s="1"/>
      <c r="H302" s="1"/>
      <c r="I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4.25" customHeight="1">
      <c r="A303" s="1"/>
      <c r="B303" s="1"/>
      <c r="C303" s="1"/>
      <c r="D303" s="1"/>
      <c r="E303" s="1"/>
      <c r="F303" s="1"/>
      <c r="G303" s="1"/>
      <c r="H303" s="1"/>
      <c r="I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4.25" customHeight="1">
      <c r="A304" s="1"/>
      <c r="B304" s="1"/>
      <c r="C304" s="1"/>
      <c r="D304" s="1"/>
      <c r="E304" s="1"/>
      <c r="F304" s="1"/>
      <c r="G304" s="1"/>
      <c r="H304" s="1"/>
      <c r="I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4.25" customHeight="1">
      <c r="A305" s="1"/>
      <c r="B305" s="1"/>
      <c r="C305" s="1"/>
      <c r="D305" s="1"/>
      <c r="E305" s="1"/>
      <c r="F305" s="1"/>
      <c r="G305" s="1"/>
      <c r="H305" s="1"/>
      <c r="I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4.25" customHeight="1">
      <c r="A306" s="1"/>
      <c r="B306" s="1"/>
      <c r="C306" s="1"/>
      <c r="D306" s="1"/>
      <c r="E306" s="1"/>
      <c r="F306" s="1"/>
      <c r="G306" s="1"/>
      <c r="H306" s="1"/>
      <c r="I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4.25" customHeight="1">
      <c r="A307" s="1"/>
      <c r="B307" s="1"/>
      <c r="C307" s="1"/>
      <c r="D307" s="1"/>
      <c r="E307" s="1"/>
      <c r="F307" s="1"/>
      <c r="G307" s="1"/>
      <c r="H307" s="1"/>
      <c r="I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4.25" customHeight="1">
      <c r="A308" s="1"/>
      <c r="B308" s="1"/>
      <c r="C308" s="1"/>
      <c r="D308" s="1"/>
      <c r="E308" s="1"/>
      <c r="F308" s="1"/>
      <c r="G308" s="1"/>
      <c r="H308" s="1"/>
      <c r="I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4.25" customHeight="1">
      <c r="A309" s="1"/>
      <c r="B309" s="1"/>
      <c r="C309" s="1"/>
      <c r="D309" s="1"/>
      <c r="E309" s="1"/>
      <c r="F309" s="1"/>
      <c r="G309" s="1"/>
      <c r="H309" s="1"/>
      <c r="I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4.25" customHeight="1">
      <c r="A310" s="1"/>
      <c r="B310" s="1"/>
      <c r="C310" s="1"/>
      <c r="D310" s="1"/>
      <c r="E310" s="1"/>
      <c r="F310" s="1"/>
      <c r="G310" s="1"/>
      <c r="H310" s="1"/>
      <c r="I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4.25" customHeight="1">
      <c r="A311" s="1"/>
      <c r="B311" s="1"/>
      <c r="C311" s="1"/>
      <c r="D311" s="1"/>
      <c r="E311" s="1"/>
      <c r="F311" s="1"/>
      <c r="G311" s="1"/>
      <c r="H311" s="1"/>
      <c r="I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4.25" customHeight="1">
      <c r="A312" s="1"/>
      <c r="B312" s="1"/>
      <c r="C312" s="1"/>
      <c r="D312" s="1"/>
      <c r="E312" s="1"/>
      <c r="F312" s="1"/>
      <c r="G312" s="1"/>
      <c r="H312" s="1"/>
      <c r="I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4.25" customHeight="1">
      <c r="A313" s="1"/>
      <c r="B313" s="1"/>
      <c r="C313" s="1"/>
      <c r="D313" s="1"/>
      <c r="E313" s="1"/>
      <c r="F313" s="1"/>
      <c r="G313" s="1"/>
      <c r="H313" s="1"/>
      <c r="I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4.25" customHeight="1">
      <c r="A314" s="1"/>
      <c r="B314" s="1"/>
      <c r="C314" s="1"/>
      <c r="D314" s="1"/>
      <c r="E314" s="1"/>
      <c r="F314" s="1"/>
      <c r="G314" s="1"/>
      <c r="H314" s="1"/>
      <c r="I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4.25" customHeight="1">
      <c r="A315" s="1"/>
      <c r="B315" s="1"/>
      <c r="C315" s="1"/>
      <c r="D315" s="1"/>
      <c r="E315" s="1"/>
      <c r="F315" s="1"/>
      <c r="G315" s="1"/>
      <c r="H315" s="1"/>
      <c r="I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4.25" customHeight="1">
      <c r="A316" s="1"/>
      <c r="B316" s="1"/>
      <c r="C316" s="1"/>
      <c r="D316" s="1"/>
      <c r="E316" s="1"/>
      <c r="F316" s="1"/>
      <c r="G316" s="1"/>
      <c r="H316" s="1"/>
      <c r="I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4.25" customHeight="1">
      <c r="A317" s="1"/>
      <c r="B317" s="1"/>
      <c r="C317" s="1"/>
      <c r="D317" s="1"/>
      <c r="E317" s="1"/>
      <c r="F317" s="1"/>
      <c r="G317" s="1"/>
      <c r="H317" s="1"/>
      <c r="I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4.25" customHeight="1">
      <c r="A318" s="1"/>
      <c r="B318" s="1"/>
      <c r="C318" s="1"/>
      <c r="D318" s="1"/>
      <c r="E318" s="1"/>
      <c r="F318" s="1"/>
      <c r="G318" s="1"/>
      <c r="H318" s="1"/>
      <c r="I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4.25" customHeight="1">
      <c r="A319" s="1"/>
      <c r="B319" s="1"/>
      <c r="C319" s="1"/>
      <c r="D319" s="1"/>
      <c r="E319" s="1"/>
      <c r="F319" s="1"/>
      <c r="G319" s="1"/>
      <c r="H319" s="1"/>
      <c r="I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4.25" customHeight="1">
      <c r="A320" s="1"/>
      <c r="B320" s="1"/>
      <c r="C320" s="1"/>
      <c r="D320" s="1"/>
      <c r="E320" s="1"/>
      <c r="F320" s="1"/>
      <c r="G320" s="1"/>
      <c r="H320" s="1"/>
      <c r="I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4.25" customHeight="1">
      <c r="A321" s="1"/>
      <c r="B321" s="1"/>
      <c r="C321" s="1"/>
      <c r="D321" s="1"/>
      <c r="E321" s="1"/>
      <c r="F321" s="1"/>
      <c r="G321" s="1"/>
      <c r="H321" s="1"/>
      <c r="I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4.25" customHeight="1">
      <c r="A322" s="1"/>
      <c r="B322" s="1"/>
      <c r="C322" s="1"/>
      <c r="D322" s="1"/>
      <c r="E322" s="1"/>
      <c r="F322" s="1"/>
      <c r="G322" s="1"/>
      <c r="H322" s="1"/>
      <c r="I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4.25" customHeight="1">
      <c r="A323" s="1"/>
      <c r="B323" s="1"/>
      <c r="C323" s="1"/>
      <c r="D323" s="1"/>
      <c r="E323" s="1"/>
      <c r="F323" s="1"/>
      <c r="G323" s="1"/>
      <c r="H323" s="1"/>
      <c r="I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4.25" customHeight="1">
      <c r="A324" s="1"/>
      <c r="B324" s="1"/>
      <c r="C324" s="1"/>
      <c r="D324" s="1"/>
      <c r="E324" s="1"/>
      <c r="F324" s="1"/>
      <c r="G324" s="1"/>
      <c r="H324" s="1"/>
      <c r="I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4.25" customHeight="1">
      <c r="A325" s="1"/>
      <c r="B325" s="1"/>
      <c r="C325" s="1"/>
      <c r="D325" s="1"/>
      <c r="E325" s="1"/>
      <c r="F325" s="1"/>
      <c r="G325" s="1"/>
      <c r="H325" s="1"/>
      <c r="I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4.25" customHeight="1">
      <c r="A326" s="1"/>
      <c r="B326" s="1"/>
      <c r="C326" s="1"/>
      <c r="D326" s="1"/>
      <c r="E326" s="1"/>
      <c r="F326" s="1"/>
      <c r="G326" s="1"/>
      <c r="H326" s="1"/>
      <c r="I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4.25" customHeight="1">
      <c r="A327" s="1"/>
      <c r="B327" s="1"/>
      <c r="C327" s="1"/>
      <c r="D327" s="1"/>
      <c r="E327" s="1"/>
      <c r="F327" s="1"/>
      <c r="G327" s="1"/>
      <c r="H327" s="1"/>
      <c r="I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4.25" customHeight="1">
      <c r="A328" s="1"/>
      <c r="B328" s="1"/>
      <c r="C328" s="1"/>
      <c r="D328" s="1"/>
      <c r="E328" s="1"/>
      <c r="F328" s="1"/>
      <c r="G328" s="1"/>
      <c r="H328" s="1"/>
      <c r="I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4.25" customHeight="1">
      <c r="A329" s="1"/>
      <c r="B329" s="1"/>
      <c r="C329" s="1"/>
      <c r="D329" s="1"/>
      <c r="E329" s="1"/>
      <c r="F329" s="1"/>
      <c r="G329" s="1"/>
      <c r="H329" s="1"/>
      <c r="I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4.25" customHeight="1">
      <c r="A330" s="1"/>
      <c r="B330" s="1"/>
      <c r="C330" s="1"/>
      <c r="D330" s="1"/>
      <c r="E330" s="1"/>
      <c r="F330" s="1"/>
      <c r="G330" s="1"/>
      <c r="H330" s="1"/>
      <c r="I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4.25" customHeight="1">
      <c r="A331" s="1"/>
      <c r="B331" s="1"/>
      <c r="C331" s="1"/>
      <c r="D331" s="1"/>
      <c r="E331" s="1"/>
      <c r="F331" s="1"/>
      <c r="G331" s="1"/>
      <c r="H331" s="1"/>
      <c r="I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4.25" customHeight="1">
      <c r="A332" s="1"/>
      <c r="B332" s="1"/>
      <c r="C332" s="1"/>
      <c r="D332" s="1"/>
      <c r="E332" s="1"/>
      <c r="F332" s="1"/>
      <c r="G332" s="1"/>
      <c r="H332" s="1"/>
      <c r="I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4.25" customHeight="1">
      <c r="A333" s="1"/>
      <c r="B333" s="1"/>
      <c r="C333" s="1"/>
      <c r="D333" s="1"/>
      <c r="E333" s="1"/>
      <c r="F333" s="1"/>
      <c r="G333" s="1"/>
      <c r="H333" s="1"/>
      <c r="I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4.25" customHeight="1">
      <c r="A334" s="1"/>
      <c r="B334" s="1"/>
      <c r="C334" s="1"/>
      <c r="D334" s="1"/>
      <c r="E334" s="1"/>
      <c r="F334" s="1"/>
      <c r="G334" s="1"/>
      <c r="H334" s="1"/>
      <c r="I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4.25" customHeight="1">
      <c r="A335" s="1"/>
      <c r="B335" s="1"/>
      <c r="C335" s="1"/>
      <c r="D335" s="1"/>
      <c r="E335" s="1"/>
      <c r="F335" s="1"/>
      <c r="G335" s="1"/>
      <c r="H335" s="1"/>
      <c r="I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4.25" customHeight="1">
      <c r="A336" s="1"/>
      <c r="B336" s="1"/>
      <c r="C336" s="1"/>
      <c r="D336" s="1"/>
      <c r="E336" s="1"/>
      <c r="F336" s="1"/>
      <c r="G336" s="1"/>
      <c r="H336" s="1"/>
      <c r="I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4.25" customHeight="1">
      <c r="A337" s="1"/>
      <c r="B337" s="1"/>
      <c r="C337" s="1"/>
      <c r="D337" s="1"/>
      <c r="E337" s="1"/>
      <c r="F337" s="1"/>
      <c r="G337" s="1"/>
      <c r="H337" s="1"/>
      <c r="I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4.25" customHeight="1">
      <c r="A338" s="1"/>
      <c r="B338" s="1"/>
      <c r="C338" s="1"/>
      <c r="D338" s="1"/>
      <c r="E338" s="1"/>
      <c r="F338" s="1"/>
      <c r="G338" s="1"/>
      <c r="H338" s="1"/>
      <c r="I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4.25" customHeight="1">
      <c r="A339" s="1"/>
      <c r="B339" s="1"/>
      <c r="C339" s="1"/>
      <c r="D339" s="1"/>
      <c r="E339" s="1"/>
      <c r="F339" s="1"/>
      <c r="G339" s="1"/>
      <c r="H339" s="1"/>
      <c r="I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4.25" customHeight="1">
      <c r="A340" s="1"/>
      <c r="B340" s="1"/>
      <c r="C340" s="1"/>
      <c r="D340" s="1"/>
      <c r="E340" s="1"/>
      <c r="F340" s="1"/>
      <c r="G340" s="1"/>
      <c r="H340" s="1"/>
      <c r="I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4.25" customHeight="1">
      <c r="A341" s="1"/>
      <c r="B341" s="1"/>
      <c r="C341" s="1"/>
      <c r="D341" s="1"/>
      <c r="E341" s="1"/>
      <c r="F341" s="1"/>
      <c r="G341" s="1"/>
      <c r="H341" s="1"/>
      <c r="I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4.25" customHeight="1">
      <c r="A342" s="1"/>
      <c r="B342" s="1"/>
      <c r="C342" s="1"/>
      <c r="D342" s="1"/>
      <c r="E342" s="1"/>
      <c r="F342" s="1"/>
      <c r="G342" s="1"/>
      <c r="H342" s="1"/>
      <c r="I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4.25" customHeight="1">
      <c r="A343" s="1"/>
      <c r="B343" s="1"/>
      <c r="C343" s="1"/>
      <c r="D343" s="1"/>
      <c r="E343" s="1"/>
      <c r="F343" s="1"/>
      <c r="G343" s="1"/>
      <c r="H343" s="1"/>
      <c r="I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4.25" customHeight="1">
      <c r="A344" s="1"/>
      <c r="B344" s="1"/>
      <c r="C344" s="1"/>
      <c r="D344" s="1"/>
      <c r="E344" s="1"/>
      <c r="F344" s="1"/>
      <c r="G344" s="1"/>
      <c r="H344" s="1"/>
      <c r="I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4.25" customHeight="1">
      <c r="A345" s="1"/>
      <c r="B345" s="1"/>
      <c r="C345" s="1"/>
      <c r="D345" s="1"/>
      <c r="E345" s="1"/>
      <c r="F345" s="1"/>
      <c r="G345" s="1"/>
      <c r="H345" s="1"/>
      <c r="I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4.25" customHeight="1">
      <c r="A346" s="1"/>
      <c r="B346" s="1"/>
      <c r="C346" s="1"/>
      <c r="D346" s="1"/>
      <c r="E346" s="1"/>
      <c r="F346" s="1"/>
      <c r="G346" s="1"/>
      <c r="H346" s="1"/>
      <c r="I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4.25" customHeight="1">
      <c r="A347" s="1"/>
      <c r="B347" s="1"/>
      <c r="C347" s="1"/>
      <c r="D347" s="1"/>
      <c r="E347" s="1"/>
      <c r="F347" s="1"/>
      <c r="G347" s="1"/>
      <c r="H347" s="1"/>
      <c r="I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4.25" customHeight="1">
      <c r="A348" s="1"/>
      <c r="B348" s="1"/>
      <c r="C348" s="1"/>
      <c r="D348" s="1"/>
      <c r="E348" s="1"/>
      <c r="F348" s="1"/>
      <c r="G348" s="1"/>
      <c r="H348" s="1"/>
      <c r="I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4.25" customHeight="1">
      <c r="A349" s="1"/>
      <c r="B349" s="1"/>
      <c r="C349" s="1"/>
      <c r="D349" s="1"/>
      <c r="E349" s="1"/>
      <c r="F349" s="1"/>
      <c r="G349" s="1"/>
      <c r="H349" s="1"/>
      <c r="I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4.25" customHeight="1">
      <c r="A350" s="1"/>
      <c r="B350" s="1"/>
      <c r="C350" s="1"/>
      <c r="D350" s="1"/>
      <c r="E350" s="1"/>
      <c r="F350" s="1"/>
      <c r="G350" s="1"/>
      <c r="H350" s="1"/>
      <c r="I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4.25" customHeight="1">
      <c r="A351" s="1"/>
      <c r="B351" s="1"/>
      <c r="C351" s="1"/>
      <c r="D351" s="1"/>
      <c r="E351" s="1"/>
      <c r="F351" s="1"/>
      <c r="G351" s="1"/>
      <c r="H351" s="1"/>
      <c r="I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4.25" customHeight="1">
      <c r="A352" s="1"/>
      <c r="B352" s="1"/>
      <c r="C352" s="1"/>
      <c r="D352" s="1"/>
      <c r="E352" s="1"/>
      <c r="F352" s="1"/>
      <c r="G352" s="1"/>
      <c r="H352" s="1"/>
      <c r="I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4.25" customHeight="1">
      <c r="A353" s="1"/>
      <c r="B353" s="1"/>
      <c r="C353" s="1"/>
      <c r="D353" s="1"/>
      <c r="E353" s="1"/>
      <c r="F353" s="1"/>
      <c r="G353" s="1"/>
      <c r="H353" s="1"/>
      <c r="I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4.25" customHeight="1">
      <c r="A354" s="1"/>
      <c r="B354" s="1"/>
      <c r="C354" s="1"/>
      <c r="D354" s="1"/>
      <c r="E354" s="1"/>
      <c r="F354" s="1"/>
      <c r="G354" s="1"/>
      <c r="H354" s="1"/>
      <c r="I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4.25" customHeight="1">
      <c r="A355" s="1"/>
      <c r="B355" s="1"/>
      <c r="C355" s="1"/>
      <c r="D355" s="1"/>
      <c r="E355" s="1"/>
      <c r="F355" s="1"/>
      <c r="G355" s="1"/>
      <c r="H355" s="1"/>
      <c r="I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4.25" customHeight="1">
      <c r="A356" s="1"/>
      <c r="B356" s="1"/>
      <c r="C356" s="1"/>
      <c r="D356" s="1"/>
      <c r="E356" s="1"/>
      <c r="F356" s="1"/>
      <c r="G356" s="1"/>
      <c r="H356" s="1"/>
      <c r="I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4.25" customHeight="1">
      <c r="A357" s="1"/>
      <c r="B357" s="1"/>
      <c r="C357" s="1"/>
      <c r="D357" s="1"/>
      <c r="E357" s="1"/>
      <c r="F357" s="1"/>
      <c r="G357" s="1"/>
      <c r="H357" s="1"/>
      <c r="I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4.25" customHeight="1">
      <c r="A358" s="1"/>
      <c r="B358" s="1"/>
      <c r="C358" s="1"/>
      <c r="D358" s="1"/>
      <c r="E358" s="1"/>
      <c r="F358" s="1"/>
      <c r="G358" s="1"/>
      <c r="H358" s="1"/>
      <c r="I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4.25" customHeight="1">
      <c r="A359" s="1"/>
      <c r="B359" s="1"/>
      <c r="C359" s="1"/>
      <c r="D359" s="1"/>
      <c r="E359" s="1"/>
      <c r="F359" s="1"/>
      <c r="G359" s="1"/>
      <c r="H359" s="1"/>
      <c r="I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4.25" customHeight="1">
      <c r="A360" s="1"/>
      <c r="B360" s="1"/>
      <c r="C360" s="1"/>
      <c r="D360" s="1"/>
      <c r="E360" s="1"/>
      <c r="F360" s="1"/>
      <c r="G360" s="1"/>
      <c r="H360" s="1"/>
      <c r="I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4.25" customHeight="1">
      <c r="A361" s="1"/>
      <c r="B361" s="1"/>
      <c r="C361" s="1"/>
      <c r="D361" s="1"/>
      <c r="E361" s="1"/>
      <c r="F361" s="1"/>
      <c r="G361" s="1"/>
      <c r="H361" s="1"/>
      <c r="I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4.25" customHeight="1">
      <c r="A362" s="1"/>
      <c r="B362" s="1"/>
      <c r="C362" s="1"/>
      <c r="D362" s="1"/>
      <c r="E362" s="1"/>
      <c r="F362" s="1"/>
      <c r="G362" s="1"/>
      <c r="H362" s="1"/>
      <c r="I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4.25" customHeight="1">
      <c r="A363" s="1"/>
      <c r="B363" s="1"/>
      <c r="C363" s="1"/>
      <c r="D363" s="1"/>
      <c r="E363" s="1"/>
      <c r="F363" s="1"/>
      <c r="G363" s="1"/>
      <c r="H363" s="1"/>
      <c r="I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4.25" customHeight="1">
      <c r="A364" s="1"/>
      <c r="B364" s="1"/>
      <c r="C364" s="1"/>
      <c r="D364" s="1"/>
      <c r="E364" s="1"/>
      <c r="F364" s="1"/>
      <c r="G364" s="1"/>
      <c r="H364" s="1"/>
      <c r="I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4.25" customHeight="1">
      <c r="A365" s="1"/>
      <c r="B365" s="1"/>
      <c r="C365" s="1"/>
      <c r="D365" s="1"/>
      <c r="E365" s="1"/>
      <c r="F365" s="1"/>
      <c r="G365" s="1"/>
      <c r="H365" s="1"/>
      <c r="I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4.25" customHeight="1">
      <c r="A366" s="1"/>
      <c r="B366" s="1"/>
      <c r="C366" s="1"/>
      <c r="D366" s="1"/>
      <c r="E366" s="1"/>
      <c r="F366" s="1"/>
      <c r="G366" s="1"/>
      <c r="H366" s="1"/>
      <c r="I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4.25" customHeight="1">
      <c r="A367" s="1"/>
      <c r="B367" s="1"/>
      <c r="C367" s="1"/>
      <c r="D367" s="1"/>
      <c r="E367" s="1"/>
      <c r="F367" s="1"/>
      <c r="G367" s="1"/>
      <c r="H367" s="1"/>
      <c r="I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4.25" customHeight="1">
      <c r="A368" s="1"/>
      <c r="B368" s="1"/>
      <c r="C368" s="1"/>
      <c r="D368" s="1"/>
      <c r="E368" s="1"/>
      <c r="F368" s="1"/>
      <c r="G368" s="1"/>
      <c r="H368" s="1"/>
      <c r="I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4.25" customHeight="1">
      <c r="A369" s="1"/>
      <c r="B369" s="1"/>
      <c r="C369" s="1"/>
      <c r="D369" s="1"/>
      <c r="E369" s="1"/>
      <c r="F369" s="1"/>
      <c r="G369" s="1"/>
      <c r="H369" s="1"/>
      <c r="I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4.25" customHeight="1">
      <c r="A370" s="1"/>
      <c r="B370" s="1"/>
      <c r="C370" s="1"/>
      <c r="D370" s="1"/>
      <c r="E370" s="1"/>
      <c r="F370" s="1"/>
      <c r="G370" s="1"/>
      <c r="H370" s="1"/>
      <c r="I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4.25" customHeight="1">
      <c r="A371" s="1"/>
      <c r="B371" s="1"/>
      <c r="C371" s="1"/>
      <c r="D371" s="1"/>
      <c r="E371" s="1"/>
      <c r="F371" s="1"/>
      <c r="G371" s="1"/>
      <c r="H371" s="1"/>
      <c r="I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4.25" customHeight="1">
      <c r="A372" s="1"/>
      <c r="B372" s="1"/>
      <c r="C372" s="1"/>
      <c r="D372" s="1"/>
      <c r="E372" s="1"/>
      <c r="F372" s="1"/>
      <c r="G372" s="1"/>
      <c r="H372" s="1"/>
      <c r="I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4.25" customHeight="1">
      <c r="A373" s="1"/>
      <c r="B373" s="1"/>
      <c r="C373" s="1"/>
      <c r="D373" s="1"/>
      <c r="E373" s="1"/>
      <c r="F373" s="1"/>
      <c r="G373" s="1"/>
      <c r="H373" s="1"/>
      <c r="I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4.25" customHeight="1">
      <c r="A374" s="1"/>
      <c r="B374" s="1"/>
      <c r="C374" s="1"/>
      <c r="D374" s="1"/>
      <c r="E374" s="1"/>
      <c r="F374" s="1"/>
      <c r="G374" s="1"/>
      <c r="H374" s="1"/>
      <c r="I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4.25" customHeight="1">
      <c r="A375" s="1"/>
      <c r="B375" s="1"/>
      <c r="C375" s="1"/>
      <c r="D375" s="1"/>
      <c r="E375" s="1"/>
      <c r="F375" s="1"/>
      <c r="G375" s="1"/>
      <c r="H375" s="1"/>
      <c r="I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4.25" customHeight="1">
      <c r="A376" s="1"/>
      <c r="B376" s="1"/>
      <c r="C376" s="1"/>
      <c r="D376" s="1"/>
      <c r="E376" s="1"/>
      <c r="F376" s="1"/>
      <c r="G376" s="1"/>
      <c r="H376" s="1"/>
      <c r="I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4.25" customHeight="1">
      <c r="A377" s="1"/>
      <c r="B377" s="1"/>
      <c r="C377" s="1"/>
      <c r="D377" s="1"/>
      <c r="E377" s="1"/>
      <c r="F377" s="1"/>
      <c r="G377" s="1"/>
      <c r="H377" s="1"/>
      <c r="I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4.25" customHeight="1">
      <c r="A378" s="1"/>
      <c r="B378" s="1"/>
      <c r="C378" s="1"/>
      <c r="D378" s="1"/>
      <c r="E378" s="1"/>
      <c r="F378" s="1"/>
      <c r="G378" s="1"/>
      <c r="H378" s="1"/>
      <c r="I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4.25" customHeight="1">
      <c r="A379" s="1"/>
      <c r="B379" s="1"/>
      <c r="C379" s="1"/>
      <c r="D379" s="1"/>
      <c r="E379" s="1"/>
      <c r="F379" s="1"/>
      <c r="G379" s="1"/>
      <c r="H379" s="1"/>
      <c r="I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4.25" customHeight="1">
      <c r="A380" s="1"/>
      <c r="B380" s="1"/>
      <c r="C380" s="1"/>
      <c r="D380" s="1"/>
      <c r="E380" s="1"/>
      <c r="F380" s="1"/>
      <c r="G380" s="1"/>
      <c r="H380" s="1"/>
      <c r="I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4.25" customHeight="1">
      <c r="A381" s="1"/>
      <c r="B381" s="1"/>
      <c r="C381" s="1"/>
      <c r="D381" s="1"/>
      <c r="E381" s="1"/>
      <c r="F381" s="1"/>
      <c r="G381" s="1"/>
      <c r="H381" s="1"/>
      <c r="I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4.25" customHeight="1">
      <c r="A382" s="1"/>
      <c r="B382" s="1"/>
      <c r="C382" s="1"/>
      <c r="D382" s="1"/>
      <c r="E382" s="1"/>
      <c r="F382" s="1"/>
      <c r="G382" s="1"/>
      <c r="H382" s="1"/>
      <c r="I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4.25" customHeight="1">
      <c r="A383" s="1"/>
      <c r="B383" s="1"/>
      <c r="C383" s="1"/>
      <c r="D383" s="1"/>
      <c r="E383" s="1"/>
      <c r="F383" s="1"/>
      <c r="G383" s="1"/>
      <c r="H383" s="1"/>
      <c r="I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4.25" customHeight="1">
      <c r="A384" s="1"/>
      <c r="B384" s="1"/>
      <c r="C384" s="1"/>
      <c r="D384" s="1"/>
      <c r="E384" s="1"/>
      <c r="F384" s="1"/>
      <c r="G384" s="1"/>
      <c r="H384" s="1"/>
      <c r="I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4.25" customHeight="1">
      <c r="A385" s="1"/>
      <c r="B385" s="1"/>
      <c r="C385" s="1"/>
      <c r="D385" s="1"/>
      <c r="E385" s="1"/>
      <c r="F385" s="1"/>
      <c r="G385" s="1"/>
      <c r="H385" s="1"/>
      <c r="I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4.25" customHeight="1">
      <c r="A386" s="1"/>
      <c r="B386" s="1"/>
      <c r="C386" s="1"/>
      <c r="D386" s="1"/>
      <c r="E386" s="1"/>
      <c r="F386" s="1"/>
      <c r="G386" s="1"/>
      <c r="H386" s="1"/>
      <c r="I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4.25" customHeight="1">
      <c r="A387" s="1"/>
      <c r="B387" s="1"/>
      <c r="C387" s="1"/>
      <c r="D387" s="1"/>
      <c r="E387" s="1"/>
      <c r="F387" s="1"/>
      <c r="G387" s="1"/>
      <c r="H387" s="1"/>
      <c r="I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4.25" customHeight="1">
      <c r="A388" s="1"/>
      <c r="B388" s="1"/>
      <c r="C388" s="1"/>
      <c r="D388" s="1"/>
      <c r="E388" s="1"/>
      <c r="F388" s="1"/>
      <c r="G388" s="1"/>
      <c r="H388" s="1"/>
      <c r="I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4.25" customHeight="1">
      <c r="A389" s="1"/>
      <c r="B389" s="1"/>
      <c r="C389" s="1"/>
      <c r="D389" s="1"/>
      <c r="E389" s="1"/>
      <c r="F389" s="1"/>
      <c r="G389" s="1"/>
      <c r="H389" s="1"/>
      <c r="I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4.25" customHeight="1">
      <c r="A390" s="1"/>
      <c r="B390" s="1"/>
      <c r="C390" s="1"/>
      <c r="D390" s="1"/>
      <c r="E390" s="1"/>
      <c r="F390" s="1"/>
      <c r="G390" s="1"/>
      <c r="H390" s="1"/>
      <c r="I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4.25" customHeight="1">
      <c r="A391" s="1"/>
      <c r="B391" s="1"/>
      <c r="C391" s="1"/>
      <c r="D391" s="1"/>
      <c r="E391" s="1"/>
      <c r="F391" s="1"/>
      <c r="G391" s="1"/>
      <c r="H391" s="1"/>
      <c r="I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4.25" customHeight="1">
      <c r="A392" s="1"/>
      <c r="B392" s="1"/>
      <c r="C392" s="1"/>
      <c r="D392" s="1"/>
      <c r="E392" s="1"/>
      <c r="F392" s="1"/>
      <c r="G392" s="1"/>
      <c r="H392" s="1"/>
      <c r="I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4.25" customHeight="1">
      <c r="A393" s="1"/>
      <c r="B393" s="1"/>
      <c r="C393" s="1"/>
      <c r="D393" s="1"/>
      <c r="E393" s="1"/>
      <c r="F393" s="1"/>
      <c r="G393" s="1"/>
      <c r="H393" s="1"/>
      <c r="I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4.25" customHeight="1">
      <c r="A394" s="1"/>
      <c r="B394" s="1"/>
      <c r="C394" s="1"/>
      <c r="D394" s="1"/>
      <c r="E394" s="1"/>
      <c r="F394" s="1"/>
      <c r="G394" s="1"/>
      <c r="H394" s="1"/>
      <c r="I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4.25" customHeight="1">
      <c r="A395" s="1"/>
      <c r="B395" s="1"/>
      <c r="C395" s="1"/>
      <c r="D395" s="1"/>
      <c r="E395" s="1"/>
      <c r="F395" s="1"/>
      <c r="G395" s="1"/>
      <c r="H395" s="1"/>
      <c r="I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4.25" customHeight="1">
      <c r="A396" s="1"/>
      <c r="B396" s="1"/>
      <c r="C396" s="1"/>
      <c r="D396" s="1"/>
      <c r="E396" s="1"/>
      <c r="F396" s="1"/>
      <c r="G396" s="1"/>
      <c r="H396" s="1"/>
      <c r="I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4.25" customHeight="1">
      <c r="A397" s="1"/>
      <c r="B397" s="1"/>
      <c r="C397" s="1"/>
      <c r="D397" s="1"/>
      <c r="E397" s="1"/>
      <c r="F397" s="1"/>
      <c r="G397" s="1"/>
      <c r="H397" s="1"/>
      <c r="I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4.25" customHeight="1">
      <c r="A398" s="1"/>
      <c r="B398" s="1"/>
      <c r="C398" s="1"/>
      <c r="D398" s="1"/>
      <c r="E398" s="1"/>
      <c r="F398" s="1"/>
      <c r="G398" s="1"/>
      <c r="H398" s="1"/>
      <c r="I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4.25" customHeight="1">
      <c r="A399" s="1"/>
      <c r="B399" s="1"/>
      <c r="C399" s="1"/>
      <c r="D399" s="1"/>
      <c r="E399" s="1"/>
      <c r="F399" s="1"/>
      <c r="G399" s="1"/>
      <c r="H399" s="1"/>
      <c r="I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4.25" customHeight="1">
      <c r="A400" s="1"/>
      <c r="B400" s="1"/>
      <c r="C400" s="1"/>
      <c r="D400" s="1"/>
      <c r="E400" s="1"/>
      <c r="F400" s="1"/>
      <c r="G400" s="1"/>
      <c r="H400" s="1"/>
      <c r="I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4.25" customHeight="1">
      <c r="A401" s="1"/>
      <c r="B401" s="1"/>
      <c r="C401" s="1"/>
      <c r="D401" s="1"/>
      <c r="E401" s="1"/>
      <c r="F401" s="1"/>
      <c r="G401" s="1"/>
      <c r="H401" s="1"/>
      <c r="I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4.25" customHeight="1">
      <c r="A402" s="1"/>
      <c r="B402" s="1"/>
      <c r="C402" s="1"/>
      <c r="D402" s="1"/>
      <c r="E402" s="1"/>
      <c r="F402" s="1"/>
      <c r="G402" s="1"/>
      <c r="H402" s="1"/>
      <c r="I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4.25" customHeight="1">
      <c r="A403" s="1"/>
      <c r="B403" s="1"/>
      <c r="C403" s="1"/>
      <c r="D403" s="1"/>
      <c r="E403" s="1"/>
      <c r="F403" s="1"/>
      <c r="G403" s="1"/>
      <c r="H403" s="1"/>
      <c r="I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4.25" customHeight="1">
      <c r="A404" s="1"/>
      <c r="B404" s="1"/>
      <c r="C404" s="1"/>
      <c r="D404" s="1"/>
      <c r="E404" s="1"/>
      <c r="F404" s="1"/>
      <c r="G404" s="1"/>
      <c r="H404" s="1"/>
      <c r="I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4.25" customHeight="1">
      <c r="A405" s="1"/>
      <c r="B405" s="1"/>
      <c r="C405" s="1"/>
      <c r="D405" s="1"/>
      <c r="E405" s="1"/>
      <c r="F405" s="1"/>
      <c r="G405" s="1"/>
      <c r="H405" s="1"/>
      <c r="I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4.25" customHeight="1">
      <c r="A406" s="1"/>
      <c r="B406" s="1"/>
      <c r="C406" s="1"/>
      <c r="D406" s="1"/>
      <c r="E406" s="1"/>
      <c r="F406" s="1"/>
      <c r="G406" s="1"/>
      <c r="H406" s="1"/>
      <c r="I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4.25" customHeight="1">
      <c r="A407" s="1"/>
      <c r="B407" s="1"/>
      <c r="C407" s="1"/>
      <c r="D407" s="1"/>
      <c r="E407" s="1"/>
      <c r="F407" s="1"/>
      <c r="G407" s="1"/>
      <c r="H407" s="1"/>
      <c r="I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4.25" customHeight="1">
      <c r="A408" s="1"/>
      <c r="B408" s="1"/>
      <c r="C408" s="1"/>
      <c r="D408" s="1"/>
      <c r="E408" s="1"/>
      <c r="F408" s="1"/>
      <c r="G408" s="1"/>
      <c r="H408" s="1"/>
      <c r="I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4.25" customHeight="1">
      <c r="A409" s="1"/>
      <c r="B409" s="1"/>
      <c r="C409" s="1"/>
      <c r="D409" s="1"/>
      <c r="E409" s="1"/>
      <c r="F409" s="1"/>
      <c r="G409" s="1"/>
      <c r="H409" s="1"/>
      <c r="I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4.25" customHeight="1">
      <c r="A410" s="1"/>
      <c r="B410" s="1"/>
      <c r="C410" s="1"/>
      <c r="D410" s="1"/>
      <c r="E410" s="1"/>
      <c r="F410" s="1"/>
      <c r="G410" s="1"/>
      <c r="H410" s="1"/>
      <c r="I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4.25" customHeight="1">
      <c r="A411" s="1"/>
      <c r="B411" s="1"/>
      <c r="C411" s="1"/>
      <c r="D411" s="1"/>
      <c r="E411" s="1"/>
      <c r="F411" s="1"/>
      <c r="G411" s="1"/>
      <c r="H411" s="1"/>
      <c r="I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4.25" customHeight="1">
      <c r="A412" s="1"/>
      <c r="B412" s="1"/>
      <c r="C412" s="1"/>
      <c r="D412" s="1"/>
      <c r="E412" s="1"/>
      <c r="F412" s="1"/>
      <c r="G412" s="1"/>
      <c r="H412" s="1"/>
      <c r="I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4.25" customHeight="1">
      <c r="A413" s="1"/>
      <c r="B413" s="1"/>
      <c r="C413" s="1"/>
      <c r="D413" s="1"/>
      <c r="E413" s="1"/>
      <c r="F413" s="1"/>
      <c r="G413" s="1"/>
      <c r="H413" s="1"/>
      <c r="I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4.25" customHeight="1">
      <c r="A414" s="1"/>
      <c r="B414" s="1"/>
      <c r="C414" s="1"/>
      <c r="D414" s="1"/>
      <c r="E414" s="1"/>
      <c r="F414" s="1"/>
      <c r="G414" s="1"/>
      <c r="H414" s="1"/>
      <c r="I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4.25" customHeight="1">
      <c r="A415" s="1"/>
      <c r="B415" s="1"/>
      <c r="C415" s="1"/>
      <c r="D415" s="1"/>
      <c r="E415" s="1"/>
      <c r="F415" s="1"/>
      <c r="G415" s="1"/>
      <c r="H415" s="1"/>
      <c r="I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4.25" customHeight="1">
      <c r="A416" s="1"/>
      <c r="B416" s="1"/>
      <c r="C416" s="1"/>
      <c r="D416" s="1"/>
      <c r="E416" s="1"/>
      <c r="F416" s="1"/>
      <c r="G416" s="1"/>
      <c r="H416" s="1"/>
      <c r="I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4.25" customHeight="1">
      <c r="A417" s="1"/>
      <c r="B417" s="1"/>
      <c r="C417" s="1"/>
      <c r="D417" s="1"/>
      <c r="E417" s="1"/>
      <c r="F417" s="1"/>
      <c r="G417" s="1"/>
      <c r="H417" s="1"/>
      <c r="I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4.25" customHeight="1">
      <c r="A418" s="1"/>
      <c r="B418" s="1"/>
      <c r="C418" s="1"/>
      <c r="D418" s="1"/>
      <c r="E418" s="1"/>
      <c r="F418" s="1"/>
      <c r="G418" s="1"/>
      <c r="H418" s="1"/>
      <c r="I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4.25" customHeight="1">
      <c r="A419" s="1"/>
      <c r="B419" s="1"/>
      <c r="C419" s="1"/>
      <c r="D419" s="1"/>
      <c r="E419" s="1"/>
      <c r="F419" s="1"/>
      <c r="G419" s="1"/>
      <c r="H419" s="1"/>
      <c r="I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4.25" customHeight="1">
      <c r="A420" s="1"/>
      <c r="B420" s="1"/>
      <c r="C420" s="1"/>
      <c r="D420" s="1"/>
      <c r="E420" s="1"/>
      <c r="F420" s="1"/>
      <c r="G420" s="1"/>
      <c r="H420" s="1"/>
      <c r="I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4.25" customHeight="1">
      <c r="A421" s="1"/>
      <c r="B421" s="1"/>
      <c r="C421" s="1"/>
      <c r="D421" s="1"/>
      <c r="E421" s="1"/>
      <c r="F421" s="1"/>
      <c r="G421" s="1"/>
      <c r="H421" s="1"/>
      <c r="I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4.25" customHeight="1">
      <c r="A422" s="1"/>
      <c r="B422" s="1"/>
      <c r="C422" s="1"/>
      <c r="D422" s="1"/>
      <c r="E422" s="1"/>
      <c r="F422" s="1"/>
      <c r="G422" s="1"/>
      <c r="H422" s="1"/>
      <c r="I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4.25" customHeight="1">
      <c r="A423" s="1"/>
      <c r="B423" s="1"/>
      <c r="C423" s="1"/>
      <c r="D423" s="1"/>
      <c r="E423" s="1"/>
      <c r="F423" s="1"/>
      <c r="G423" s="1"/>
      <c r="H423" s="1"/>
      <c r="I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4.25" customHeight="1">
      <c r="A424" s="1"/>
      <c r="B424" s="1"/>
      <c r="C424" s="1"/>
      <c r="D424" s="1"/>
      <c r="E424" s="1"/>
      <c r="F424" s="1"/>
      <c r="G424" s="1"/>
      <c r="H424" s="1"/>
      <c r="I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4.25" customHeight="1">
      <c r="A425" s="1"/>
      <c r="B425" s="1"/>
      <c r="C425" s="1"/>
      <c r="D425" s="1"/>
      <c r="E425" s="1"/>
      <c r="F425" s="1"/>
      <c r="G425" s="1"/>
      <c r="H425" s="1"/>
      <c r="I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4.25" customHeight="1">
      <c r="A426" s="1"/>
      <c r="B426" s="1"/>
      <c r="C426" s="1"/>
      <c r="D426" s="1"/>
      <c r="E426" s="1"/>
      <c r="F426" s="1"/>
      <c r="G426" s="1"/>
      <c r="H426" s="1"/>
      <c r="I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4.25" customHeight="1">
      <c r="A427" s="1"/>
      <c r="B427" s="1"/>
      <c r="C427" s="1"/>
      <c r="D427" s="1"/>
      <c r="E427" s="1"/>
      <c r="F427" s="1"/>
      <c r="G427" s="1"/>
      <c r="H427" s="1"/>
      <c r="I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4.25" customHeight="1">
      <c r="A428" s="1"/>
      <c r="B428" s="1"/>
      <c r="C428" s="1"/>
      <c r="D428" s="1"/>
      <c r="E428" s="1"/>
      <c r="F428" s="1"/>
      <c r="G428" s="1"/>
      <c r="H428" s="1"/>
      <c r="I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4.25" customHeight="1">
      <c r="A429" s="1"/>
      <c r="B429" s="1"/>
      <c r="C429" s="1"/>
      <c r="D429" s="1"/>
      <c r="E429" s="1"/>
      <c r="F429" s="1"/>
      <c r="G429" s="1"/>
      <c r="H429" s="1"/>
      <c r="I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4.25" customHeight="1">
      <c r="A430" s="1"/>
      <c r="B430" s="1"/>
      <c r="C430" s="1"/>
      <c r="D430" s="1"/>
      <c r="E430" s="1"/>
      <c r="F430" s="1"/>
      <c r="G430" s="1"/>
      <c r="H430" s="1"/>
      <c r="I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4.25" customHeight="1">
      <c r="A431" s="1"/>
      <c r="B431" s="1"/>
      <c r="C431" s="1"/>
      <c r="D431" s="1"/>
      <c r="E431" s="1"/>
      <c r="F431" s="1"/>
      <c r="G431" s="1"/>
      <c r="H431" s="1"/>
      <c r="I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4.25" customHeight="1">
      <c r="A432" s="1"/>
      <c r="B432" s="1"/>
      <c r="C432" s="1"/>
      <c r="D432" s="1"/>
      <c r="E432" s="1"/>
      <c r="F432" s="1"/>
      <c r="G432" s="1"/>
      <c r="H432" s="1"/>
      <c r="I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4.25" customHeight="1">
      <c r="A433" s="1"/>
      <c r="B433" s="1"/>
      <c r="C433" s="1"/>
      <c r="D433" s="1"/>
      <c r="E433" s="1"/>
      <c r="F433" s="1"/>
      <c r="G433" s="1"/>
      <c r="H433" s="1"/>
      <c r="I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4.25" customHeight="1">
      <c r="A434" s="1"/>
      <c r="B434" s="1"/>
      <c r="C434" s="1"/>
      <c r="D434" s="1"/>
      <c r="E434" s="1"/>
      <c r="F434" s="1"/>
      <c r="G434" s="1"/>
      <c r="H434" s="1"/>
      <c r="I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4.25" customHeight="1">
      <c r="A435" s="1"/>
      <c r="B435" s="1"/>
      <c r="C435" s="1"/>
      <c r="D435" s="1"/>
      <c r="E435" s="1"/>
      <c r="F435" s="1"/>
      <c r="G435" s="1"/>
      <c r="H435" s="1"/>
      <c r="I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4.25" customHeight="1">
      <c r="A436" s="1"/>
      <c r="B436" s="1"/>
      <c r="C436" s="1"/>
      <c r="D436" s="1"/>
      <c r="E436" s="1"/>
      <c r="F436" s="1"/>
      <c r="G436" s="1"/>
      <c r="H436" s="1"/>
      <c r="I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4.25" customHeight="1">
      <c r="A437" s="1"/>
      <c r="B437" s="1"/>
      <c r="C437" s="1"/>
      <c r="D437" s="1"/>
      <c r="E437" s="1"/>
      <c r="F437" s="1"/>
      <c r="G437" s="1"/>
      <c r="H437" s="1"/>
      <c r="I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4.25" customHeight="1">
      <c r="A438" s="1"/>
      <c r="B438" s="1"/>
      <c r="C438" s="1"/>
      <c r="D438" s="1"/>
      <c r="E438" s="1"/>
      <c r="F438" s="1"/>
      <c r="G438" s="1"/>
      <c r="H438" s="1"/>
      <c r="I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4.25" customHeight="1">
      <c r="A439" s="1"/>
      <c r="B439" s="1"/>
      <c r="C439" s="1"/>
      <c r="D439" s="1"/>
      <c r="E439" s="1"/>
      <c r="F439" s="1"/>
      <c r="G439" s="1"/>
      <c r="H439" s="1"/>
      <c r="I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4.25" customHeight="1">
      <c r="A440" s="1"/>
      <c r="B440" s="1"/>
      <c r="C440" s="1"/>
      <c r="D440" s="1"/>
      <c r="E440" s="1"/>
      <c r="F440" s="1"/>
      <c r="G440" s="1"/>
      <c r="H440" s="1"/>
      <c r="I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4.25" customHeight="1">
      <c r="A441" s="1"/>
      <c r="B441" s="1"/>
      <c r="C441" s="1"/>
      <c r="D441" s="1"/>
      <c r="E441" s="1"/>
      <c r="F441" s="1"/>
      <c r="G441" s="1"/>
      <c r="H441" s="1"/>
      <c r="I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4.25" customHeight="1">
      <c r="A442" s="1"/>
      <c r="B442" s="1"/>
      <c r="C442" s="1"/>
      <c r="D442" s="1"/>
      <c r="E442" s="1"/>
      <c r="F442" s="1"/>
      <c r="G442" s="1"/>
      <c r="H442" s="1"/>
      <c r="I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4.25" customHeight="1">
      <c r="A443" s="1"/>
      <c r="B443" s="1"/>
      <c r="C443" s="1"/>
      <c r="D443" s="1"/>
      <c r="E443" s="1"/>
      <c r="F443" s="1"/>
      <c r="G443" s="1"/>
      <c r="H443" s="1"/>
      <c r="I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4.25" customHeight="1">
      <c r="A444" s="1"/>
      <c r="B444" s="1"/>
      <c r="C444" s="1"/>
      <c r="D444" s="1"/>
      <c r="E444" s="1"/>
      <c r="F444" s="1"/>
      <c r="G444" s="1"/>
      <c r="H444" s="1"/>
      <c r="I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4.25" customHeight="1">
      <c r="A445" s="1"/>
      <c r="B445" s="1"/>
      <c r="C445" s="1"/>
      <c r="D445" s="1"/>
      <c r="E445" s="1"/>
      <c r="F445" s="1"/>
      <c r="G445" s="1"/>
      <c r="H445" s="1"/>
      <c r="I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4.25" customHeight="1">
      <c r="A446" s="1"/>
      <c r="B446" s="1"/>
      <c r="C446" s="1"/>
      <c r="D446" s="1"/>
      <c r="E446" s="1"/>
      <c r="F446" s="1"/>
      <c r="G446" s="1"/>
      <c r="H446" s="1"/>
      <c r="I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4.25" customHeight="1">
      <c r="A447" s="1"/>
      <c r="B447" s="1"/>
      <c r="C447" s="1"/>
      <c r="D447" s="1"/>
      <c r="E447" s="1"/>
      <c r="F447" s="1"/>
      <c r="G447" s="1"/>
      <c r="H447" s="1"/>
      <c r="I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4.25" customHeight="1">
      <c r="A448" s="1"/>
      <c r="B448" s="1"/>
      <c r="C448" s="1"/>
      <c r="D448" s="1"/>
      <c r="E448" s="1"/>
      <c r="F448" s="1"/>
      <c r="G448" s="1"/>
      <c r="H448" s="1"/>
      <c r="I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4.25" customHeight="1">
      <c r="A449" s="1"/>
      <c r="B449" s="1"/>
      <c r="C449" s="1"/>
      <c r="D449" s="1"/>
      <c r="E449" s="1"/>
      <c r="F449" s="1"/>
      <c r="G449" s="1"/>
      <c r="H449" s="1"/>
      <c r="I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4.25" customHeight="1">
      <c r="A450" s="1"/>
      <c r="B450" s="1"/>
      <c r="C450" s="1"/>
      <c r="D450" s="1"/>
      <c r="E450" s="1"/>
      <c r="F450" s="1"/>
      <c r="G450" s="1"/>
      <c r="H450" s="1"/>
      <c r="I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4.25" customHeight="1">
      <c r="A451" s="1"/>
      <c r="B451" s="1"/>
      <c r="C451" s="1"/>
      <c r="D451" s="1"/>
      <c r="E451" s="1"/>
      <c r="F451" s="1"/>
      <c r="G451" s="1"/>
      <c r="H451" s="1"/>
      <c r="I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4.25" customHeight="1">
      <c r="A452" s="1"/>
      <c r="B452" s="1"/>
      <c r="C452" s="1"/>
      <c r="D452" s="1"/>
      <c r="E452" s="1"/>
      <c r="F452" s="1"/>
      <c r="G452" s="1"/>
      <c r="H452" s="1"/>
      <c r="I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4.25" customHeight="1">
      <c r="A453" s="1"/>
      <c r="B453" s="1"/>
      <c r="C453" s="1"/>
      <c r="D453" s="1"/>
      <c r="E453" s="1"/>
      <c r="F453" s="1"/>
      <c r="G453" s="1"/>
      <c r="H453" s="1"/>
      <c r="I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4.25" customHeight="1">
      <c r="A454" s="1"/>
      <c r="B454" s="1"/>
      <c r="C454" s="1"/>
      <c r="D454" s="1"/>
      <c r="E454" s="1"/>
      <c r="F454" s="1"/>
      <c r="G454" s="1"/>
      <c r="H454" s="1"/>
      <c r="I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4.25" customHeight="1">
      <c r="A455" s="1"/>
      <c r="B455" s="1"/>
      <c r="C455" s="1"/>
      <c r="D455" s="1"/>
      <c r="E455" s="1"/>
      <c r="F455" s="1"/>
      <c r="G455" s="1"/>
      <c r="H455" s="1"/>
      <c r="I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4.25" customHeight="1">
      <c r="A456" s="1"/>
      <c r="B456" s="1"/>
      <c r="C456" s="1"/>
      <c r="D456" s="1"/>
      <c r="E456" s="1"/>
      <c r="F456" s="1"/>
      <c r="G456" s="1"/>
      <c r="H456" s="1"/>
      <c r="I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4.25" customHeight="1">
      <c r="A457" s="1"/>
      <c r="B457" s="1"/>
      <c r="C457" s="1"/>
      <c r="D457" s="1"/>
      <c r="E457" s="1"/>
      <c r="F457" s="1"/>
      <c r="G457" s="1"/>
      <c r="H457" s="1"/>
      <c r="I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4.25" customHeight="1">
      <c r="A458" s="1"/>
      <c r="B458" s="1"/>
      <c r="C458" s="1"/>
      <c r="D458" s="1"/>
      <c r="E458" s="1"/>
      <c r="F458" s="1"/>
      <c r="G458" s="1"/>
      <c r="H458" s="1"/>
      <c r="I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4.25" customHeight="1">
      <c r="A459" s="1"/>
      <c r="B459" s="1"/>
      <c r="C459" s="1"/>
      <c r="D459" s="1"/>
      <c r="E459" s="1"/>
      <c r="F459" s="1"/>
      <c r="G459" s="1"/>
      <c r="H459" s="1"/>
      <c r="I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4.25" customHeight="1">
      <c r="A460" s="1"/>
      <c r="B460" s="1"/>
      <c r="C460" s="1"/>
      <c r="D460" s="1"/>
      <c r="E460" s="1"/>
      <c r="F460" s="1"/>
      <c r="G460" s="1"/>
      <c r="H460" s="1"/>
      <c r="I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4.25" customHeight="1">
      <c r="A461" s="1"/>
      <c r="B461" s="1"/>
      <c r="C461" s="1"/>
      <c r="D461" s="1"/>
      <c r="E461" s="1"/>
      <c r="F461" s="1"/>
      <c r="G461" s="1"/>
      <c r="H461" s="1"/>
      <c r="I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4.25" customHeight="1">
      <c r="A462" s="1"/>
      <c r="B462" s="1"/>
      <c r="C462" s="1"/>
      <c r="D462" s="1"/>
      <c r="E462" s="1"/>
      <c r="F462" s="1"/>
      <c r="G462" s="1"/>
      <c r="H462" s="1"/>
      <c r="I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4.25" customHeight="1">
      <c r="A463" s="1"/>
      <c r="B463" s="1"/>
      <c r="C463" s="1"/>
      <c r="D463" s="1"/>
      <c r="E463" s="1"/>
      <c r="F463" s="1"/>
      <c r="G463" s="1"/>
      <c r="H463" s="1"/>
      <c r="I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4.25" customHeight="1">
      <c r="A464" s="1"/>
      <c r="B464" s="1"/>
      <c r="C464" s="1"/>
      <c r="D464" s="1"/>
      <c r="E464" s="1"/>
      <c r="F464" s="1"/>
      <c r="G464" s="1"/>
      <c r="H464" s="1"/>
      <c r="I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4.25" customHeight="1">
      <c r="A465" s="1"/>
      <c r="B465" s="1"/>
      <c r="C465" s="1"/>
      <c r="D465" s="1"/>
      <c r="E465" s="1"/>
      <c r="F465" s="1"/>
      <c r="G465" s="1"/>
      <c r="H465" s="1"/>
      <c r="I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4.25" customHeight="1">
      <c r="A466" s="1"/>
      <c r="B466" s="1"/>
      <c r="C466" s="1"/>
      <c r="D466" s="1"/>
      <c r="E466" s="1"/>
      <c r="F466" s="1"/>
      <c r="G466" s="1"/>
      <c r="H466" s="1"/>
      <c r="I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4.25" customHeight="1">
      <c r="A467" s="1"/>
      <c r="B467" s="1"/>
      <c r="C467" s="1"/>
      <c r="D467" s="1"/>
      <c r="E467" s="1"/>
      <c r="F467" s="1"/>
      <c r="G467" s="1"/>
      <c r="H467" s="1"/>
      <c r="I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4.25" customHeight="1">
      <c r="A468" s="1"/>
      <c r="B468" s="1"/>
      <c r="C468" s="1"/>
      <c r="D468" s="1"/>
      <c r="E468" s="1"/>
      <c r="F468" s="1"/>
      <c r="G468" s="1"/>
      <c r="H468" s="1"/>
      <c r="I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4.25" customHeight="1">
      <c r="A469" s="1"/>
      <c r="B469" s="1"/>
      <c r="C469" s="1"/>
      <c r="D469" s="1"/>
      <c r="E469" s="1"/>
      <c r="F469" s="1"/>
      <c r="G469" s="1"/>
      <c r="H469" s="1"/>
      <c r="I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4.25" customHeight="1">
      <c r="A470" s="1"/>
      <c r="B470" s="1"/>
      <c r="C470" s="1"/>
      <c r="D470" s="1"/>
      <c r="E470" s="1"/>
      <c r="F470" s="1"/>
      <c r="G470" s="1"/>
      <c r="H470" s="1"/>
      <c r="I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4.25" customHeight="1">
      <c r="A471" s="1"/>
      <c r="B471" s="1"/>
      <c r="C471" s="1"/>
      <c r="D471" s="1"/>
      <c r="E471" s="1"/>
      <c r="F471" s="1"/>
      <c r="G471" s="1"/>
      <c r="H471" s="1"/>
      <c r="I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4.25" customHeight="1">
      <c r="A472" s="1"/>
      <c r="B472" s="1"/>
      <c r="C472" s="1"/>
      <c r="D472" s="1"/>
      <c r="E472" s="1"/>
      <c r="F472" s="1"/>
      <c r="G472" s="1"/>
      <c r="H472" s="1"/>
      <c r="I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4.25" customHeight="1">
      <c r="A473" s="1"/>
      <c r="B473" s="1"/>
      <c r="C473" s="1"/>
      <c r="D473" s="1"/>
      <c r="E473" s="1"/>
      <c r="F473" s="1"/>
      <c r="G473" s="1"/>
      <c r="H473" s="1"/>
      <c r="I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4.25" customHeight="1">
      <c r="A474" s="1"/>
      <c r="B474" s="1"/>
      <c r="C474" s="1"/>
      <c r="D474" s="1"/>
      <c r="E474" s="1"/>
      <c r="F474" s="1"/>
      <c r="G474" s="1"/>
      <c r="H474" s="1"/>
      <c r="I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4.25" customHeight="1">
      <c r="A475" s="1"/>
      <c r="B475" s="1"/>
      <c r="C475" s="1"/>
      <c r="D475" s="1"/>
      <c r="E475" s="1"/>
      <c r="F475" s="1"/>
      <c r="G475" s="1"/>
      <c r="H475" s="1"/>
      <c r="I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4.25" customHeight="1">
      <c r="A476" s="1"/>
      <c r="B476" s="1"/>
      <c r="C476" s="1"/>
      <c r="D476" s="1"/>
      <c r="E476" s="1"/>
      <c r="F476" s="1"/>
      <c r="G476" s="1"/>
      <c r="H476" s="1"/>
      <c r="I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4.25" customHeight="1">
      <c r="A477" s="1"/>
      <c r="B477" s="1"/>
      <c r="C477" s="1"/>
      <c r="D477" s="1"/>
      <c r="E477" s="1"/>
      <c r="F477" s="1"/>
      <c r="G477" s="1"/>
      <c r="H477" s="1"/>
      <c r="I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4.25" customHeight="1">
      <c r="A478" s="1"/>
      <c r="B478" s="1"/>
      <c r="C478" s="1"/>
      <c r="D478" s="1"/>
      <c r="E478" s="1"/>
      <c r="F478" s="1"/>
      <c r="G478" s="1"/>
      <c r="H478" s="1"/>
      <c r="I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4.25" customHeight="1">
      <c r="A479" s="1"/>
      <c r="B479" s="1"/>
      <c r="C479" s="1"/>
      <c r="D479" s="1"/>
      <c r="E479" s="1"/>
      <c r="F479" s="1"/>
      <c r="G479" s="1"/>
      <c r="H479" s="1"/>
      <c r="I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4.25" customHeight="1">
      <c r="A480" s="1"/>
      <c r="B480" s="1"/>
      <c r="C480" s="1"/>
      <c r="D480" s="1"/>
      <c r="E480" s="1"/>
      <c r="F480" s="1"/>
      <c r="G480" s="1"/>
      <c r="H480" s="1"/>
      <c r="I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4.25" customHeight="1">
      <c r="A481" s="1"/>
      <c r="B481" s="1"/>
      <c r="C481" s="1"/>
      <c r="D481" s="1"/>
      <c r="E481" s="1"/>
      <c r="F481" s="1"/>
      <c r="G481" s="1"/>
      <c r="H481" s="1"/>
      <c r="I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4.25" customHeight="1">
      <c r="A482" s="1"/>
      <c r="B482" s="1"/>
      <c r="C482" s="1"/>
      <c r="D482" s="1"/>
      <c r="E482" s="1"/>
      <c r="F482" s="1"/>
      <c r="G482" s="1"/>
      <c r="H482" s="1"/>
      <c r="I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4.25" customHeight="1">
      <c r="A483" s="1"/>
      <c r="B483" s="1"/>
      <c r="C483" s="1"/>
      <c r="D483" s="1"/>
      <c r="E483" s="1"/>
      <c r="F483" s="1"/>
      <c r="G483" s="1"/>
      <c r="H483" s="1"/>
      <c r="I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4.25" customHeight="1">
      <c r="A484" s="1"/>
      <c r="B484" s="1"/>
      <c r="C484" s="1"/>
      <c r="D484" s="1"/>
      <c r="E484" s="1"/>
      <c r="F484" s="1"/>
      <c r="G484" s="1"/>
      <c r="H484" s="1"/>
      <c r="I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4.25" customHeight="1">
      <c r="A485" s="1"/>
      <c r="B485" s="1"/>
      <c r="C485" s="1"/>
      <c r="D485" s="1"/>
      <c r="E485" s="1"/>
      <c r="F485" s="1"/>
      <c r="G485" s="1"/>
      <c r="H485" s="1"/>
      <c r="I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4.25" customHeight="1">
      <c r="A486" s="1"/>
      <c r="B486" s="1"/>
      <c r="C486" s="1"/>
      <c r="D486" s="1"/>
      <c r="E486" s="1"/>
      <c r="F486" s="1"/>
      <c r="G486" s="1"/>
      <c r="H486" s="1"/>
      <c r="I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4.25" customHeight="1">
      <c r="A487" s="1"/>
      <c r="B487" s="1"/>
      <c r="C487" s="1"/>
      <c r="D487" s="1"/>
      <c r="E487" s="1"/>
      <c r="F487" s="1"/>
      <c r="G487" s="1"/>
      <c r="H487" s="1"/>
      <c r="I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4.25" customHeight="1">
      <c r="A488" s="1"/>
      <c r="B488" s="1"/>
      <c r="C488" s="1"/>
      <c r="D488" s="1"/>
      <c r="E488" s="1"/>
      <c r="F488" s="1"/>
      <c r="G488" s="1"/>
      <c r="H488" s="1"/>
      <c r="I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4.25" customHeight="1">
      <c r="A489" s="1"/>
      <c r="B489" s="1"/>
      <c r="C489" s="1"/>
      <c r="D489" s="1"/>
      <c r="E489" s="1"/>
      <c r="F489" s="1"/>
      <c r="G489" s="1"/>
      <c r="H489" s="1"/>
      <c r="I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4.25" customHeight="1">
      <c r="A490" s="1"/>
      <c r="B490" s="1"/>
      <c r="C490" s="1"/>
      <c r="D490" s="1"/>
      <c r="E490" s="1"/>
      <c r="F490" s="1"/>
      <c r="G490" s="1"/>
      <c r="H490" s="1"/>
      <c r="I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4.25" customHeight="1">
      <c r="A491" s="1"/>
      <c r="B491" s="1"/>
      <c r="C491" s="1"/>
      <c r="D491" s="1"/>
      <c r="E491" s="1"/>
      <c r="F491" s="1"/>
      <c r="G491" s="1"/>
      <c r="H491" s="1"/>
      <c r="I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4.25" customHeight="1">
      <c r="A492" s="1"/>
      <c r="B492" s="1"/>
      <c r="C492" s="1"/>
      <c r="D492" s="1"/>
      <c r="E492" s="1"/>
      <c r="F492" s="1"/>
      <c r="G492" s="1"/>
      <c r="H492" s="1"/>
      <c r="I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4.25" customHeight="1">
      <c r="A493" s="1"/>
      <c r="B493" s="1"/>
      <c r="C493" s="1"/>
      <c r="D493" s="1"/>
      <c r="E493" s="1"/>
      <c r="F493" s="1"/>
      <c r="G493" s="1"/>
      <c r="H493" s="1"/>
      <c r="I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4.25" customHeight="1">
      <c r="A494" s="1"/>
      <c r="B494" s="1"/>
      <c r="C494" s="1"/>
      <c r="D494" s="1"/>
      <c r="E494" s="1"/>
      <c r="F494" s="1"/>
      <c r="G494" s="1"/>
      <c r="H494" s="1"/>
      <c r="I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4.25" customHeight="1">
      <c r="A495" s="1"/>
      <c r="B495" s="1"/>
      <c r="C495" s="1"/>
      <c r="D495" s="1"/>
      <c r="E495" s="1"/>
      <c r="F495" s="1"/>
      <c r="G495" s="1"/>
      <c r="H495" s="1"/>
      <c r="I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4.25" customHeight="1">
      <c r="A496" s="1"/>
      <c r="B496" s="1"/>
      <c r="C496" s="1"/>
      <c r="D496" s="1"/>
      <c r="E496" s="1"/>
      <c r="F496" s="1"/>
      <c r="G496" s="1"/>
      <c r="H496" s="1"/>
      <c r="I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4.25" customHeight="1">
      <c r="A497" s="1"/>
      <c r="B497" s="1"/>
      <c r="C497" s="1"/>
      <c r="D497" s="1"/>
      <c r="E497" s="1"/>
      <c r="F497" s="1"/>
      <c r="G497" s="1"/>
      <c r="H497" s="1"/>
      <c r="I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4.25" customHeight="1">
      <c r="A498" s="1"/>
      <c r="B498" s="1"/>
      <c r="C498" s="1"/>
      <c r="D498" s="1"/>
      <c r="E498" s="1"/>
      <c r="F498" s="1"/>
      <c r="G498" s="1"/>
      <c r="H498" s="1"/>
      <c r="I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4.25" customHeight="1">
      <c r="A499" s="1"/>
      <c r="B499" s="1"/>
      <c r="C499" s="1"/>
      <c r="D499" s="1"/>
      <c r="E499" s="1"/>
      <c r="F499" s="1"/>
      <c r="G499" s="1"/>
      <c r="H499" s="1"/>
      <c r="I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4.25" customHeight="1">
      <c r="A500" s="1"/>
      <c r="B500" s="1"/>
      <c r="C500" s="1"/>
      <c r="D500" s="1"/>
      <c r="E500" s="1"/>
      <c r="F500" s="1"/>
      <c r="G500" s="1"/>
      <c r="H500" s="1"/>
      <c r="I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4.25" customHeight="1">
      <c r="A501" s="1"/>
      <c r="B501" s="1"/>
      <c r="C501" s="1"/>
      <c r="D501" s="1"/>
      <c r="E501" s="1"/>
      <c r="F501" s="1"/>
      <c r="G501" s="1"/>
      <c r="H501" s="1"/>
      <c r="I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4.25" customHeight="1">
      <c r="A502" s="1"/>
      <c r="B502" s="1"/>
      <c r="C502" s="1"/>
      <c r="D502" s="1"/>
      <c r="E502" s="1"/>
      <c r="F502" s="1"/>
      <c r="G502" s="1"/>
      <c r="H502" s="1"/>
      <c r="I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4.25" customHeight="1">
      <c r="A503" s="1"/>
      <c r="B503" s="1"/>
      <c r="C503" s="1"/>
      <c r="D503" s="1"/>
      <c r="E503" s="1"/>
      <c r="F503" s="1"/>
      <c r="G503" s="1"/>
      <c r="H503" s="1"/>
      <c r="I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4.25" customHeight="1">
      <c r="A504" s="1"/>
      <c r="B504" s="1"/>
      <c r="C504" s="1"/>
      <c r="D504" s="1"/>
      <c r="E504" s="1"/>
      <c r="F504" s="1"/>
      <c r="G504" s="1"/>
      <c r="H504" s="1"/>
      <c r="I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4.25" customHeight="1">
      <c r="A505" s="1"/>
      <c r="B505" s="1"/>
      <c r="C505" s="1"/>
      <c r="D505" s="1"/>
      <c r="E505" s="1"/>
      <c r="F505" s="1"/>
      <c r="G505" s="1"/>
      <c r="H505" s="1"/>
      <c r="I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4.25" customHeight="1">
      <c r="A506" s="1"/>
      <c r="B506" s="1"/>
      <c r="C506" s="1"/>
      <c r="D506" s="1"/>
      <c r="E506" s="1"/>
      <c r="F506" s="1"/>
      <c r="G506" s="1"/>
      <c r="H506" s="1"/>
      <c r="I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4.25" customHeight="1">
      <c r="A507" s="1"/>
      <c r="B507" s="1"/>
      <c r="C507" s="1"/>
      <c r="D507" s="1"/>
      <c r="E507" s="1"/>
      <c r="F507" s="1"/>
      <c r="G507" s="1"/>
      <c r="H507" s="1"/>
      <c r="I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4.25" customHeight="1">
      <c r="A508" s="1"/>
      <c r="B508" s="1"/>
      <c r="C508" s="1"/>
      <c r="D508" s="1"/>
      <c r="E508" s="1"/>
      <c r="F508" s="1"/>
      <c r="G508" s="1"/>
      <c r="H508" s="1"/>
      <c r="I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4.25" customHeight="1">
      <c r="A509" s="1"/>
      <c r="B509" s="1"/>
      <c r="C509" s="1"/>
      <c r="D509" s="1"/>
      <c r="E509" s="1"/>
      <c r="F509" s="1"/>
      <c r="G509" s="1"/>
      <c r="H509" s="1"/>
      <c r="I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4.25" customHeight="1">
      <c r="A510" s="1"/>
      <c r="B510" s="1"/>
      <c r="C510" s="1"/>
      <c r="D510" s="1"/>
      <c r="E510" s="1"/>
      <c r="F510" s="1"/>
      <c r="G510" s="1"/>
      <c r="H510" s="1"/>
      <c r="I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4.25" customHeight="1">
      <c r="A511" s="1"/>
      <c r="B511" s="1"/>
      <c r="C511" s="1"/>
      <c r="D511" s="1"/>
      <c r="E511" s="1"/>
      <c r="F511" s="1"/>
      <c r="G511" s="1"/>
      <c r="H511" s="1"/>
      <c r="I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4.25" customHeight="1">
      <c r="A512" s="1"/>
      <c r="B512" s="1"/>
      <c r="C512" s="1"/>
      <c r="D512" s="1"/>
      <c r="E512" s="1"/>
      <c r="F512" s="1"/>
      <c r="G512" s="1"/>
      <c r="H512" s="1"/>
      <c r="I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4.25" customHeight="1">
      <c r="A513" s="1"/>
      <c r="B513" s="1"/>
      <c r="C513" s="1"/>
      <c r="D513" s="1"/>
      <c r="E513" s="1"/>
      <c r="F513" s="1"/>
      <c r="G513" s="1"/>
      <c r="H513" s="1"/>
      <c r="I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4.25" customHeight="1">
      <c r="A514" s="1"/>
      <c r="B514" s="1"/>
      <c r="C514" s="1"/>
      <c r="D514" s="1"/>
      <c r="E514" s="1"/>
      <c r="F514" s="1"/>
      <c r="G514" s="1"/>
      <c r="H514" s="1"/>
      <c r="I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4.25" customHeight="1">
      <c r="A515" s="1"/>
      <c r="B515" s="1"/>
      <c r="C515" s="1"/>
      <c r="D515" s="1"/>
      <c r="E515" s="1"/>
      <c r="F515" s="1"/>
      <c r="G515" s="1"/>
      <c r="H515" s="1"/>
      <c r="I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4.25" customHeight="1">
      <c r="A516" s="1"/>
      <c r="B516" s="1"/>
      <c r="C516" s="1"/>
      <c r="D516" s="1"/>
      <c r="E516" s="1"/>
      <c r="F516" s="1"/>
      <c r="G516" s="1"/>
      <c r="H516" s="1"/>
      <c r="I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4.25" customHeight="1">
      <c r="A517" s="1"/>
      <c r="B517" s="1"/>
      <c r="C517" s="1"/>
      <c r="D517" s="1"/>
      <c r="E517" s="1"/>
      <c r="F517" s="1"/>
      <c r="G517" s="1"/>
      <c r="H517" s="1"/>
      <c r="I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4.25" customHeight="1">
      <c r="A518" s="1"/>
      <c r="B518" s="1"/>
      <c r="C518" s="1"/>
      <c r="D518" s="1"/>
      <c r="E518" s="1"/>
      <c r="F518" s="1"/>
      <c r="G518" s="1"/>
      <c r="H518" s="1"/>
      <c r="I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4.25" customHeight="1">
      <c r="A519" s="1"/>
      <c r="B519" s="1"/>
      <c r="C519" s="1"/>
      <c r="D519" s="1"/>
      <c r="E519" s="1"/>
      <c r="F519" s="1"/>
      <c r="G519" s="1"/>
      <c r="H519" s="1"/>
      <c r="I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4.25" customHeight="1">
      <c r="A520" s="1"/>
      <c r="B520" s="1"/>
      <c r="C520" s="1"/>
      <c r="D520" s="1"/>
      <c r="E520" s="1"/>
      <c r="F520" s="1"/>
      <c r="G520" s="1"/>
      <c r="H520" s="1"/>
      <c r="I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4.25" customHeight="1">
      <c r="A521" s="1"/>
      <c r="B521" s="1"/>
      <c r="C521" s="1"/>
      <c r="D521" s="1"/>
      <c r="E521" s="1"/>
      <c r="F521" s="1"/>
      <c r="G521" s="1"/>
      <c r="H521" s="1"/>
      <c r="I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4.25" customHeight="1">
      <c r="A522" s="1"/>
      <c r="B522" s="1"/>
      <c r="C522" s="1"/>
      <c r="D522" s="1"/>
      <c r="E522" s="1"/>
      <c r="F522" s="1"/>
      <c r="G522" s="1"/>
      <c r="H522" s="1"/>
      <c r="I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4.25" customHeight="1">
      <c r="A523" s="1"/>
      <c r="B523" s="1"/>
      <c r="C523" s="1"/>
      <c r="D523" s="1"/>
      <c r="E523" s="1"/>
      <c r="F523" s="1"/>
      <c r="G523" s="1"/>
      <c r="H523" s="1"/>
      <c r="I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4.25" customHeight="1">
      <c r="A524" s="1"/>
      <c r="B524" s="1"/>
      <c r="C524" s="1"/>
      <c r="D524" s="1"/>
      <c r="E524" s="1"/>
      <c r="F524" s="1"/>
      <c r="G524" s="1"/>
      <c r="H524" s="1"/>
      <c r="I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4.25" customHeight="1">
      <c r="A525" s="1"/>
      <c r="B525" s="1"/>
      <c r="C525" s="1"/>
      <c r="D525" s="1"/>
      <c r="E525" s="1"/>
      <c r="F525" s="1"/>
      <c r="G525" s="1"/>
      <c r="H525" s="1"/>
      <c r="I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4.25" customHeight="1">
      <c r="A526" s="1"/>
      <c r="B526" s="1"/>
      <c r="C526" s="1"/>
      <c r="D526" s="1"/>
      <c r="E526" s="1"/>
      <c r="F526" s="1"/>
      <c r="G526" s="1"/>
      <c r="H526" s="1"/>
      <c r="I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4.25" customHeight="1">
      <c r="A527" s="1"/>
      <c r="B527" s="1"/>
      <c r="C527" s="1"/>
      <c r="D527" s="1"/>
      <c r="E527" s="1"/>
      <c r="F527" s="1"/>
      <c r="G527" s="1"/>
      <c r="H527" s="1"/>
      <c r="I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4.25" customHeight="1">
      <c r="A528" s="1"/>
      <c r="B528" s="1"/>
      <c r="C528" s="1"/>
      <c r="D528" s="1"/>
      <c r="E528" s="1"/>
      <c r="F528" s="1"/>
      <c r="G528" s="1"/>
      <c r="H528" s="1"/>
      <c r="I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4.25" customHeight="1">
      <c r="A529" s="1"/>
      <c r="B529" s="1"/>
      <c r="C529" s="1"/>
      <c r="D529" s="1"/>
      <c r="E529" s="1"/>
      <c r="F529" s="1"/>
      <c r="G529" s="1"/>
      <c r="H529" s="1"/>
      <c r="I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4.25" customHeight="1">
      <c r="A530" s="1"/>
      <c r="B530" s="1"/>
      <c r="C530" s="1"/>
      <c r="D530" s="1"/>
      <c r="E530" s="1"/>
      <c r="F530" s="1"/>
      <c r="G530" s="1"/>
      <c r="H530" s="1"/>
      <c r="I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4.25" customHeight="1">
      <c r="A531" s="1"/>
      <c r="B531" s="1"/>
      <c r="C531" s="1"/>
      <c r="D531" s="1"/>
      <c r="E531" s="1"/>
      <c r="F531" s="1"/>
      <c r="G531" s="1"/>
      <c r="H531" s="1"/>
      <c r="I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4.25" customHeight="1">
      <c r="A532" s="1"/>
      <c r="B532" s="1"/>
      <c r="C532" s="1"/>
      <c r="D532" s="1"/>
      <c r="E532" s="1"/>
      <c r="F532" s="1"/>
      <c r="G532" s="1"/>
      <c r="H532" s="1"/>
      <c r="I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4.25" customHeight="1">
      <c r="A533" s="1"/>
      <c r="B533" s="1"/>
      <c r="C533" s="1"/>
      <c r="D533" s="1"/>
      <c r="E533" s="1"/>
      <c r="F533" s="1"/>
      <c r="G533" s="1"/>
      <c r="H533" s="1"/>
      <c r="I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4.25" customHeight="1">
      <c r="A534" s="1"/>
      <c r="B534" s="1"/>
      <c r="C534" s="1"/>
      <c r="D534" s="1"/>
      <c r="E534" s="1"/>
      <c r="F534" s="1"/>
      <c r="G534" s="1"/>
      <c r="H534" s="1"/>
      <c r="I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4.25" customHeight="1">
      <c r="A535" s="1"/>
      <c r="B535" s="1"/>
      <c r="C535" s="1"/>
      <c r="D535" s="1"/>
      <c r="E535" s="1"/>
      <c r="F535" s="1"/>
      <c r="G535" s="1"/>
      <c r="H535" s="1"/>
      <c r="I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4.25" customHeight="1">
      <c r="A536" s="1"/>
      <c r="B536" s="1"/>
      <c r="C536" s="1"/>
      <c r="D536" s="1"/>
      <c r="E536" s="1"/>
      <c r="F536" s="1"/>
      <c r="G536" s="1"/>
      <c r="H536" s="1"/>
      <c r="I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4.25" customHeight="1">
      <c r="A537" s="1"/>
      <c r="B537" s="1"/>
      <c r="C537" s="1"/>
      <c r="D537" s="1"/>
      <c r="E537" s="1"/>
      <c r="F537" s="1"/>
      <c r="G537" s="1"/>
      <c r="H537" s="1"/>
      <c r="I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4.25" customHeight="1">
      <c r="A538" s="1"/>
      <c r="B538" s="1"/>
      <c r="C538" s="1"/>
      <c r="D538" s="1"/>
      <c r="E538" s="1"/>
      <c r="F538" s="1"/>
      <c r="G538" s="1"/>
      <c r="H538" s="1"/>
      <c r="I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4.25" customHeight="1">
      <c r="A539" s="1"/>
      <c r="B539" s="1"/>
      <c r="C539" s="1"/>
      <c r="D539" s="1"/>
      <c r="E539" s="1"/>
      <c r="F539" s="1"/>
      <c r="G539" s="1"/>
      <c r="H539" s="1"/>
      <c r="I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4.25" customHeight="1">
      <c r="A540" s="1"/>
      <c r="B540" s="1"/>
      <c r="C540" s="1"/>
      <c r="D540" s="1"/>
      <c r="E540" s="1"/>
      <c r="F540" s="1"/>
      <c r="G540" s="1"/>
      <c r="H540" s="1"/>
      <c r="I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4.25" customHeight="1">
      <c r="A541" s="1"/>
      <c r="B541" s="1"/>
      <c r="C541" s="1"/>
      <c r="D541" s="1"/>
      <c r="E541" s="1"/>
      <c r="F541" s="1"/>
      <c r="G541" s="1"/>
      <c r="H541" s="1"/>
      <c r="I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4.25" customHeight="1">
      <c r="A542" s="1"/>
      <c r="B542" s="1"/>
      <c r="C542" s="1"/>
      <c r="D542" s="1"/>
      <c r="E542" s="1"/>
      <c r="F542" s="1"/>
      <c r="G542" s="1"/>
      <c r="H542" s="1"/>
      <c r="I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4.25" customHeight="1">
      <c r="A543" s="1"/>
      <c r="B543" s="1"/>
      <c r="C543" s="1"/>
      <c r="D543" s="1"/>
      <c r="E543" s="1"/>
      <c r="F543" s="1"/>
      <c r="G543" s="1"/>
      <c r="H543" s="1"/>
      <c r="I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4.25" customHeight="1">
      <c r="A544" s="1"/>
      <c r="B544" s="1"/>
      <c r="C544" s="1"/>
      <c r="D544" s="1"/>
      <c r="E544" s="1"/>
      <c r="F544" s="1"/>
      <c r="G544" s="1"/>
      <c r="H544" s="1"/>
      <c r="I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4.25" customHeight="1">
      <c r="A545" s="1"/>
      <c r="B545" s="1"/>
      <c r="C545" s="1"/>
      <c r="D545" s="1"/>
      <c r="E545" s="1"/>
      <c r="F545" s="1"/>
      <c r="G545" s="1"/>
      <c r="H545" s="1"/>
      <c r="I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4.25" customHeight="1">
      <c r="A546" s="1"/>
      <c r="B546" s="1"/>
      <c r="C546" s="1"/>
      <c r="D546" s="1"/>
      <c r="E546" s="1"/>
      <c r="F546" s="1"/>
      <c r="G546" s="1"/>
      <c r="H546" s="1"/>
      <c r="I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4.25" customHeight="1">
      <c r="A547" s="1"/>
      <c r="B547" s="1"/>
      <c r="C547" s="1"/>
      <c r="D547" s="1"/>
      <c r="E547" s="1"/>
      <c r="F547" s="1"/>
      <c r="G547" s="1"/>
      <c r="H547" s="1"/>
      <c r="I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4.25" customHeight="1">
      <c r="A548" s="1"/>
      <c r="B548" s="1"/>
      <c r="C548" s="1"/>
      <c r="D548" s="1"/>
      <c r="E548" s="1"/>
      <c r="F548" s="1"/>
      <c r="G548" s="1"/>
      <c r="H548" s="1"/>
      <c r="I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4.25" customHeight="1">
      <c r="A549" s="1"/>
      <c r="B549" s="1"/>
      <c r="C549" s="1"/>
      <c r="D549" s="1"/>
      <c r="E549" s="1"/>
      <c r="F549" s="1"/>
      <c r="G549" s="1"/>
      <c r="H549" s="1"/>
      <c r="I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4.25" customHeight="1">
      <c r="A550" s="1"/>
      <c r="B550" s="1"/>
      <c r="C550" s="1"/>
      <c r="D550" s="1"/>
      <c r="E550" s="1"/>
      <c r="F550" s="1"/>
      <c r="G550" s="1"/>
      <c r="H550" s="1"/>
      <c r="I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4.25" customHeight="1">
      <c r="A551" s="1"/>
      <c r="B551" s="1"/>
      <c r="C551" s="1"/>
      <c r="D551" s="1"/>
      <c r="E551" s="1"/>
      <c r="F551" s="1"/>
      <c r="G551" s="1"/>
      <c r="H551" s="1"/>
      <c r="I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4.25" customHeight="1">
      <c r="A552" s="1"/>
      <c r="B552" s="1"/>
      <c r="C552" s="1"/>
      <c r="D552" s="1"/>
      <c r="E552" s="1"/>
      <c r="F552" s="1"/>
      <c r="G552" s="1"/>
      <c r="H552" s="1"/>
      <c r="I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4.25" customHeight="1">
      <c r="A553" s="1"/>
      <c r="B553" s="1"/>
      <c r="C553" s="1"/>
      <c r="D553" s="1"/>
      <c r="E553" s="1"/>
      <c r="F553" s="1"/>
      <c r="G553" s="1"/>
      <c r="H553" s="1"/>
      <c r="I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4.25" customHeight="1">
      <c r="A554" s="1"/>
      <c r="B554" s="1"/>
      <c r="C554" s="1"/>
      <c r="D554" s="1"/>
      <c r="E554" s="1"/>
      <c r="F554" s="1"/>
      <c r="G554" s="1"/>
      <c r="H554" s="1"/>
      <c r="I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4.25" customHeight="1">
      <c r="A555" s="1"/>
      <c r="B555" s="1"/>
      <c r="C555" s="1"/>
      <c r="D555" s="1"/>
      <c r="E555" s="1"/>
      <c r="F555" s="1"/>
      <c r="G555" s="1"/>
      <c r="H555" s="1"/>
      <c r="I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4.25" customHeight="1">
      <c r="A556" s="1"/>
      <c r="B556" s="1"/>
      <c r="C556" s="1"/>
      <c r="D556" s="1"/>
      <c r="E556" s="1"/>
      <c r="F556" s="1"/>
      <c r="G556" s="1"/>
      <c r="H556" s="1"/>
      <c r="I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4.25" customHeight="1">
      <c r="A557" s="1"/>
      <c r="B557" s="1"/>
      <c r="C557" s="1"/>
      <c r="D557" s="1"/>
      <c r="E557" s="1"/>
      <c r="F557" s="1"/>
      <c r="G557" s="1"/>
      <c r="H557" s="1"/>
      <c r="I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4.25" customHeight="1">
      <c r="A558" s="1"/>
      <c r="B558" s="1"/>
      <c r="C558" s="1"/>
      <c r="D558" s="1"/>
      <c r="E558" s="1"/>
      <c r="F558" s="1"/>
      <c r="G558" s="1"/>
      <c r="H558" s="1"/>
      <c r="I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4.25" customHeight="1">
      <c r="A559" s="1"/>
      <c r="B559" s="1"/>
      <c r="C559" s="1"/>
      <c r="D559" s="1"/>
      <c r="E559" s="1"/>
      <c r="F559" s="1"/>
      <c r="G559" s="1"/>
      <c r="H559" s="1"/>
      <c r="I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4.25" customHeight="1">
      <c r="A560" s="1"/>
      <c r="B560" s="1"/>
      <c r="C560" s="1"/>
      <c r="D560" s="1"/>
      <c r="E560" s="1"/>
      <c r="F560" s="1"/>
      <c r="G560" s="1"/>
      <c r="H560" s="1"/>
      <c r="I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4.25" customHeight="1">
      <c r="A561" s="1"/>
      <c r="B561" s="1"/>
      <c r="C561" s="1"/>
      <c r="D561" s="1"/>
      <c r="E561" s="1"/>
      <c r="F561" s="1"/>
      <c r="G561" s="1"/>
      <c r="H561" s="1"/>
      <c r="I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4.25" customHeight="1">
      <c r="A562" s="1"/>
      <c r="B562" s="1"/>
      <c r="C562" s="1"/>
      <c r="D562" s="1"/>
      <c r="E562" s="1"/>
      <c r="F562" s="1"/>
      <c r="G562" s="1"/>
      <c r="H562" s="1"/>
      <c r="I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4.25" customHeight="1">
      <c r="A563" s="1"/>
      <c r="B563" s="1"/>
      <c r="C563" s="1"/>
      <c r="D563" s="1"/>
      <c r="E563" s="1"/>
      <c r="F563" s="1"/>
      <c r="G563" s="1"/>
      <c r="H563" s="1"/>
      <c r="I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4.25" customHeight="1">
      <c r="A564" s="1"/>
      <c r="B564" s="1"/>
      <c r="C564" s="1"/>
      <c r="D564" s="1"/>
      <c r="E564" s="1"/>
      <c r="F564" s="1"/>
      <c r="G564" s="1"/>
      <c r="H564" s="1"/>
      <c r="I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4.25" customHeight="1">
      <c r="A565" s="1"/>
      <c r="B565" s="1"/>
      <c r="C565" s="1"/>
      <c r="D565" s="1"/>
      <c r="E565" s="1"/>
      <c r="F565" s="1"/>
      <c r="G565" s="1"/>
      <c r="H565" s="1"/>
      <c r="I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4.25" customHeight="1">
      <c r="A566" s="1"/>
      <c r="B566" s="1"/>
      <c r="C566" s="1"/>
      <c r="D566" s="1"/>
      <c r="E566" s="1"/>
      <c r="F566" s="1"/>
      <c r="G566" s="1"/>
      <c r="H566" s="1"/>
      <c r="I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4.25" customHeight="1">
      <c r="A567" s="1"/>
      <c r="B567" s="1"/>
      <c r="C567" s="1"/>
      <c r="D567" s="1"/>
      <c r="E567" s="1"/>
      <c r="F567" s="1"/>
      <c r="G567" s="1"/>
      <c r="H567" s="1"/>
      <c r="I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4.25" customHeight="1">
      <c r="A568" s="1"/>
      <c r="B568" s="1"/>
      <c r="C568" s="1"/>
      <c r="D568" s="1"/>
      <c r="E568" s="1"/>
      <c r="F568" s="1"/>
      <c r="G568" s="1"/>
      <c r="H568" s="1"/>
      <c r="I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4.25" customHeight="1">
      <c r="A569" s="1"/>
      <c r="B569" s="1"/>
      <c r="C569" s="1"/>
      <c r="D569" s="1"/>
      <c r="E569" s="1"/>
      <c r="F569" s="1"/>
      <c r="G569" s="1"/>
      <c r="H569" s="1"/>
      <c r="I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4.25" customHeight="1">
      <c r="A570" s="1"/>
      <c r="B570" s="1"/>
      <c r="C570" s="1"/>
      <c r="D570" s="1"/>
      <c r="E570" s="1"/>
      <c r="F570" s="1"/>
      <c r="G570" s="1"/>
      <c r="H570" s="1"/>
      <c r="I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4.25" customHeight="1">
      <c r="A571" s="1"/>
      <c r="B571" s="1"/>
      <c r="C571" s="1"/>
      <c r="D571" s="1"/>
      <c r="E571" s="1"/>
      <c r="F571" s="1"/>
      <c r="G571" s="1"/>
      <c r="H571" s="1"/>
      <c r="I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4.25" customHeight="1">
      <c r="A572" s="1"/>
      <c r="B572" s="1"/>
      <c r="C572" s="1"/>
      <c r="D572" s="1"/>
      <c r="E572" s="1"/>
      <c r="F572" s="1"/>
      <c r="G572" s="1"/>
      <c r="H572" s="1"/>
      <c r="I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4.25" customHeight="1">
      <c r="A573" s="1"/>
      <c r="B573" s="1"/>
      <c r="C573" s="1"/>
      <c r="D573" s="1"/>
      <c r="E573" s="1"/>
      <c r="F573" s="1"/>
      <c r="G573" s="1"/>
      <c r="H573" s="1"/>
      <c r="I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4.25" customHeight="1">
      <c r="A574" s="1"/>
      <c r="B574" s="1"/>
      <c r="C574" s="1"/>
      <c r="D574" s="1"/>
      <c r="E574" s="1"/>
      <c r="F574" s="1"/>
      <c r="G574" s="1"/>
      <c r="H574" s="1"/>
      <c r="I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4.25" customHeight="1">
      <c r="A575" s="1"/>
      <c r="B575" s="1"/>
      <c r="C575" s="1"/>
      <c r="D575" s="1"/>
      <c r="E575" s="1"/>
      <c r="F575" s="1"/>
      <c r="G575" s="1"/>
      <c r="H575" s="1"/>
      <c r="I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4.25" customHeight="1">
      <c r="A576" s="1"/>
      <c r="B576" s="1"/>
      <c r="C576" s="1"/>
      <c r="D576" s="1"/>
      <c r="E576" s="1"/>
      <c r="F576" s="1"/>
      <c r="G576" s="1"/>
      <c r="H576" s="1"/>
      <c r="I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4.25" customHeight="1">
      <c r="A577" s="1"/>
      <c r="B577" s="1"/>
      <c r="C577" s="1"/>
      <c r="D577" s="1"/>
      <c r="E577" s="1"/>
      <c r="F577" s="1"/>
      <c r="G577" s="1"/>
      <c r="H577" s="1"/>
      <c r="I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4.25" customHeight="1">
      <c r="A578" s="1"/>
      <c r="B578" s="1"/>
      <c r="C578" s="1"/>
      <c r="D578" s="1"/>
      <c r="E578" s="1"/>
      <c r="F578" s="1"/>
      <c r="G578" s="1"/>
      <c r="H578" s="1"/>
      <c r="I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4.25" customHeight="1">
      <c r="A579" s="1"/>
      <c r="B579" s="1"/>
      <c r="C579" s="1"/>
      <c r="D579" s="1"/>
      <c r="E579" s="1"/>
      <c r="F579" s="1"/>
      <c r="G579" s="1"/>
      <c r="H579" s="1"/>
      <c r="I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4.25" customHeight="1">
      <c r="A580" s="1"/>
      <c r="B580" s="1"/>
      <c r="C580" s="1"/>
      <c r="D580" s="1"/>
      <c r="E580" s="1"/>
      <c r="F580" s="1"/>
      <c r="G580" s="1"/>
      <c r="H580" s="1"/>
      <c r="I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4.25" customHeight="1">
      <c r="A581" s="1"/>
      <c r="B581" s="1"/>
      <c r="C581" s="1"/>
      <c r="D581" s="1"/>
      <c r="E581" s="1"/>
      <c r="F581" s="1"/>
      <c r="G581" s="1"/>
      <c r="H581" s="1"/>
      <c r="I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4.25" customHeight="1">
      <c r="A582" s="1"/>
      <c r="B582" s="1"/>
      <c r="C582" s="1"/>
      <c r="D582" s="1"/>
      <c r="E582" s="1"/>
      <c r="F582" s="1"/>
      <c r="G582" s="1"/>
      <c r="H582" s="1"/>
      <c r="I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4.25" customHeight="1">
      <c r="A583" s="1"/>
      <c r="B583" s="1"/>
      <c r="C583" s="1"/>
      <c r="D583" s="1"/>
      <c r="E583" s="1"/>
      <c r="F583" s="1"/>
      <c r="G583" s="1"/>
      <c r="H583" s="1"/>
      <c r="I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4.25" customHeight="1">
      <c r="A584" s="1"/>
      <c r="B584" s="1"/>
      <c r="C584" s="1"/>
      <c r="D584" s="1"/>
      <c r="E584" s="1"/>
      <c r="F584" s="1"/>
      <c r="G584" s="1"/>
      <c r="H584" s="1"/>
      <c r="I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4.25" customHeight="1">
      <c r="A585" s="1"/>
      <c r="B585" s="1"/>
      <c r="C585" s="1"/>
      <c r="D585" s="1"/>
      <c r="E585" s="1"/>
      <c r="F585" s="1"/>
      <c r="G585" s="1"/>
      <c r="H585" s="1"/>
      <c r="I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4.25" customHeight="1">
      <c r="A586" s="1"/>
      <c r="B586" s="1"/>
      <c r="C586" s="1"/>
      <c r="D586" s="1"/>
      <c r="E586" s="1"/>
      <c r="F586" s="1"/>
      <c r="G586" s="1"/>
      <c r="H586" s="1"/>
      <c r="I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4.25" customHeight="1">
      <c r="A587" s="1"/>
      <c r="B587" s="1"/>
      <c r="C587" s="1"/>
      <c r="D587" s="1"/>
      <c r="E587" s="1"/>
      <c r="F587" s="1"/>
      <c r="G587" s="1"/>
      <c r="H587" s="1"/>
      <c r="I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4.25" customHeight="1">
      <c r="A588" s="1"/>
      <c r="B588" s="1"/>
      <c r="C588" s="1"/>
      <c r="D588" s="1"/>
      <c r="E588" s="1"/>
      <c r="F588" s="1"/>
      <c r="G588" s="1"/>
      <c r="H588" s="1"/>
      <c r="I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4.25" customHeight="1">
      <c r="A589" s="1"/>
      <c r="B589" s="1"/>
      <c r="C589" s="1"/>
      <c r="D589" s="1"/>
      <c r="E589" s="1"/>
      <c r="F589" s="1"/>
      <c r="G589" s="1"/>
      <c r="H589" s="1"/>
      <c r="I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4.25" customHeight="1">
      <c r="A590" s="1"/>
      <c r="B590" s="1"/>
      <c r="C590" s="1"/>
      <c r="D590" s="1"/>
      <c r="E590" s="1"/>
      <c r="F590" s="1"/>
      <c r="G590" s="1"/>
      <c r="H590" s="1"/>
      <c r="I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4.25" customHeight="1">
      <c r="A591" s="1"/>
      <c r="B591" s="1"/>
      <c r="C591" s="1"/>
      <c r="D591" s="1"/>
      <c r="E591" s="1"/>
      <c r="F591" s="1"/>
      <c r="G591" s="1"/>
      <c r="H591" s="1"/>
      <c r="I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4.25" customHeight="1">
      <c r="A592" s="1"/>
      <c r="B592" s="1"/>
      <c r="C592" s="1"/>
      <c r="D592" s="1"/>
      <c r="E592" s="1"/>
      <c r="F592" s="1"/>
      <c r="G592" s="1"/>
      <c r="H592" s="1"/>
      <c r="I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4.25" customHeight="1">
      <c r="A593" s="1"/>
      <c r="B593" s="1"/>
      <c r="C593" s="1"/>
      <c r="D593" s="1"/>
      <c r="E593" s="1"/>
      <c r="F593" s="1"/>
      <c r="G593" s="1"/>
      <c r="H593" s="1"/>
      <c r="I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4.25" customHeight="1">
      <c r="A594" s="1"/>
      <c r="B594" s="1"/>
      <c r="C594" s="1"/>
      <c r="D594" s="1"/>
      <c r="E594" s="1"/>
      <c r="F594" s="1"/>
      <c r="G594" s="1"/>
      <c r="H594" s="1"/>
      <c r="I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4.25" customHeight="1">
      <c r="A595" s="1"/>
      <c r="B595" s="1"/>
      <c r="C595" s="1"/>
      <c r="D595" s="1"/>
      <c r="E595" s="1"/>
      <c r="F595" s="1"/>
      <c r="G595" s="1"/>
      <c r="H595" s="1"/>
      <c r="I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4.25" customHeight="1">
      <c r="A596" s="1"/>
      <c r="B596" s="1"/>
      <c r="C596" s="1"/>
      <c r="D596" s="1"/>
      <c r="E596" s="1"/>
      <c r="F596" s="1"/>
      <c r="G596" s="1"/>
      <c r="H596" s="1"/>
      <c r="I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4.25" customHeight="1">
      <c r="A597" s="1"/>
      <c r="B597" s="1"/>
      <c r="C597" s="1"/>
      <c r="D597" s="1"/>
      <c r="E597" s="1"/>
      <c r="F597" s="1"/>
      <c r="G597" s="1"/>
      <c r="H597" s="1"/>
      <c r="I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4.25" customHeight="1">
      <c r="A598" s="1"/>
      <c r="B598" s="1"/>
      <c r="C598" s="1"/>
      <c r="D598" s="1"/>
      <c r="E598" s="1"/>
      <c r="F598" s="1"/>
      <c r="G598" s="1"/>
      <c r="H598" s="1"/>
      <c r="I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4.25" customHeight="1">
      <c r="A599" s="1"/>
      <c r="B599" s="1"/>
      <c r="C599" s="1"/>
      <c r="D599" s="1"/>
      <c r="E599" s="1"/>
      <c r="F599" s="1"/>
      <c r="G599" s="1"/>
      <c r="H599" s="1"/>
      <c r="I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4.25" customHeight="1">
      <c r="A600" s="1"/>
      <c r="B600" s="1"/>
      <c r="C600" s="1"/>
      <c r="D600" s="1"/>
      <c r="E600" s="1"/>
      <c r="F600" s="1"/>
      <c r="G600" s="1"/>
      <c r="H600" s="1"/>
      <c r="I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4.25" customHeight="1">
      <c r="A601" s="1"/>
      <c r="B601" s="1"/>
      <c r="C601" s="1"/>
      <c r="D601" s="1"/>
      <c r="E601" s="1"/>
      <c r="F601" s="1"/>
      <c r="G601" s="1"/>
      <c r="H601" s="1"/>
      <c r="I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4.25" customHeight="1">
      <c r="A602" s="1"/>
      <c r="B602" s="1"/>
      <c r="C602" s="1"/>
      <c r="D602" s="1"/>
      <c r="E602" s="1"/>
      <c r="F602" s="1"/>
      <c r="G602" s="1"/>
      <c r="H602" s="1"/>
      <c r="I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4.25" customHeight="1">
      <c r="A603" s="1"/>
      <c r="B603" s="1"/>
      <c r="C603" s="1"/>
      <c r="D603" s="1"/>
      <c r="E603" s="1"/>
      <c r="F603" s="1"/>
      <c r="G603" s="1"/>
      <c r="H603" s="1"/>
      <c r="I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4.25" customHeight="1">
      <c r="A604" s="1"/>
      <c r="B604" s="1"/>
      <c r="C604" s="1"/>
      <c r="D604" s="1"/>
      <c r="E604" s="1"/>
      <c r="F604" s="1"/>
      <c r="G604" s="1"/>
      <c r="H604" s="1"/>
      <c r="I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4.25" customHeight="1">
      <c r="A605" s="1"/>
      <c r="B605" s="1"/>
      <c r="C605" s="1"/>
      <c r="D605" s="1"/>
      <c r="E605" s="1"/>
      <c r="F605" s="1"/>
      <c r="G605" s="1"/>
      <c r="H605" s="1"/>
      <c r="I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4.25" customHeight="1">
      <c r="A606" s="1"/>
      <c r="B606" s="1"/>
      <c r="C606" s="1"/>
      <c r="D606" s="1"/>
      <c r="E606" s="1"/>
      <c r="F606" s="1"/>
      <c r="G606" s="1"/>
      <c r="H606" s="1"/>
      <c r="I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4.25" customHeight="1">
      <c r="A607" s="1"/>
      <c r="B607" s="1"/>
      <c r="C607" s="1"/>
      <c r="D607" s="1"/>
      <c r="E607" s="1"/>
      <c r="F607" s="1"/>
      <c r="G607" s="1"/>
      <c r="H607" s="1"/>
      <c r="I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4.25" customHeight="1">
      <c r="A608" s="1"/>
      <c r="B608" s="1"/>
      <c r="C608" s="1"/>
      <c r="D608" s="1"/>
      <c r="E608" s="1"/>
      <c r="F608" s="1"/>
      <c r="G608" s="1"/>
      <c r="H608" s="1"/>
      <c r="I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4.25" customHeight="1">
      <c r="A609" s="1"/>
      <c r="B609" s="1"/>
      <c r="C609" s="1"/>
      <c r="D609" s="1"/>
      <c r="E609" s="1"/>
      <c r="F609" s="1"/>
      <c r="G609" s="1"/>
      <c r="H609" s="1"/>
      <c r="I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4.25" customHeight="1">
      <c r="A610" s="1"/>
      <c r="B610" s="1"/>
      <c r="C610" s="1"/>
      <c r="D610" s="1"/>
      <c r="E610" s="1"/>
      <c r="F610" s="1"/>
      <c r="G610" s="1"/>
      <c r="H610" s="1"/>
      <c r="I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4.25" customHeight="1">
      <c r="A611" s="1"/>
      <c r="B611" s="1"/>
      <c r="C611" s="1"/>
      <c r="D611" s="1"/>
      <c r="E611" s="1"/>
      <c r="F611" s="1"/>
      <c r="G611" s="1"/>
      <c r="H611" s="1"/>
      <c r="I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4.25" customHeight="1">
      <c r="A612" s="1"/>
      <c r="B612" s="1"/>
      <c r="C612" s="1"/>
      <c r="D612" s="1"/>
      <c r="E612" s="1"/>
      <c r="F612" s="1"/>
      <c r="G612" s="1"/>
      <c r="H612" s="1"/>
      <c r="I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4.25" customHeight="1">
      <c r="A613" s="1"/>
      <c r="B613" s="1"/>
      <c r="C613" s="1"/>
      <c r="D613" s="1"/>
      <c r="E613" s="1"/>
      <c r="F613" s="1"/>
      <c r="G613" s="1"/>
      <c r="H613" s="1"/>
      <c r="I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4.25" customHeight="1">
      <c r="A614" s="1"/>
      <c r="B614" s="1"/>
      <c r="C614" s="1"/>
      <c r="D614" s="1"/>
      <c r="E614" s="1"/>
      <c r="F614" s="1"/>
      <c r="G614" s="1"/>
      <c r="H614" s="1"/>
      <c r="I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4.25" customHeight="1">
      <c r="A615" s="1"/>
      <c r="B615" s="1"/>
      <c r="C615" s="1"/>
      <c r="D615" s="1"/>
      <c r="E615" s="1"/>
      <c r="F615" s="1"/>
      <c r="G615" s="1"/>
      <c r="H615" s="1"/>
      <c r="I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4.25" customHeight="1">
      <c r="A616" s="1"/>
      <c r="B616" s="1"/>
      <c r="C616" s="1"/>
      <c r="D616" s="1"/>
      <c r="E616" s="1"/>
      <c r="F616" s="1"/>
      <c r="G616" s="1"/>
      <c r="H616" s="1"/>
      <c r="I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4.25" customHeight="1">
      <c r="A617" s="1"/>
      <c r="B617" s="1"/>
      <c r="C617" s="1"/>
      <c r="D617" s="1"/>
      <c r="E617" s="1"/>
      <c r="F617" s="1"/>
      <c r="G617" s="1"/>
      <c r="H617" s="1"/>
      <c r="I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4.25" customHeight="1">
      <c r="A618" s="1"/>
      <c r="B618" s="1"/>
      <c r="C618" s="1"/>
      <c r="D618" s="1"/>
      <c r="E618" s="1"/>
      <c r="F618" s="1"/>
      <c r="G618" s="1"/>
      <c r="H618" s="1"/>
      <c r="I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4.25" customHeight="1">
      <c r="A619" s="1"/>
      <c r="B619" s="1"/>
      <c r="C619" s="1"/>
      <c r="D619" s="1"/>
      <c r="E619" s="1"/>
      <c r="F619" s="1"/>
      <c r="G619" s="1"/>
      <c r="H619" s="1"/>
      <c r="I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4.25" customHeight="1">
      <c r="A620" s="1"/>
      <c r="B620" s="1"/>
      <c r="C620" s="1"/>
      <c r="D620" s="1"/>
      <c r="E620" s="1"/>
      <c r="F620" s="1"/>
      <c r="G620" s="1"/>
      <c r="H620" s="1"/>
      <c r="I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4.25" customHeight="1">
      <c r="A621" s="1"/>
      <c r="B621" s="1"/>
      <c r="C621" s="1"/>
      <c r="D621" s="1"/>
      <c r="E621" s="1"/>
      <c r="F621" s="1"/>
      <c r="G621" s="1"/>
      <c r="H621" s="1"/>
      <c r="I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4.25" customHeight="1">
      <c r="A622" s="1"/>
      <c r="B622" s="1"/>
      <c r="C622" s="1"/>
      <c r="D622" s="1"/>
      <c r="E622" s="1"/>
      <c r="F622" s="1"/>
      <c r="G622" s="1"/>
      <c r="H622" s="1"/>
      <c r="I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4.25" customHeight="1">
      <c r="A623" s="1"/>
      <c r="B623" s="1"/>
      <c r="C623" s="1"/>
      <c r="D623" s="1"/>
      <c r="E623" s="1"/>
      <c r="F623" s="1"/>
      <c r="G623" s="1"/>
      <c r="H623" s="1"/>
      <c r="I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4.25" customHeight="1">
      <c r="A624" s="1"/>
      <c r="B624" s="1"/>
      <c r="C624" s="1"/>
      <c r="D624" s="1"/>
      <c r="E624" s="1"/>
      <c r="F624" s="1"/>
      <c r="G624" s="1"/>
      <c r="H624" s="1"/>
      <c r="I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4.25" customHeight="1">
      <c r="A625" s="1"/>
      <c r="B625" s="1"/>
      <c r="C625" s="1"/>
      <c r="D625" s="1"/>
      <c r="E625" s="1"/>
      <c r="F625" s="1"/>
      <c r="G625" s="1"/>
      <c r="H625" s="1"/>
      <c r="I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4.25" customHeight="1">
      <c r="A626" s="1"/>
      <c r="B626" s="1"/>
      <c r="C626" s="1"/>
      <c r="D626" s="1"/>
      <c r="E626" s="1"/>
      <c r="F626" s="1"/>
      <c r="G626" s="1"/>
      <c r="H626" s="1"/>
      <c r="I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4.25" customHeight="1">
      <c r="A627" s="1"/>
      <c r="B627" s="1"/>
      <c r="C627" s="1"/>
      <c r="D627" s="1"/>
      <c r="E627" s="1"/>
      <c r="F627" s="1"/>
      <c r="G627" s="1"/>
      <c r="H627" s="1"/>
      <c r="I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4.25" customHeight="1">
      <c r="A628" s="1"/>
      <c r="B628" s="1"/>
      <c r="C628" s="1"/>
      <c r="D628" s="1"/>
      <c r="E628" s="1"/>
      <c r="F628" s="1"/>
      <c r="G628" s="1"/>
      <c r="H628" s="1"/>
      <c r="I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4.25" customHeight="1">
      <c r="A629" s="1"/>
      <c r="B629" s="1"/>
      <c r="C629" s="1"/>
      <c r="D629" s="1"/>
      <c r="E629" s="1"/>
      <c r="F629" s="1"/>
      <c r="G629" s="1"/>
      <c r="H629" s="1"/>
      <c r="I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4.25" customHeight="1">
      <c r="A630" s="1"/>
      <c r="B630" s="1"/>
      <c r="C630" s="1"/>
      <c r="D630" s="1"/>
      <c r="E630" s="1"/>
      <c r="F630" s="1"/>
      <c r="G630" s="1"/>
      <c r="H630" s="1"/>
      <c r="I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4.25" customHeight="1">
      <c r="A631" s="1"/>
      <c r="B631" s="1"/>
      <c r="C631" s="1"/>
      <c r="D631" s="1"/>
      <c r="E631" s="1"/>
      <c r="F631" s="1"/>
      <c r="G631" s="1"/>
      <c r="H631" s="1"/>
      <c r="I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4.25" customHeight="1">
      <c r="A632" s="1"/>
      <c r="B632" s="1"/>
      <c r="C632" s="1"/>
      <c r="D632" s="1"/>
      <c r="E632" s="1"/>
      <c r="F632" s="1"/>
      <c r="G632" s="1"/>
      <c r="H632" s="1"/>
      <c r="I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4.25" customHeight="1">
      <c r="A633" s="1"/>
      <c r="B633" s="1"/>
      <c r="C633" s="1"/>
      <c r="D633" s="1"/>
      <c r="E633" s="1"/>
      <c r="F633" s="1"/>
      <c r="G633" s="1"/>
      <c r="H633" s="1"/>
      <c r="I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4.25" customHeight="1">
      <c r="A634" s="1"/>
      <c r="B634" s="1"/>
      <c r="C634" s="1"/>
      <c r="D634" s="1"/>
      <c r="E634" s="1"/>
      <c r="F634" s="1"/>
      <c r="G634" s="1"/>
      <c r="H634" s="1"/>
      <c r="I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4.25" customHeight="1">
      <c r="A635" s="1"/>
      <c r="B635" s="1"/>
      <c r="C635" s="1"/>
      <c r="D635" s="1"/>
      <c r="E635" s="1"/>
      <c r="F635" s="1"/>
      <c r="G635" s="1"/>
      <c r="H635" s="1"/>
      <c r="I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4.25" customHeight="1">
      <c r="A636" s="1"/>
      <c r="B636" s="1"/>
      <c r="C636" s="1"/>
      <c r="D636" s="1"/>
      <c r="E636" s="1"/>
      <c r="F636" s="1"/>
      <c r="G636" s="1"/>
      <c r="H636" s="1"/>
      <c r="I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4.25" customHeight="1">
      <c r="A637" s="1"/>
      <c r="B637" s="1"/>
      <c r="C637" s="1"/>
      <c r="D637" s="1"/>
      <c r="E637" s="1"/>
      <c r="F637" s="1"/>
      <c r="G637" s="1"/>
      <c r="H637" s="1"/>
      <c r="I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4.25" customHeight="1">
      <c r="A638" s="1"/>
      <c r="B638" s="1"/>
      <c r="C638" s="1"/>
      <c r="D638" s="1"/>
      <c r="E638" s="1"/>
      <c r="F638" s="1"/>
      <c r="G638" s="1"/>
      <c r="H638" s="1"/>
      <c r="I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4.25" customHeight="1">
      <c r="A639" s="1"/>
      <c r="B639" s="1"/>
      <c r="C639" s="1"/>
      <c r="D639" s="1"/>
      <c r="E639" s="1"/>
      <c r="F639" s="1"/>
      <c r="G639" s="1"/>
      <c r="H639" s="1"/>
      <c r="I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4.25" customHeight="1">
      <c r="A640" s="1"/>
      <c r="B640" s="1"/>
      <c r="C640" s="1"/>
      <c r="D640" s="1"/>
      <c r="E640" s="1"/>
      <c r="F640" s="1"/>
      <c r="G640" s="1"/>
      <c r="H640" s="1"/>
      <c r="I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4.25" customHeight="1">
      <c r="A641" s="1"/>
      <c r="B641" s="1"/>
      <c r="C641" s="1"/>
      <c r="D641" s="1"/>
      <c r="E641" s="1"/>
      <c r="F641" s="1"/>
      <c r="G641" s="1"/>
      <c r="H641" s="1"/>
      <c r="I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4.25" customHeight="1">
      <c r="A642" s="1"/>
      <c r="B642" s="1"/>
      <c r="C642" s="1"/>
      <c r="D642" s="1"/>
      <c r="E642" s="1"/>
      <c r="F642" s="1"/>
      <c r="G642" s="1"/>
      <c r="H642" s="1"/>
      <c r="I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4.25" customHeight="1">
      <c r="A643" s="1"/>
      <c r="B643" s="1"/>
      <c r="C643" s="1"/>
      <c r="D643" s="1"/>
      <c r="E643" s="1"/>
      <c r="F643" s="1"/>
      <c r="G643" s="1"/>
      <c r="H643" s="1"/>
      <c r="I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4.25" customHeight="1">
      <c r="A644" s="1"/>
      <c r="B644" s="1"/>
      <c r="C644" s="1"/>
      <c r="D644" s="1"/>
      <c r="E644" s="1"/>
      <c r="F644" s="1"/>
      <c r="G644" s="1"/>
      <c r="H644" s="1"/>
      <c r="I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4.25" customHeight="1">
      <c r="A645" s="1"/>
      <c r="B645" s="1"/>
      <c r="C645" s="1"/>
      <c r="D645" s="1"/>
      <c r="E645" s="1"/>
      <c r="F645" s="1"/>
      <c r="G645" s="1"/>
      <c r="H645" s="1"/>
      <c r="I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4.25" customHeight="1">
      <c r="A646" s="1"/>
      <c r="B646" s="1"/>
      <c r="C646" s="1"/>
      <c r="D646" s="1"/>
      <c r="E646" s="1"/>
      <c r="F646" s="1"/>
      <c r="G646" s="1"/>
      <c r="H646" s="1"/>
      <c r="I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4.25" customHeight="1">
      <c r="A647" s="1"/>
      <c r="B647" s="1"/>
      <c r="C647" s="1"/>
      <c r="D647" s="1"/>
      <c r="E647" s="1"/>
      <c r="F647" s="1"/>
      <c r="G647" s="1"/>
      <c r="H647" s="1"/>
      <c r="I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4.25" customHeight="1">
      <c r="A648" s="1"/>
      <c r="B648" s="1"/>
      <c r="C648" s="1"/>
      <c r="D648" s="1"/>
      <c r="E648" s="1"/>
      <c r="F648" s="1"/>
      <c r="G648" s="1"/>
      <c r="H648" s="1"/>
      <c r="I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4.25" customHeight="1">
      <c r="A649" s="1"/>
      <c r="B649" s="1"/>
      <c r="C649" s="1"/>
      <c r="D649" s="1"/>
      <c r="E649" s="1"/>
      <c r="F649" s="1"/>
      <c r="G649" s="1"/>
      <c r="H649" s="1"/>
      <c r="I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4.25" customHeight="1">
      <c r="A650" s="1"/>
      <c r="B650" s="1"/>
      <c r="C650" s="1"/>
      <c r="D650" s="1"/>
      <c r="E650" s="1"/>
      <c r="F650" s="1"/>
      <c r="G650" s="1"/>
      <c r="H650" s="1"/>
      <c r="I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4.25" customHeight="1">
      <c r="A651" s="1"/>
      <c r="B651" s="1"/>
      <c r="C651" s="1"/>
      <c r="D651" s="1"/>
      <c r="E651" s="1"/>
      <c r="F651" s="1"/>
      <c r="G651" s="1"/>
      <c r="H651" s="1"/>
      <c r="I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4.25" customHeight="1">
      <c r="A652" s="1"/>
      <c r="B652" s="1"/>
      <c r="C652" s="1"/>
      <c r="D652" s="1"/>
      <c r="E652" s="1"/>
      <c r="F652" s="1"/>
      <c r="G652" s="1"/>
      <c r="H652" s="1"/>
      <c r="I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4.25" customHeight="1">
      <c r="A653" s="1"/>
      <c r="B653" s="1"/>
      <c r="C653" s="1"/>
      <c r="D653" s="1"/>
      <c r="E653" s="1"/>
      <c r="F653" s="1"/>
      <c r="G653" s="1"/>
      <c r="H653" s="1"/>
      <c r="I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4.25" customHeight="1">
      <c r="A654" s="1"/>
      <c r="B654" s="1"/>
      <c r="C654" s="1"/>
      <c r="D654" s="1"/>
      <c r="E654" s="1"/>
      <c r="F654" s="1"/>
      <c r="G654" s="1"/>
      <c r="H654" s="1"/>
      <c r="I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4.25" customHeight="1">
      <c r="A655" s="1"/>
      <c r="B655" s="1"/>
      <c r="C655" s="1"/>
      <c r="D655" s="1"/>
      <c r="E655" s="1"/>
      <c r="F655" s="1"/>
      <c r="G655" s="1"/>
      <c r="H655" s="1"/>
      <c r="I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4.25" customHeight="1">
      <c r="A656" s="1"/>
      <c r="B656" s="1"/>
      <c r="C656" s="1"/>
      <c r="D656" s="1"/>
      <c r="E656" s="1"/>
      <c r="F656" s="1"/>
      <c r="G656" s="1"/>
      <c r="H656" s="1"/>
      <c r="I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4.25" customHeight="1">
      <c r="A657" s="1"/>
      <c r="B657" s="1"/>
      <c r="C657" s="1"/>
      <c r="D657" s="1"/>
      <c r="E657" s="1"/>
      <c r="F657" s="1"/>
      <c r="G657" s="1"/>
      <c r="H657" s="1"/>
      <c r="I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4.25" customHeight="1">
      <c r="A658" s="1"/>
      <c r="B658" s="1"/>
      <c r="C658" s="1"/>
      <c r="D658" s="1"/>
      <c r="E658" s="1"/>
      <c r="F658" s="1"/>
      <c r="G658" s="1"/>
      <c r="H658" s="1"/>
      <c r="I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4.25" customHeight="1">
      <c r="A659" s="1"/>
      <c r="B659" s="1"/>
      <c r="C659" s="1"/>
      <c r="D659" s="1"/>
      <c r="E659" s="1"/>
      <c r="F659" s="1"/>
      <c r="G659" s="1"/>
      <c r="H659" s="1"/>
      <c r="I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4.25" customHeight="1">
      <c r="A660" s="1"/>
      <c r="B660" s="1"/>
      <c r="C660" s="1"/>
      <c r="D660" s="1"/>
      <c r="E660" s="1"/>
      <c r="F660" s="1"/>
      <c r="G660" s="1"/>
      <c r="H660" s="1"/>
      <c r="I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4.25" customHeight="1">
      <c r="A661" s="1"/>
      <c r="B661" s="1"/>
      <c r="C661" s="1"/>
      <c r="D661" s="1"/>
      <c r="E661" s="1"/>
      <c r="F661" s="1"/>
      <c r="G661" s="1"/>
      <c r="H661" s="1"/>
      <c r="I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4.25" customHeight="1">
      <c r="A662" s="1"/>
      <c r="B662" s="1"/>
      <c r="C662" s="1"/>
      <c r="D662" s="1"/>
      <c r="E662" s="1"/>
      <c r="F662" s="1"/>
      <c r="G662" s="1"/>
      <c r="H662" s="1"/>
      <c r="I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4.25" customHeight="1">
      <c r="A663" s="1"/>
      <c r="B663" s="1"/>
      <c r="C663" s="1"/>
      <c r="D663" s="1"/>
      <c r="E663" s="1"/>
      <c r="F663" s="1"/>
      <c r="G663" s="1"/>
      <c r="H663" s="1"/>
      <c r="I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4.25" customHeight="1">
      <c r="A664" s="1"/>
      <c r="B664" s="1"/>
      <c r="C664" s="1"/>
      <c r="D664" s="1"/>
      <c r="E664" s="1"/>
      <c r="F664" s="1"/>
      <c r="G664" s="1"/>
      <c r="H664" s="1"/>
      <c r="I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4.25" customHeight="1">
      <c r="A665" s="1"/>
      <c r="B665" s="1"/>
      <c r="C665" s="1"/>
      <c r="D665" s="1"/>
      <c r="E665" s="1"/>
      <c r="F665" s="1"/>
      <c r="G665" s="1"/>
      <c r="H665" s="1"/>
      <c r="I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4.25" customHeight="1">
      <c r="A666" s="1"/>
      <c r="B666" s="1"/>
      <c r="C666" s="1"/>
      <c r="D666" s="1"/>
      <c r="E666" s="1"/>
      <c r="F666" s="1"/>
      <c r="G666" s="1"/>
      <c r="H666" s="1"/>
      <c r="I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4.25" customHeight="1">
      <c r="A667" s="1"/>
      <c r="B667" s="1"/>
      <c r="C667" s="1"/>
      <c r="D667" s="1"/>
      <c r="E667" s="1"/>
      <c r="F667" s="1"/>
      <c r="G667" s="1"/>
      <c r="H667" s="1"/>
      <c r="I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4.25" customHeight="1">
      <c r="A668" s="1"/>
      <c r="B668" s="1"/>
      <c r="C668" s="1"/>
      <c r="D668" s="1"/>
      <c r="E668" s="1"/>
      <c r="F668" s="1"/>
      <c r="G668" s="1"/>
      <c r="H668" s="1"/>
      <c r="I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4.25" customHeight="1">
      <c r="A669" s="1"/>
      <c r="B669" s="1"/>
      <c r="C669" s="1"/>
      <c r="D669" s="1"/>
      <c r="E669" s="1"/>
      <c r="F669" s="1"/>
      <c r="G669" s="1"/>
      <c r="H669" s="1"/>
      <c r="I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4.25" customHeight="1">
      <c r="A670" s="1"/>
      <c r="B670" s="1"/>
      <c r="C670" s="1"/>
      <c r="D670" s="1"/>
      <c r="E670" s="1"/>
      <c r="F670" s="1"/>
      <c r="G670" s="1"/>
      <c r="H670" s="1"/>
      <c r="I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4.25" customHeight="1">
      <c r="A671" s="1"/>
      <c r="B671" s="1"/>
      <c r="C671" s="1"/>
      <c r="D671" s="1"/>
      <c r="E671" s="1"/>
      <c r="F671" s="1"/>
      <c r="G671" s="1"/>
      <c r="H671" s="1"/>
      <c r="I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4.25" customHeight="1">
      <c r="A672" s="1"/>
      <c r="B672" s="1"/>
      <c r="C672" s="1"/>
      <c r="D672" s="1"/>
      <c r="E672" s="1"/>
      <c r="F672" s="1"/>
      <c r="G672" s="1"/>
      <c r="H672" s="1"/>
      <c r="I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4.25" customHeight="1">
      <c r="A673" s="1"/>
      <c r="B673" s="1"/>
      <c r="C673" s="1"/>
      <c r="D673" s="1"/>
      <c r="E673" s="1"/>
      <c r="F673" s="1"/>
      <c r="G673" s="1"/>
      <c r="H673" s="1"/>
      <c r="I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4.25" customHeight="1">
      <c r="A674" s="1"/>
      <c r="B674" s="1"/>
      <c r="C674" s="1"/>
      <c r="D674" s="1"/>
      <c r="E674" s="1"/>
      <c r="F674" s="1"/>
      <c r="G674" s="1"/>
      <c r="H674" s="1"/>
      <c r="I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4.25" customHeight="1">
      <c r="A675" s="1"/>
      <c r="B675" s="1"/>
      <c r="C675" s="1"/>
      <c r="D675" s="1"/>
      <c r="E675" s="1"/>
      <c r="F675" s="1"/>
      <c r="G675" s="1"/>
      <c r="H675" s="1"/>
      <c r="I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4.25" customHeight="1">
      <c r="A676" s="1"/>
      <c r="B676" s="1"/>
      <c r="C676" s="1"/>
      <c r="D676" s="1"/>
      <c r="E676" s="1"/>
      <c r="F676" s="1"/>
      <c r="G676" s="1"/>
      <c r="H676" s="1"/>
      <c r="I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4.25" customHeight="1">
      <c r="A677" s="1"/>
      <c r="B677" s="1"/>
      <c r="C677" s="1"/>
      <c r="D677" s="1"/>
      <c r="E677" s="1"/>
      <c r="F677" s="1"/>
      <c r="G677" s="1"/>
      <c r="H677" s="1"/>
      <c r="I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4.25" customHeight="1">
      <c r="A678" s="1"/>
      <c r="B678" s="1"/>
      <c r="C678" s="1"/>
      <c r="D678" s="1"/>
      <c r="E678" s="1"/>
      <c r="F678" s="1"/>
      <c r="G678" s="1"/>
      <c r="H678" s="1"/>
      <c r="I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4.25" customHeight="1">
      <c r="A679" s="1"/>
      <c r="B679" s="1"/>
      <c r="C679" s="1"/>
      <c r="D679" s="1"/>
      <c r="E679" s="1"/>
      <c r="F679" s="1"/>
      <c r="G679" s="1"/>
      <c r="H679" s="1"/>
      <c r="I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4.25" customHeight="1">
      <c r="A680" s="1"/>
      <c r="B680" s="1"/>
      <c r="C680" s="1"/>
      <c r="D680" s="1"/>
      <c r="E680" s="1"/>
      <c r="F680" s="1"/>
      <c r="G680" s="1"/>
      <c r="H680" s="1"/>
      <c r="I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4.25" customHeight="1">
      <c r="A681" s="1"/>
      <c r="B681" s="1"/>
      <c r="C681" s="1"/>
      <c r="D681" s="1"/>
      <c r="E681" s="1"/>
      <c r="F681" s="1"/>
      <c r="G681" s="1"/>
      <c r="H681" s="1"/>
      <c r="I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4.25" customHeight="1">
      <c r="A682" s="1"/>
      <c r="B682" s="1"/>
      <c r="C682" s="1"/>
      <c r="D682" s="1"/>
      <c r="E682" s="1"/>
      <c r="F682" s="1"/>
      <c r="G682" s="1"/>
      <c r="H682" s="1"/>
      <c r="I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4.25" customHeight="1">
      <c r="A683" s="1"/>
      <c r="B683" s="1"/>
      <c r="C683" s="1"/>
      <c r="D683" s="1"/>
      <c r="E683" s="1"/>
      <c r="F683" s="1"/>
      <c r="G683" s="1"/>
      <c r="H683" s="1"/>
      <c r="I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4.25" customHeight="1">
      <c r="A684" s="1"/>
      <c r="B684" s="1"/>
      <c r="C684" s="1"/>
      <c r="D684" s="1"/>
      <c r="E684" s="1"/>
      <c r="F684" s="1"/>
      <c r="G684" s="1"/>
      <c r="H684" s="1"/>
      <c r="I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4.25" customHeight="1">
      <c r="A685" s="1"/>
      <c r="B685" s="1"/>
      <c r="C685" s="1"/>
      <c r="D685" s="1"/>
      <c r="E685" s="1"/>
      <c r="F685" s="1"/>
      <c r="G685" s="1"/>
      <c r="H685" s="1"/>
      <c r="I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4.25" customHeight="1">
      <c r="A686" s="1"/>
      <c r="B686" s="1"/>
      <c r="C686" s="1"/>
      <c r="D686" s="1"/>
      <c r="E686" s="1"/>
      <c r="F686" s="1"/>
      <c r="G686" s="1"/>
      <c r="H686" s="1"/>
      <c r="I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4.25" customHeight="1">
      <c r="A687" s="1"/>
      <c r="B687" s="1"/>
      <c r="C687" s="1"/>
      <c r="D687" s="1"/>
      <c r="E687" s="1"/>
      <c r="F687" s="1"/>
      <c r="G687" s="1"/>
      <c r="H687" s="1"/>
      <c r="I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4.25" customHeight="1">
      <c r="A688" s="1"/>
      <c r="B688" s="1"/>
      <c r="C688" s="1"/>
      <c r="D688" s="1"/>
      <c r="E688" s="1"/>
      <c r="F688" s="1"/>
      <c r="G688" s="1"/>
      <c r="H688" s="1"/>
      <c r="I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4.25" customHeight="1">
      <c r="A689" s="1"/>
      <c r="B689" s="1"/>
      <c r="C689" s="1"/>
      <c r="D689" s="1"/>
      <c r="E689" s="1"/>
      <c r="F689" s="1"/>
      <c r="G689" s="1"/>
      <c r="H689" s="1"/>
      <c r="I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4.25" customHeight="1">
      <c r="A690" s="1"/>
      <c r="B690" s="1"/>
      <c r="C690" s="1"/>
      <c r="D690" s="1"/>
      <c r="E690" s="1"/>
      <c r="F690" s="1"/>
      <c r="G690" s="1"/>
      <c r="H690" s="1"/>
      <c r="I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4.25" customHeight="1">
      <c r="A691" s="1"/>
      <c r="B691" s="1"/>
      <c r="C691" s="1"/>
      <c r="D691" s="1"/>
      <c r="E691" s="1"/>
      <c r="F691" s="1"/>
      <c r="G691" s="1"/>
      <c r="H691" s="1"/>
      <c r="I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4.25" customHeight="1">
      <c r="A692" s="1"/>
      <c r="B692" s="1"/>
      <c r="C692" s="1"/>
      <c r="D692" s="1"/>
      <c r="E692" s="1"/>
      <c r="F692" s="1"/>
      <c r="G692" s="1"/>
      <c r="H692" s="1"/>
      <c r="I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4.25" customHeight="1">
      <c r="A693" s="1"/>
      <c r="B693" s="1"/>
      <c r="C693" s="1"/>
      <c r="D693" s="1"/>
      <c r="E693" s="1"/>
      <c r="F693" s="1"/>
      <c r="G693" s="1"/>
      <c r="H693" s="1"/>
      <c r="I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4.25" customHeight="1">
      <c r="A694" s="1"/>
      <c r="B694" s="1"/>
      <c r="C694" s="1"/>
      <c r="D694" s="1"/>
      <c r="E694" s="1"/>
      <c r="F694" s="1"/>
      <c r="G694" s="1"/>
      <c r="H694" s="1"/>
      <c r="I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4.25" customHeight="1">
      <c r="A695" s="1"/>
      <c r="B695" s="1"/>
      <c r="C695" s="1"/>
      <c r="D695" s="1"/>
      <c r="E695" s="1"/>
      <c r="F695" s="1"/>
      <c r="G695" s="1"/>
      <c r="H695" s="1"/>
      <c r="I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4.25" customHeight="1">
      <c r="A696" s="1"/>
      <c r="B696" s="1"/>
      <c r="C696" s="1"/>
      <c r="D696" s="1"/>
      <c r="E696" s="1"/>
      <c r="F696" s="1"/>
      <c r="G696" s="1"/>
      <c r="H696" s="1"/>
      <c r="I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4.25" customHeight="1">
      <c r="A697" s="1"/>
      <c r="B697" s="1"/>
      <c r="C697" s="1"/>
      <c r="D697" s="1"/>
      <c r="E697" s="1"/>
      <c r="F697" s="1"/>
      <c r="G697" s="1"/>
      <c r="H697" s="1"/>
      <c r="I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4.25" customHeight="1">
      <c r="A698" s="1"/>
      <c r="B698" s="1"/>
      <c r="C698" s="1"/>
      <c r="D698" s="1"/>
      <c r="E698" s="1"/>
      <c r="F698" s="1"/>
      <c r="G698" s="1"/>
      <c r="H698" s="1"/>
      <c r="I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4.25" customHeight="1">
      <c r="A699" s="1"/>
      <c r="B699" s="1"/>
      <c r="C699" s="1"/>
      <c r="D699" s="1"/>
      <c r="E699" s="1"/>
      <c r="F699" s="1"/>
      <c r="G699" s="1"/>
      <c r="H699" s="1"/>
      <c r="I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4.25" customHeight="1">
      <c r="A700" s="1"/>
      <c r="B700" s="1"/>
      <c r="C700" s="1"/>
      <c r="D700" s="1"/>
      <c r="E700" s="1"/>
      <c r="F700" s="1"/>
      <c r="G700" s="1"/>
      <c r="H700" s="1"/>
      <c r="I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4.25" customHeight="1">
      <c r="A701" s="1"/>
      <c r="B701" s="1"/>
      <c r="C701" s="1"/>
      <c r="D701" s="1"/>
      <c r="E701" s="1"/>
      <c r="F701" s="1"/>
      <c r="G701" s="1"/>
      <c r="H701" s="1"/>
      <c r="I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4.25" customHeight="1">
      <c r="A702" s="1"/>
      <c r="B702" s="1"/>
      <c r="C702" s="1"/>
      <c r="D702" s="1"/>
      <c r="E702" s="1"/>
      <c r="F702" s="1"/>
      <c r="G702" s="1"/>
      <c r="H702" s="1"/>
      <c r="I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4.25" customHeight="1">
      <c r="A703" s="1"/>
      <c r="B703" s="1"/>
      <c r="C703" s="1"/>
      <c r="D703" s="1"/>
      <c r="E703" s="1"/>
      <c r="F703" s="1"/>
      <c r="G703" s="1"/>
      <c r="H703" s="1"/>
      <c r="I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4.25" customHeight="1">
      <c r="A704" s="1"/>
      <c r="B704" s="1"/>
      <c r="C704" s="1"/>
      <c r="D704" s="1"/>
      <c r="E704" s="1"/>
      <c r="F704" s="1"/>
      <c r="G704" s="1"/>
      <c r="H704" s="1"/>
      <c r="I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4.25" customHeight="1">
      <c r="A705" s="1"/>
      <c r="B705" s="1"/>
      <c r="C705" s="1"/>
      <c r="D705" s="1"/>
      <c r="E705" s="1"/>
      <c r="F705" s="1"/>
      <c r="G705" s="1"/>
      <c r="H705" s="1"/>
      <c r="I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4.25" customHeight="1">
      <c r="A706" s="1"/>
      <c r="B706" s="1"/>
      <c r="C706" s="1"/>
      <c r="D706" s="1"/>
      <c r="E706" s="1"/>
      <c r="F706" s="1"/>
      <c r="G706" s="1"/>
      <c r="H706" s="1"/>
      <c r="I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4.25" customHeight="1">
      <c r="A707" s="1"/>
      <c r="B707" s="1"/>
      <c r="C707" s="1"/>
      <c r="D707" s="1"/>
      <c r="E707" s="1"/>
      <c r="F707" s="1"/>
      <c r="G707" s="1"/>
      <c r="H707" s="1"/>
      <c r="I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4.25" customHeight="1">
      <c r="A708" s="1"/>
      <c r="B708" s="1"/>
      <c r="C708" s="1"/>
      <c r="D708" s="1"/>
      <c r="E708" s="1"/>
      <c r="F708" s="1"/>
      <c r="G708" s="1"/>
      <c r="H708" s="1"/>
      <c r="I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4.25" customHeight="1">
      <c r="A709" s="1"/>
      <c r="B709" s="1"/>
      <c r="C709" s="1"/>
      <c r="D709" s="1"/>
      <c r="E709" s="1"/>
      <c r="F709" s="1"/>
      <c r="G709" s="1"/>
      <c r="H709" s="1"/>
      <c r="I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4.25" customHeight="1">
      <c r="A710" s="1"/>
      <c r="B710" s="1"/>
      <c r="C710" s="1"/>
      <c r="D710" s="1"/>
      <c r="E710" s="1"/>
      <c r="F710" s="1"/>
      <c r="G710" s="1"/>
      <c r="H710" s="1"/>
      <c r="I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4.25" customHeight="1">
      <c r="A711" s="1"/>
      <c r="B711" s="1"/>
      <c r="C711" s="1"/>
      <c r="D711" s="1"/>
      <c r="E711" s="1"/>
      <c r="F711" s="1"/>
      <c r="G711" s="1"/>
      <c r="H711" s="1"/>
      <c r="I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4.25" customHeight="1">
      <c r="A712" s="1"/>
      <c r="B712" s="1"/>
      <c r="C712" s="1"/>
      <c r="D712" s="1"/>
      <c r="E712" s="1"/>
      <c r="F712" s="1"/>
      <c r="G712" s="1"/>
      <c r="H712" s="1"/>
      <c r="I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4.25" customHeight="1">
      <c r="A713" s="1"/>
      <c r="B713" s="1"/>
      <c r="C713" s="1"/>
      <c r="D713" s="1"/>
      <c r="E713" s="1"/>
      <c r="F713" s="1"/>
      <c r="G713" s="1"/>
      <c r="H713" s="1"/>
      <c r="I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4.25" customHeight="1">
      <c r="A714" s="1"/>
      <c r="B714" s="1"/>
      <c r="C714" s="1"/>
      <c r="D714" s="1"/>
      <c r="E714" s="1"/>
      <c r="F714" s="1"/>
      <c r="G714" s="1"/>
      <c r="H714" s="1"/>
      <c r="I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4.25" customHeight="1">
      <c r="A715" s="1"/>
      <c r="B715" s="1"/>
      <c r="C715" s="1"/>
      <c r="D715" s="1"/>
      <c r="E715" s="1"/>
      <c r="F715" s="1"/>
      <c r="G715" s="1"/>
      <c r="H715" s="1"/>
      <c r="I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4.25" customHeight="1">
      <c r="A716" s="1"/>
      <c r="B716" s="1"/>
      <c r="C716" s="1"/>
      <c r="D716" s="1"/>
      <c r="E716" s="1"/>
      <c r="F716" s="1"/>
      <c r="G716" s="1"/>
      <c r="H716" s="1"/>
      <c r="I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4.25" customHeight="1">
      <c r="A717" s="1"/>
      <c r="B717" s="1"/>
      <c r="C717" s="1"/>
      <c r="D717" s="1"/>
      <c r="E717" s="1"/>
      <c r="F717" s="1"/>
      <c r="G717" s="1"/>
      <c r="H717" s="1"/>
      <c r="I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4.25" customHeight="1">
      <c r="A718" s="1"/>
      <c r="B718" s="1"/>
      <c r="C718" s="1"/>
      <c r="D718" s="1"/>
      <c r="E718" s="1"/>
      <c r="F718" s="1"/>
      <c r="G718" s="1"/>
      <c r="H718" s="1"/>
      <c r="I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4.25" customHeight="1">
      <c r="A719" s="1"/>
      <c r="B719" s="1"/>
      <c r="C719" s="1"/>
      <c r="D719" s="1"/>
      <c r="E719" s="1"/>
      <c r="F719" s="1"/>
      <c r="G719" s="1"/>
      <c r="H719" s="1"/>
      <c r="I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4.25" customHeight="1">
      <c r="A720" s="1"/>
      <c r="B720" s="1"/>
      <c r="C720" s="1"/>
      <c r="D720" s="1"/>
      <c r="E720" s="1"/>
      <c r="F720" s="1"/>
      <c r="G720" s="1"/>
      <c r="H720" s="1"/>
      <c r="I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4.25" customHeight="1">
      <c r="A721" s="1"/>
      <c r="B721" s="1"/>
      <c r="C721" s="1"/>
      <c r="D721" s="1"/>
      <c r="E721" s="1"/>
      <c r="F721" s="1"/>
      <c r="G721" s="1"/>
      <c r="H721" s="1"/>
      <c r="I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4.25" customHeight="1">
      <c r="A722" s="1"/>
      <c r="B722" s="1"/>
      <c r="C722" s="1"/>
      <c r="D722" s="1"/>
      <c r="E722" s="1"/>
      <c r="F722" s="1"/>
      <c r="G722" s="1"/>
      <c r="H722" s="1"/>
      <c r="I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4.25" customHeight="1">
      <c r="A723" s="1"/>
      <c r="B723" s="1"/>
      <c r="C723" s="1"/>
      <c r="D723" s="1"/>
      <c r="E723" s="1"/>
      <c r="F723" s="1"/>
      <c r="G723" s="1"/>
      <c r="H723" s="1"/>
      <c r="I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4.25" customHeight="1">
      <c r="A724" s="1"/>
      <c r="B724" s="1"/>
      <c r="C724" s="1"/>
      <c r="D724" s="1"/>
      <c r="E724" s="1"/>
      <c r="F724" s="1"/>
      <c r="G724" s="1"/>
      <c r="H724" s="1"/>
      <c r="I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4.25" customHeight="1">
      <c r="A725" s="1"/>
      <c r="B725" s="1"/>
      <c r="C725" s="1"/>
      <c r="D725" s="1"/>
      <c r="E725" s="1"/>
      <c r="F725" s="1"/>
      <c r="G725" s="1"/>
      <c r="H725" s="1"/>
      <c r="I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4.25" customHeight="1">
      <c r="A726" s="1"/>
      <c r="B726" s="1"/>
      <c r="C726" s="1"/>
      <c r="D726" s="1"/>
      <c r="E726" s="1"/>
      <c r="F726" s="1"/>
      <c r="G726" s="1"/>
      <c r="H726" s="1"/>
      <c r="I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4.25" customHeight="1">
      <c r="A727" s="1"/>
      <c r="B727" s="1"/>
      <c r="C727" s="1"/>
      <c r="D727" s="1"/>
      <c r="E727" s="1"/>
      <c r="F727" s="1"/>
      <c r="G727" s="1"/>
      <c r="H727" s="1"/>
      <c r="I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4.25" customHeight="1">
      <c r="A728" s="1"/>
      <c r="B728" s="1"/>
      <c r="C728" s="1"/>
      <c r="D728" s="1"/>
      <c r="E728" s="1"/>
      <c r="F728" s="1"/>
      <c r="G728" s="1"/>
      <c r="H728" s="1"/>
      <c r="I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4.25" customHeight="1">
      <c r="A729" s="1"/>
      <c r="B729" s="1"/>
      <c r="C729" s="1"/>
      <c r="D729" s="1"/>
      <c r="E729" s="1"/>
      <c r="F729" s="1"/>
      <c r="G729" s="1"/>
      <c r="H729" s="1"/>
      <c r="I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4.25" customHeight="1">
      <c r="A730" s="1"/>
      <c r="B730" s="1"/>
      <c r="C730" s="1"/>
      <c r="D730" s="1"/>
      <c r="E730" s="1"/>
      <c r="F730" s="1"/>
      <c r="G730" s="1"/>
      <c r="H730" s="1"/>
      <c r="I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4.25" customHeight="1">
      <c r="A731" s="1"/>
      <c r="B731" s="1"/>
      <c r="C731" s="1"/>
      <c r="D731" s="1"/>
      <c r="E731" s="1"/>
      <c r="F731" s="1"/>
      <c r="G731" s="1"/>
      <c r="H731" s="1"/>
      <c r="I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4.25" customHeight="1">
      <c r="A732" s="1"/>
      <c r="B732" s="1"/>
      <c r="C732" s="1"/>
      <c r="D732" s="1"/>
      <c r="E732" s="1"/>
      <c r="F732" s="1"/>
      <c r="G732" s="1"/>
      <c r="H732" s="1"/>
      <c r="I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4.25" customHeight="1">
      <c r="A733" s="1"/>
      <c r="B733" s="1"/>
      <c r="C733" s="1"/>
      <c r="D733" s="1"/>
      <c r="E733" s="1"/>
      <c r="F733" s="1"/>
      <c r="G733" s="1"/>
      <c r="H733" s="1"/>
      <c r="I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4.25" customHeight="1">
      <c r="A734" s="1"/>
      <c r="B734" s="1"/>
      <c r="C734" s="1"/>
      <c r="D734" s="1"/>
      <c r="E734" s="1"/>
      <c r="F734" s="1"/>
      <c r="G734" s="1"/>
      <c r="H734" s="1"/>
      <c r="I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4.25" customHeight="1">
      <c r="A735" s="1"/>
      <c r="B735" s="1"/>
      <c r="C735" s="1"/>
      <c r="D735" s="1"/>
      <c r="E735" s="1"/>
      <c r="F735" s="1"/>
      <c r="G735" s="1"/>
      <c r="H735" s="1"/>
      <c r="I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4.25" customHeight="1">
      <c r="A736" s="1"/>
      <c r="B736" s="1"/>
      <c r="C736" s="1"/>
      <c r="D736" s="1"/>
      <c r="E736" s="1"/>
      <c r="F736" s="1"/>
      <c r="G736" s="1"/>
      <c r="H736" s="1"/>
      <c r="I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4.25" customHeight="1">
      <c r="A737" s="1"/>
      <c r="B737" s="1"/>
      <c r="C737" s="1"/>
      <c r="D737" s="1"/>
      <c r="E737" s="1"/>
      <c r="F737" s="1"/>
      <c r="G737" s="1"/>
      <c r="H737" s="1"/>
      <c r="I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4.25" customHeight="1">
      <c r="A738" s="1"/>
      <c r="B738" s="1"/>
      <c r="C738" s="1"/>
      <c r="D738" s="1"/>
      <c r="E738" s="1"/>
      <c r="F738" s="1"/>
      <c r="G738" s="1"/>
      <c r="H738" s="1"/>
      <c r="I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4.25" customHeight="1">
      <c r="A739" s="1"/>
      <c r="B739" s="1"/>
      <c r="C739" s="1"/>
      <c r="D739" s="1"/>
      <c r="E739" s="1"/>
      <c r="F739" s="1"/>
      <c r="G739" s="1"/>
      <c r="H739" s="1"/>
      <c r="I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4.25" customHeight="1">
      <c r="A740" s="1"/>
      <c r="B740" s="1"/>
      <c r="C740" s="1"/>
      <c r="D740" s="1"/>
      <c r="E740" s="1"/>
      <c r="F740" s="1"/>
      <c r="G740" s="1"/>
      <c r="H740" s="1"/>
      <c r="I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4.25" customHeight="1">
      <c r="A741" s="1"/>
      <c r="B741" s="1"/>
      <c r="C741" s="1"/>
      <c r="D741" s="1"/>
      <c r="E741" s="1"/>
      <c r="F741" s="1"/>
      <c r="G741" s="1"/>
      <c r="H741" s="1"/>
      <c r="I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4.25" customHeight="1">
      <c r="A742" s="1"/>
      <c r="B742" s="1"/>
      <c r="C742" s="1"/>
      <c r="D742" s="1"/>
      <c r="E742" s="1"/>
      <c r="F742" s="1"/>
      <c r="G742" s="1"/>
      <c r="H742" s="1"/>
      <c r="I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4.25" customHeight="1">
      <c r="A743" s="1"/>
      <c r="B743" s="1"/>
      <c r="C743" s="1"/>
      <c r="D743" s="1"/>
      <c r="E743" s="1"/>
      <c r="F743" s="1"/>
      <c r="G743" s="1"/>
      <c r="H743" s="1"/>
      <c r="I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4.25" customHeight="1">
      <c r="A744" s="1"/>
      <c r="B744" s="1"/>
      <c r="C744" s="1"/>
      <c r="D744" s="1"/>
      <c r="E744" s="1"/>
      <c r="F744" s="1"/>
      <c r="G744" s="1"/>
      <c r="H744" s="1"/>
      <c r="I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4.25" customHeight="1">
      <c r="A745" s="1"/>
      <c r="B745" s="1"/>
      <c r="C745" s="1"/>
      <c r="D745" s="1"/>
      <c r="E745" s="1"/>
      <c r="F745" s="1"/>
      <c r="G745" s="1"/>
      <c r="H745" s="1"/>
      <c r="I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4.25" customHeight="1">
      <c r="A746" s="1"/>
      <c r="B746" s="1"/>
      <c r="C746" s="1"/>
      <c r="D746" s="1"/>
      <c r="E746" s="1"/>
      <c r="F746" s="1"/>
      <c r="G746" s="1"/>
      <c r="H746" s="1"/>
      <c r="I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4.25" customHeight="1">
      <c r="A747" s="1"/>
      <c r="B747" s="1"/>
      <c r="C747" s="1"/>
      <c r="D747" s="1"/>
      <c r="E747" s="1"/>
      <c r="F747" s="1"/>
      <c r="G747" s="1"/>
      <c r="H747" s="1"/>
      <c r="I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4.25" customHeight="1">
      <c r="A748" s="1"/>
      <c r="B748" s="1"/>
      <c r="C748" s="1"/>
      <c r="D748" s="1"/>
      <c r="E748" s="1"/>
      <c r="F748" s="1"/>
      <c r="G748" s="1"/>
      <c r="H748" s="1"/>
      <c r="I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4.25" customHeight="1">
      <c r="A749" s="1"/>
      <c r="B749" s="1"/>
      <c r="C749" s="1"/>
      <c r="D749" s="1"/>
      <c r="E749" s="1"/>
      <c r="F749" s="1"/>
      <c r="G749" s="1"/>
      <c r="H749" s="1"/>
      <c r="I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4.25" customHeight="1">
      <c r="A750" s="1"/>
      <c r="B750" s="1"/>
      <c r="C750" s="1"/>
      <c r="D750" s="1"/>
      <c r="E750" s="1"/>
      <c r="F750" s="1"/>
      <c r="G750" s="1"/>
      <c r="H750" s="1"/>
      <c r="I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4.25" customHeight="1">
      <c r="A751" s="1"/>
      <c r="B751" s="1"/>
      <c r="C751" s="1"/>
      <c r="D751" s="1"/>
      <c r="E751" s="1"/>
      <c r="F751" s="1"/>
      <c r="G751" s="1"/>
      <c r="H751" s="1"/>
      <c r="I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4.25" customHeight="1">
      <c r="A752" s="1"/>
      <c r="B752" s="1"/>
      <c r="C752" s="1"/>
      <c r="D752" s="1"/>
      <c r="E752" s="1"/>
      <c r="F752" s="1"/>
      <c r="G752" s="1"/>
      <c r="H752" s="1"/>
      <c r="I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4.25" customHeight="1">
      <c r="A753" s="1"/>
      <c r="B753" s="1"/>
      <c r="C753" s="1"/>
      <c r="D753" s="1"/>
      <c r="E753" s="1"/>
      <c r="F753" s="1"/>
      <c r="G753" s="1"/>
      <c r="H753" s="1"/>
      <c r="I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4.25" customHeight="1">
      <c r="A754" s="1"/>
      <c r="B754" s="1"/>
      <c r="C754" s="1"/>
      <c r="D754" s="1"/>
      <c r="E754" s="1"/>
      <c r="F754" s="1"/>
      <c r="G754" s="1"/>
      <c r="H754" s="1"/>
      <c r="I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4.25" customHeight="1">
      <c r="A755" s="1"/>
      <c r="B755" s="1"/>
      <c r="C755" s="1"/>
      <c r="D755" s="1"/>
      <c r="E755" s="1"/>
      <c r="F755" s="1"/>
      <c r="G755" s="1"/>
      <c r="H755" s="1"/>
      <c r="I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4.25" customHeight="1">
      <c r="A756" s="1"/>
      <c r="B756" s="1"/>
      <c r="C756" s="1"/>
      <c r="D756" s="1"/>
      <c r="E756" s="1"/>
      <c r="F756" s="1"/>
      <c r="G756" s="1"/>
      <c r="H756" s="1"/>
      <c r="I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4.25" customHeight="1">
      <c r="A757" s="1"/>
      <c r="B757" s="1"/>
      <c r="C757" s="1"/>
      <c r="D757" s="1"/>
      <c r="E757" s="1"/>
      <c r="F757" s="1"/>
      <c r="G757" s="1"/>
      <c r="H757" s="1"/>
      <c r="I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4.25" customHeight="1">
      <c r="A758" s="1"/>
      <c r="B758" s="1"/>
      <c r="C758" s="1"/>
      <c r="D758" s="1"/>
      <c r="E758" s="1"/>
      <c r="F758" s="1"/>
      <c r="G758" s="1"/>
      <c r="H758" s="1"/>
      <c r="I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4.25" customHeight="1">
      <c r="A759" s="1"/>
      <c r="B759" s="1"/>
      <c r="C759" s="1"/>
      <c r="D759" s="1"/>
      <c r="E759" s="1"/>
      <c r="F759" s="1"/>
      <c r="G759" s="1"/>
      <c r="H759" s="1"/>
      <c r="I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4.25" customHeight="1">
      <c r="A760" s="1"/>
      <c r="B760" s="1"/>
      <c r="C760" s="1"/>
      <c r="D760" s="1"/>
      <c r="E760" s="1"/>
      <c r="F760" s="1"/>
      <c r="G760" s="1"/>
      <c r="H760" s="1"/>
      <c r="I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4.25" customHeight="1">
      <c r="A761" s="1"/>
      <c r="B761" s="1"/>
      <c r="C761" s="1"/>
      <c r="D761" s="1"/>
      <c r="E761" s="1"/>
      <c r="F761" s="1"/>
      <c r="G761" s="1"/>
      <c r="H761" s="1"/>
      <c r="I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4.25" customHeight="1">
      <c r="A762" s="1"/>
      <c r="B762" s="1"/>
      <c r="C762" s="1"/>
      <c r="D762" s="1"/>
      <c r="E762" s="1"/>
      <c r="F762" s="1"/>
      <c r="G762" s="1"/>
      <c r="H762" s="1"/>
      <c r="I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4.25" customHeight="1">
      <c r="A763" s="1"/>
      <c r="B763" s="1"/>
      <c r="C763" s="1"/>
      <c r="D763" s="1"/>
      <c r="E763" s="1"/>
      <c r="F763" s="1"/>
      <c r="G763" s="1"/>
      <c r="H763" s="1"/>
      <c r="I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4.25" customHeight="1">
      <c r="A764" s="1"/>
      <c r="B764" s="1"/>
      <c r="C764" s="1"/>
      <c r="D764" s="1"/>
      <c r="E764" s="1"/>
      <c r="F764" s="1"/>
      <c r="G764" s="1"/>
      <c r="H764" s="1"/>
      <c r="I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4.25" customHeight="1">
      <c r="A765" s="1"/>
      <c r="B765" s="1"/>
      <c r="C765" s="1"/>
      <c r="D765" s="1"/>
      <c r="E765" s="1"/>
      <c r="F765" s="1"/>
      <c r="G765" s="1"/>
      <c r="H765" s="1"/>
      <c r="I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4.25" customHeight="1">
      <c r="A766" s="1"/>
      <c r="B766" s="1"/>
      <c r="C766" s="1"/>
      <c r="D766" s="1"/>
      <c r="E766" s="1"/>
      <c r="F766" s="1"/>
      <c r="G766" s="1"/>
      <c r="H766" s="1"/>
      <c r="I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4.25" customHeight="1">
      <c r="A767" s="1"/>
      <c r="B767" s="1"/>
      <c r="C767" s="1"/>
      <c r="D767" s="1"/>
      <c r="E767" s="1"/>
      <c r="F767" s="1"/>
      <c r="G767" s="1"/>
      <c r="H767" s="1"/>
      <c r="I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4.25" customHeight="1">
      <c r="A768" s="1"/>
      <c r="B768" s="1"/>
      <c r="C768" s="1"/>
      <c r="D768" s="1"/>
      <c r="E768" s="1"/>
      <c r="F768" s="1"/>
      <c r="G768" s="1"/>
      <c r="H768" s="1"/>
      <c r="I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4.25" customHeight="1">
      <c r="A769" s="1"/>
      <c r="B769" s="1"/>
      <c r="C769" s="1"/>
      <c r="D769" s="1"/>
      <c r="E769" s="1"/>
      <c r="F769" s="1"/>
      <c r="G769" s="1"/>
      <c r="H769" s="1"/>
      <c r="I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4.25" customHeight="1">
      <c r="A770" s="1"/>
      <c r="B770" s="1"/>
      <c r="C770" s="1"/>
      <c r="D770" s="1"/>
      <c r="E770" s="1"/>
      <c r="F770" s="1"/>
      <c r="G770" s="1"/>
      <c r="H770" s="1"/>
      <c r="I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4.25" customHeight="1">
      <c r="A771" s="1"/>
      <c r="B771" s="1"/>
      <c r="C771" s="1"/>
      <c r="D771" s="1"/>
      <c r="E771" s="1"/>
      <c r="F771" s="1"/>
      <c r="G771" s="1"/>
      <c r="H771" s="1"/>
      <c r="I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4.25" customHeight="1">
      <c r="A772" s="1"/>
      <c r="B772" s="1"/>
      <c r="C772" s="1"/>
      <c r="D772" s="1"/>
      <c r="E772" s="1"/>
      <c r="F772" s="1"/>
      <c r="G772" s="1"/>
      <c r="H772" s="1"/>
      <c r="I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4.25" customHeight="1">
      <c r="A773" s="1"/>
      <c r="B773" s="1"/>
      <c r="C773" s="1"/>
      <c r="D773" s="1"/>
      <c r="E773" s="1"/>
      <c r="F773" s="1"/>
      <c r="G773" s="1"/>
      <c r="H773" s="1"/>
      <c r="I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4.25" customHeight="1">
      <c r="A774" s="1"/>
      <c r="B774" s="1"/>
      <c r="C774" s="1"/>
      <c r="D774" s="1"/>
      <c r="E774" s="1"/>
      <c r="F774" s="1"/>
      <c r="G774" s="1"/>
      <c r="H774" s="1"/>
      <c r="I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4.25" customHeight="1">
      <c r="A775" s="1"/>
      <c r="B775" s="1"/>
      <c r="C775" s="1"/>
      <c r="D775" s="1"/>
      <c r="E775" s="1"/>
      <c r="F775" s="1"/>
      <c r="G775" s="1"/>
      <c r="H775" s="1"/>
      <c r="I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4.25" customHeight="1">
      <c r="A776" s="1"/>
      <c r="B776" s="1"/>
      <c r="C776" s="1"/>
      <c r="D776" s="1"/>
      <c r="E776" s="1"/>
      <c r="F776" s="1"/>
      <c r="G776" s="1"/>
      <c r="H776" s="1"/>
      <c r="I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4.25" customHeight="1">
      <c r="A777" s="1"/>
      <c r="B777" s="1"/>
      <c r="C777" s="1"/>
      <c r="D777" s="1"/>
      <c r="E777" s="1"/>
      <c r="F777" s="1"/>
      <c r="G777" s="1"/>
      <c r="H777" s="1"/>
      <c r="I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4.25" customHeight="1">
      <c r="A778" s="1"/>
      <c r="B778" s="1"/>
      <c r="C778" s="1"/>
      <c r="D778" s="1"/>
      <c r="E778" s="1"/>
      <c r="F778" s="1"/>
      <c r="G778" s="1"/>
      <c r="H778" s="1"/>
      <c r="I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4.25" customHeight="1">
      <c r="A779" s="1"/>
      <c r="B779" s="1"/>
      <c r="C779" s="1"/>
      <c r="D779" s="1"/>
      <c r="E779" s="1"/>
      <c r="F779" s="1"/>
      <c r="G779" s="1"/>
      <c r="H779" s="1"/>
      <c r="I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4.25" customHeight="1">
      <c r="A780" s="1"/>
      <c r="B780" s="1"/>
      <c r="C780" s="1"/>
      <c r="D780" s="1"/>
      <c r="E780" s="1"/>
      <c r="F780" s="1"/>
      <c r="G780" s="1"/>
      <c r="H780" s="1"/>
      <c r="I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4.25" customHeight="1">
      <c r="A781" s="1"/>
      <c r="B781" s="1"/>
      <c r="C781" s="1"/>
      <c r="D781" s="1"/>
      <c r="E781" s="1"/>
      <c r="F781" s="1"/>
      <c r="G781" s="1"/>
      <c r="H781" s="1"/>
      <c r="I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4.25" customHeight="1">
      <c r="A782" s="1"/>
      <c r="B782" s="1"/>
      <c r="C782" s="1"/>
      <c r="D782" s="1"/>
      <c r="E782" s="1"/>
      <c r="F782" s="1"/>
      <c r="G782" s="1"/>
      <c r="H782" s="1"/>
      <c r="I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4.25" customHeight="1">
      <c r="A783" s="1"/>
      <c r="B783" s="1"/>
      <c r="C783" s="1"/>
      <c r="D783" s="1"/>
      <c r="E783" s="1"/>
      <c r="F783" s="1"/>
      <c r="G783" s="1"/>
      <c r="H783" s="1"/>
      <c r="I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4.25" customHeight="1">
      <c r="A784" s="1"/>
      <c r="B784" s="1"/>
      <c r="C784" s="1"/>
      <c r="D784" s="1"/>
      <c r="E784" s="1"/>
      <c r="F784" s="1"/>
      <c r="G784" s="1"/>
      <c r="H784" s="1"/>
      <c r="I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4.25" customHeight="1">
      <c r="A785" s="1"/>
      <c r="B785" s="1"/>
      <c r="C785" s="1"/>
      <c r="D785" s="1"/>
      <c r="E785" s="1"/>
      <c r="F785" s="1"/>
      <c r="G785" s="1"/>
      <c r="H785" s="1"/>
      <c r="I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4.25" customHeight="1">
      <c r="A786" s="1"/>
      <c r="B786" s="1"/>
      <c r="C786" s="1"/>
      <c r="D786" s="1"/>
      <c r="E786" s="1"/>
      <c r="F786" s="1"/>
      <c r="G786" s="1"/>
      <c r="H786" s="1"/>
      <c r="I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4.25" customHeight="1">
      <c r="A787" s="1"/>
      <c r="B787" s="1"/>
      <c r="C787" s="1"/>
      <c r="D787" s="1"/>
      <c r="E787" s="1"/>
      <c r="F787" s="1"/>
      <c r="G787" s="1"/>
      <c r="H787" s="1"/>
      <c r="I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4.25" customHeight="1">
      <c r="A788" s="1"/>
      <c r="B788" s="1"/>
      <c r="C788" s="1"/>
      <c r="D788" s="1"/>
      <c r="E788" s="1"/>
      <c r="F788" s="1"/>
      <c r="G788" s="1"/>
      <c r="H788" s="1"/>
      <c r="I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4.25" customHeight="1">
      <c r="A789" s="1"/>
      <c r="B789" s="1"/>
      <c r="C789" s="1"/>
      <c r="D789" s="1"/>
      <c r="E789" s="1"/>
      <c r="F789" s="1"/>
      <c r="G789" s="1"/>
      <c r="H789" s="1"/>
      <c r="I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4.25" customHeight="1">
      <c r="A790" s="1"/>
      <c r="B790" s="1"/>
      <c r="C790" s="1"/>
      <c r="D790" s="1"/>
      <c r="E790" s="1"/>
      <c r="F790" s="1"/>
      <c r="G790" s="1"/>
      <c r="H790" s="1"/>
      <c r="I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4.25" customHeight="1">
      <c r="A791" s="1"/>
      <c r="B791" s="1"/>
      <c r="C791" s="1"/>
      <c r="D791" s="1"/>
      <c r="E791" s="1"/>
      <c r="F791" s="1"/>
      <c r="G791" s="1"/>
      <c r="H791" s="1"/>
      <c r="I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4.25" customHeight="1">
      <c r="A792" s="1"/>
      <c r="B792" s="1"/>
      <c r="C792" s="1"/>
      <c r="D792" s="1"/>
      <c r="E792" s="1"/>
      <c r="F792" s="1"/>
      <c r="G792" s="1"/>
      <c r="H792" s="1"/>
      <c r="I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4.25" customHeight="1">
      <c r="A793" s="1"/>
      <c r="B793" s="1"/>
      <c r="C793" s="1"/>
      <c r="D793" s="1"/>
      <c r="E793" s="1"/>
      <c r="F793" s="1"/>
      <c r="G793" s="1"/>
      <c r="H793" s="1"/>
      <c r="I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4.25" customHeight="1">
      <c r="A794" s="1"/>
      <c r="B794" s="1"/>
      <c r="C794" s="1"/>
      <c r="D794" s="1"/>
      <c r="E794" s="1"/>
      <c r="F794" s="1"/>
      <c r="G794" s="1"/>
      <c r="H794" s="1"/>
      <c r="I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4.25" customHeight="1">
      <c r="A795" s="1"/>
      <c r="B795" s="1"/>
      <c r="C795" s="1"/>
      <c r="D795" s="1"/>
      <c r="E795" s="1"/>
      <c r="F795" s="1"/>
      <c r="G795" s="1"/>
      <c r="H795" s="1"/>
      <c r="I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4.25" customHeight="1">
      <c r="A796" s="1"/>
      <c r="B796" s="1"/>
      <c r="C796" s="1"/>
      <c r="D796" s="1"/>
      <c r="E796" s="1"/>
      <c r="F796" s="1"/>
      <c r="G796" s="1"/>
      <c r="H796" s="1"/>
      <c r="I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4.25" customHeight="1">
      <c r="A797" s="1"/>
      <c r="B797" s="1"/>
      <c r="C797" s="1"/>
      <c r="D797" s="1"/>
      <c r="E797" s="1"/>
      <c r="F797" s="1"/>
      <c r="G797" s="1"/>
      <c r="H797" s="1"/>
      <c r="I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4.25" customHeight="1">
      <c r="A798" s="1"/>
      <c r="B798" s="1"/>
      <c r="C798" s="1"/>
      <c r="D798" s="1"/>
      <c r="E798" s="1"/>
      <c r="F798" s="1"/>
      <c r="G798" s="1"/>
      <c r="H798" s="1"/>
      <c r="I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4.25" customHeight="1">
      <c r="A799" s="1"/>
      <c r="B799" s="1"/>
      <c r="C799" s="1"/>
      <c r="D799" s="1"/>
      <c r="E799" s="1"/>
      <c r="F799" s="1"/>
      <c r="G799" s="1"/>
      <c r="H799" s="1"/>
      <c r="I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4.25" customHeight="1">
      <c r="A800" s="1"/>
      <c r="B800" s="1"/>
      <c r="C800" s="1"/>
      <c r="D800" s="1"/>
      <c r="E800" s="1"/>
      <c r="F800" s="1"/>
      <c r="G800" s="1"/>
      <c r="H800" s="1"/>
      <c r="I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4.25" customHeight="1">
      <c r="A801" s="1"/>
      <c r="B801" s="1"/>
      <c r="C801" s="1"/>
      <c r="D801" s="1"/>
      <c r="E801" s="1"/>
      <c r="F801" s="1"/>
      <c r="G801" s="1"/>
      <c r="H801" s="1"/>
      <c r="I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4.25" customHeight="1">
      <c r="A802" s="1"/>
      <c r="B802" s="1"/>
      <c r="C802" s="1"/>
      <c r="D802" s="1"/>
      <c r="E802" s="1"/>
      <c r="F802" s="1"/>
      <c r="G802" s="1"/>
      <c r="H802" s="1"/>
      <c r="I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4.25" customHeight="1">
      <c r="A803" s="1"/>
      <c r="B803" s="1"/>
      <c r="C803" s="1"/>
      <c r="D803" s="1"/>
      <c r="E803" s="1"/>
      <c r="F803" s="1"/>
      <c r="G803" s="1"/>
      <c r="H803" s="1"/>
      <c r="I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4.25" customHeight="1">
      <c r="A804" s="1"/>
      <c r="B804" s="1"/>
      <c r="C804" s="1"/>
      <c r="D804" s="1"/>
      <c r="E804" s="1"/>
      <c r="F804" s="1"/>
      <c r="G804" s="1"/>
      <c r="H804" s="1"/>
      <c r="I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4.25" customHeight="1">
      <c r="A805" s="1"/>
      <c r="B805" s="1"/>
      <c r="C805" s="1"/>
      <c r="D805" s="1"/>
      <c r="E805" s="1"/>
      <c r="F805" s="1"/>
      <c r="G805" s="1"/>
      <c r="H805" s="1"/>
      <c r="I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4.25" customHeight="1">
      <c r="A806" s="1"/>
      <c r="B806" s="1"/>
      <c r="C806" s="1"/>
      <c r="D806" s="1"/>
      <c r="E806" s="1"/>
      <c r="F806" s="1"/>
      <c r="G806" s="1"/>
      <c r="H806" s="1"/>
      <c r="I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4.25" customHeight="1">
      <c r="A807" s="1"/>
      <c r="B807" s="1"/>
      <c r="C807" s="1"/>
      <c r="D807" s="1"/>
      <c r="E807" s="1"/>
      <c r="F807" s="1"/>
      <c r="G807" s="1"/>
      <c r="H807" s="1"/>
      <c r="I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4.25" customHeight="1">
      <c r="A808" s="1"/>
      <c r="B808" s="1"/>
      <c r="C808" s="1"/>
      <c r="D808" s="1"/>
      <c r="E808" s="1"/>
      <c r="F808" s="1"/>
      <c r="G808" s="1"/>
      <c r="H808" s="1"/>
      <c r="I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4.25" customHeight="1">
      <c r="A809" s="1"/>
      <c r="B809" s="1"/>
      <c r="C809" s="1"/>
      <c r="D809" s="1"/>
      <c r="E809" s="1"/>
      <c r="F809" s="1"/>
      <c r="G809" s="1"/>
      <c r="H809" s="1"/>
      <c r="I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4.25" customHeight="1">
      <c r="A810" s="1"/>
      <c r="B810" s="1"/>
      <c r="C810" s="1"/>
      <c r="D810" s="1"/>
      <c r="E810" s="1"/>
      <c r="F810" s="1"/>
      <c r="G810" s="1"/>
      <c r="H810" s="1"/>
      <c r="I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4.25" customHeight="1">
      <c r="A811" s="1"/>
      <c r="B811" s="1"/>
      <c r="C811" s="1"/>
      <c r="D811" s="1"/>
      <c r="E811" s="1"/>
      <c r="F811" s="1"/>
      <c r="G811" s="1"/>
      <c r="H811" s="1"/>
      <c r="I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4.25" customHeight="1">
      <c r="A812" s="1"/>
      <c r="B812" s="1"/>
      <c r="C812" s="1"/>
      <c r="D812" s="1"/>
      <c r="E812" s="1"/>
      <c r="F812" s="1"/>
      <c r="G812" s="1"/>
      <c r="H812" s="1"/>
      <c r="I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4.25" customHeight="1">
      <c r="A813" s="1"/>
      <c r="B813" s="1"/>
      <c r="C813" s="1"/>
      <c r="D813" s="1"/>
      <c r="E813" s="1"/>
      <c r="F813" s="1"/>
      <c r="G813" s="1"/>
      <c r="H813" s="1"/>
      <c r="I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4.25" customHeight="1">
      <c r="A814" s="1"/>
      <c r="B814" s="1"/>
      <c r="C814" s="1"/>
      <c r="D814" s="1"/>
      <c r="E814" s="1"/>
      <c r="F814" s="1"/>
      <c r="G814" s="1"/>
      <c r="H814" s="1"/>
      <c r="I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4.25" customHeight="1">
      <c r="A815" s="1"/>
      <c r="B815" s="1"/>
      <c r="C815" s="1"/>
      <c r="D815" s="1"/>
      <c r="E815" s="1"/>
      <c r="F815" s="1"/>
      <c r="G815" s="1"/>
      <c r="H815" s="1"/>
      <c r="I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4.25" customHeight="1">
      <c r="A816" s="1"/>
      <c r="B816" s="1"/>
      <c r="C816" s="1"/>
      <c r="D816" s="1"/>
      <c r="E816" s="1"/>
      <c r="F816" s="1"/>
      <c r="G816" s="1"/>
      <c r="H816" s="1"/>
      <c r="I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4.25" customHeight="1">
      <c r="A817" s="1"/>
      <c r="B817" s="1"/>
      <c r="C817" s="1"/>
      <c r="D817" s="1"/>
      <c r="E817" s="1"/>
      <c r="F817" s="1"/>
      <c r="G817" s="1"/>
      <c r="H817" s="1"/>
      <c r="I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4.25" customHeight="1">
      <c r="A818" s="1"/>
      <c r="B818" s="1"/>
      <c r="C818" s="1"/>
      <c r="D818" s="1"/>
      <c r="E818" s="1"/>
      <c r="F818" s="1"/>
      <c r="G818" s="1"/>
      <c r="H818" s="1"/>
      <c r="I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4.25" customHeight="1">
      <c r="A819" s="1"/>
      <c r="B819" s="1"/>
      <c r="C819" s="1"/>
      <c r="D819" s="1"/>
      <c r="E819" s="1"/>
      <c r="F819" s="1"/>
      <c r="G819" s="1"/>
      <c r="H819" s="1"/>
      <c r="I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4.25" customHeight="1">
      <c r="A820" s="1"/>
      <c r="B820" s="1"/>
      <c r="C820" s="1"/>
      <c r="D820" s="1"/>
      <c r="E820" s="1"/>
      <c r="F820" s="1"/>
      <c r="G820" s="1"/>
      <c r="H820" s="1"/>
      <c r="I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4.25" customHeight="1">
      <c r="A821" s="1"/>
      <c r="B821" s="1"/>
      <c r="C821" s="1"/>
      <c r="D821" s="1"/>
      <c r="E821" s="1"/>
      <c r="F821" s="1"/>
      <c r="G821" s="1"/>
      <c r="H821" s="1"/>
      <c r="I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4.25" customHeight="1">
      <c r="A822" s="1"/>
      <c r="B822" s="1"/>
      <c r="C822" s="1"/>
      <c r="D822" s="1"/>
      <c r="E822" s="1"/>
      <c r="F822" s="1"/>
      <c r="G822" s="1"/>
      <c r="H822" s="1"/>
      <c r="I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4.25" customHeight="1">
      <c r="A823" s="1"/>
      <c r="B823" s="1"/>
      <c r="C823" s="1"/>
      <c r="D823" s="1"/>
      <c r="E823" s="1"/>
      <c r="F823" s="1"/>
      <c r="G823" s="1"/>
      <c r="H823" s="1"/>
      <c r="I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4.25" customHeight="1">
      <c r="A824" s="1"/>
      <c r="B824" s="1"/>
      <c r="C824" s="1"/>
      <c r="D824" s="1"/>
      <c r="E824" s="1"/>
      <c r="F824" s="1"/>
      <c r="G824" s="1"/>
      <c r="H824" s="1"/>
      <c r="I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4.25" customHeight="1">
      <c r="A825" s="1"/>
      <c r="B825" s="1"/>
      <c r="C825" s="1"/>
      <c r="D825" s="1"/>
      <c r="E825" s="1"/>
      <c r="F825" s="1"/>
      <c r="G825" s="1"/>
      <c r="H825" s="1"/>
      <c r="I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4.25" customHeight="1">
      <c r="A826" s="1"/>
      <c r="B826" s="1"/>
      <c r="C826" s="1"/>
      <c r="D826" s="1"/>
      <c r="E826" s="1"/>
      <c r="F826" s="1"/>
      <c r="G826" s="1"/>
      <c r="H826" s="1"/>
      <c r="I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4.25" customHeight="1">
      <c r="A827" s="1"/>
      <c r="B827" s="1"/>
      <c r="C827" s="1"/>
      <c r="D827" s="1"/>
      <c r="E827" s="1"/>
      <c r="F827" s="1"/>
      <c r="G827" s="1"/>
      <c r="H827" s="1"/>
      <c r="I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4.25" customHeight="1">
      <c r="A828" s="1"/>
      <c r="B828" s="1"/>
      <c r="C828" s="1"/>
      <c r="D828" s="1"/>
      <c r="E828" s="1"/>
      <c r="F828" s="1"/>
      <c r="G828" s="1"/>
      <c r="H828" s="1"/>
      <c r="I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4.25" customHeight="1">
      <c r="A829" s="1"/>
      <c r="B829" s="1"/>
      <c r="C829" s="1"/>
      <c r="D829" s="1"/>
      <c r="E829" s="1"/>
      <c r="F829" s="1"/>
      <c r="G829" s="1"/>
      <c r="H829" s="1"/>
      <c r="I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4.25" customHeight="1">
      <c r="A830" s="1"/>
      <c r="B830" s="1"/>
      <c r="C830" s="1"/>
      <c r="D830" s="1"/>
      <c r="E830" s="1"/>
      <c r="F830" s="1"/>
      <c r="G830" s="1"/>
      <c r="H830" s="1"/>
      <c r="I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4.25" customHeight="1">
      <c r="A831" s="1"/>
      <c r="B831" s="1"/>
      <c r="C831" s="1"/>
      <c r="D831" s="1"/>
      <c r="E831" s="1"/>
      <c r="F831" s="1"/>
      <c r="G831" s="1"/>
      <c r="H831" s="1"/>
      <c r="I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4.25" customHeight="1">
      <c r="A832" s="1"/>
      <c r="B832" s="1"/>
      <c r="C832" s="1"/>
      <c r="D832" s="1"/>
      <c r="E832" s="1"/>
      <c r="F832" s="1"/>
      <c r="G832" s="1"/>
      <c r="H832" s="1"/>
      <c r="I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4.25" customHeight="1">
      <c r="A833" s="1"/>
      <c r="B833" s="1"/>
      <c r="C833" s="1"/>
      <c r="D833" s="1"/>
      <c r="E833" s="1"/>
      <c r="F833" s="1"/>
      <c r="G833" s="1"/>
      <c r="H833" s="1"/>
      <c r="I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4.25" customHeight="1">
      <c r="A834" s="1"/>
      <c r="B834" s="1"/>
      <c r="C834" s="1"/>
      <c r="D834" s="1"/>
      <c r="E834" s="1"/>
      <c r="F834" s="1"/>
      <c r="G834" s="1"/>
      <c r="H834" s="1"/>
      <c r="I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4.25" customHeight="1">
      <c r="A835" s="1"/>
      <c r="B835" s="1"/>
      <c r="C835" s="1"/>
      <c r="D835" s="1"/>
      <c r="E835" s="1"/>
      <c r="F835" s="1"/>
      <c r="G835" s="1"/>
      <c r="H835" s="1"/>
      <c r="I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4.25" customHeight="1">
      <c r="A836" s="1"/>
      <c r="B836" s="1"/>
      <c r="C836" s="1"/>
      <c r="D836" s="1"/>
      <c r="E836" s="1"/>
      <c r="F836" s="1"/>
      <c r="G836" s="1"/>
      <c r="H836" s="1"/>
      <c r="I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4.25" customHeight="1">
      <c r="A837" s="1"/>
      <c r="B837" s="1"/>
      <c r="C837" s="1"/>
      <c r="D837" s="1"/>
      <c r="E837" s="1"/>
      <c r="F837" s="1"/>
      <c r="G837" s="1"/>
      <c r="H837" s="1"/>
      <c r="I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4.25" customHeight="1">
      <c r="A838" s="1"/>
      <c r="B838" s="1"/>
      <c r="C838" s="1"/>
      <c r="D838" s="1"/>
      <c r="E838" s="1"/>
      <c r="F838" s="1"/>
      <c r="G838" s="1"/>
      <c r="H838" s="1"/>
      <c r="I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4.25" customHeight="1">
      <c r="A839" s="1"/>
      <c r="B839" s="1"/>
      <c r="C839" s="1"/>
      <c r="D839" s="1"/>
      <c r="E839" s="1"/>
      <c r="F839" s="1"/>
      <c r="G839" s="1"/>
      <c r="H839" s="1"/>
      <c r="I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4.25" customHeight="1">
      <c r="A840" s="1"/>
      <c r="B840" s="1"/>
      <c r="C840" s="1"/>
      <c r="D840" s="1"/>
      <c r="E840" s="1"/>
      <c r="F840" s="1"/>
      <c r="G840" s="1"/>
      <c r="H840" s="1"/>
      <c r="I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4.25" customHeight="1">
      <c r="A841" s="1"/>
      <c r="B841" s="1"/>
      <c r="C841" s="1"/>
      <c r="D841" s="1"/>
      <c r="E841" s="1"/>
      <c r="F841" s="1"/>
      <c r="G841" s="1"/>
      <c r="H841" s="1"/>
      <c r="I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4.25" customHeight="1">
      <c r="A842" s="1"/>
      <c r="B842" s="1"/>
      <c r="C842" s="1"/>
      <c r="D842" s="1"/>
      <c r="E842" s="1"/>
      <c r="F842" s="1"/>
      <c r="G842" s="1"/>
      <c r="H842" s="1"/>
      <c r="I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4.25" customHeight="1">
      <c r="A843" s="1"/>
      <c r="B843" s="1"/>
      <c r="C843" s="1"/>
      <c r="D843" s="1"/>
      <c r="E843" s="1"/>
      <c r="F843" s="1"/>
      <c r="G843" s="1"/>
      <c r="H843" s="1"/>
      <c r="I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4.25" customHeight="1">
      <c r="A844" s="1"/>
      <c r="B844" s="1"/>
      <c r="C844" s="1"/>
      <c r="D844" s="1"/>
      <c r="E844" s="1"/>
      <c r="F844" s="1"/>
      <c r="G844" s="1"/>
      <c r="H844" s="1"/>
      <c r="I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4.25" customHeight="1">
      <c r="A845" s="1"/>
      <c r="B845" s="1"/>
      <c r="C845" s="1"/>
      <c r="D845" s="1"/>
      <c r="E845" s="1"/>
      <c r="F845" s="1"/>
      <c r="G845" s="1"/>
      <c r="H845" s="1"/>
      <c r="I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4.25" customHeight="1">
      <c r="A846" s="1"/>
      <c r="B846" s="1"/>
      <c r="C846" s="1"/>
      <c r="D846" s="1"/>
      <c r="E846" s="1"/>
      <c r="F846" s="1"/>
      <c r="G846" s="1"/>
      <c r="H846" s="1"/>
      <c r="I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4.25" customHeight="1">
      <c r="A847" s="1"/>
      <c r="B847" s="1"/>
      <c r="C847" s="1"/>
      <c r="D847" s="1"/>
      <c r="E847" s="1"/>
      <c r="F847" s="1"/>
      <c r="G847" s="1"/>
      <c r="H847" s="1"/>
      <c r="I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4.25" customHeight="1">
      <c r="A848" s="1"/>
      <c r="B848" s="1"/>
      <c r="C848" s="1"/>
      <c r="D848" s="1"/>
      <c r="E848" s="1"/>
      <c r="F848" s="1"/>
      <c r="G848" s="1"/>
      <c r="H848" s="1"/>
      <c r="I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4.25" customHeight="1">
      <c r="A849" s="1"/>
      <c r="B849" s="1"/>
      <c r="C849" s="1"/>
      <c r="D849" s="1"/>
      <c r="E849" s="1"/>
      <c r="F849" s="1"/>
      <c r="G849" s="1"/>
      <c r="H849" s="1"/>
      <c r="I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4.25" customHeight="1">
      <c r="A850" s="1"/>
      <c r="B850" s="1"/>
      <c r="C850" s="1"/>
      <c r="D850" s="1"/>
      <c r="E850" s="1"/>
      <c r="F850" s="1"/>
      <c r="G850" s="1"/>
      <c r="H850" s="1"/>
      <c r="I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4.25" customHeight="1">
      <c r="A851" s="1"/>
      <c r="B851" s="1"/>
      <c r="C851" s="1"/>
      <c r="D851" s="1"/>
      <c r="E851" s="1"/>
      <c r="F851" s="1"/>
      <c r="G851" s="1"/>
      <c r="H851" s="1"/>
      <c r="I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4.25" customHeight="1">
      <c r="A852" s="1"/>
      <c r="B852" s="1"/>
      <c r="C852" s="1"/>
      <c r="D852" s="1"/>
      <c r="E852" s="1"/>
      <c r="F852" s="1"/>
      <c r="G852" s="1"/>
      <c r="H852" s="1"/>
      <c r="I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4.25" customHeight="1">
      <c r="A853" s="1"/>
      <c r="B853" s="1"/>
      <c r="C853" s="1"/>
      <c r="D853" s="1"/>
      <c r="E853" s="1"/>
      <c r="F853" s="1"/>
      <c r="G853" s="1"/>
      <c r="H853" s="1"/>
      <c r="I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4.25" customHeight="1">
      <c r="A854" s="1"/>
      <c r="B854" s="1"/>
      <c r="C854" s="1"/>
      <c r="D854" s="1"/>
      <c r="E854" s="1"/>
      <c r="F854" s="1"/>
      <c r="G854" s="1"/>
      <c r="H854" s="1"/>
      <c r="I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4.25" customHeight="1">
      <c r="A855" s="1"/>
      <c r="B855" s="1"/>
      <c r="C855" s="1"/>
      <c r="D855" s="1"/>
      <c r="E855" s="1"/>
      <c r="F855" s="1"/>
      <c r="G855" s="1"/>
      <c r="H855" s="1"/>
      <c r="I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4.25" customHeight="1">
      <c r="A856" s="1"/>
      <c r="B856" s="1"/>
      <c r="C856" s="1"/>
      <c r="D856" s="1"/>
      <c r="E856" s="1"/>
      <c r="F856" s="1"/>
      <c r="G856" s="1"/>
      <c r="H856" s="1"/>
      <c r="I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4.25" customHeight="1">
      <c r="A857" s="1"/>
      <c r="B857" s="1"/>
      <c r="C857" s="1"/>
      <c r="D857" s="1"/>
      <c r="E857" s="1"/>
      <c r="F857" s="1"/>
      <c r="G857" s="1"/>
      <c r="H857" s="1"/>
      <c r="I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4.25" customHeight="1">
      <c r="A858" s="1"/>
      <c r="B858" s="1"/>
      <c r="C858" s="1"/>
      <c r="D858" s="1"/>
      <c r="E858" s="1"/>
      <c r="F858" s="1"/>
      <c r="G858" s="1"/>
      <c r="H858" s="1"/>
      <c r="I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4.25" customHeight="1">
      <c r="A859" s="1"/>
      <c r="B859" s="1"/>
      <c r="C859" s="1"/>
      <c r="D859" s="1"/>
      <c r="E859" s="1"/>
      <c r="F859" s="1"/>
      <c r="G859" s="1"/>
      <c r="H859" s="1"/>
      <c r="I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4.25" customHeight="1">
      <c r="A860" s="1"/>
      <c r="B860" s="1"/>
      <c r="C860" s="1"/>
      <c r="D860" s="1"/>
      <c r="E860" s="1"/>
      <c r="F860" s="1"/>
      <c r="G860" s="1"/>
      <c r="H860" s="1"/>
      <c r="I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4.25" customHeight="1">
      <c r="A861" s="1"/>
      <c r="B861" s="1"/>
      <c r="C861" s="1"/>
      <c r="D861" s="1"/>
      <c r="E861" s="1"/>
      <c r="F861" s="1"/>
      <c r="G861" s="1"/>
      <c r="H861" s="1"/>
      <c r="I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4.25" customHeight="1">
      <c r="A862" s="1"/>
      <c r="B862" s="1"/>
      <c r="C862" s="1"/>
      <c r="D862" s="1"/>
      <c r="E862" s="1"/>
      <c r="F862" s="1"/>
      <c r="G862" s="1"/>
      <c r="H862" s="1"/>
      <c r="I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4.25" customHeight="1">
      <c r="A863" s="1"/>
      <c r="B863" s="1"/>
      <c r="C863" s="1"/>
      <c r="D863" s="1"/>
      <c r="E863" s="1"/>
      <c r="F863" s="1"/>
      <c r="G863" s="1"/>
      <c r="H863" s="1"/>
      <c r="I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4.25" customHeight="1">
      <c r="A864" s="1"/>
      <c r="B864" s="1"/>
      <c r="C864" s="1"/>
      <c r="D864" s="1"/>
      <c r="E864" s="1"/>
      <c r="F864" s="1"/>
      <c r="G864" s="1"/>
      <c r="H864" s="1"/>
      <c r="I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4.25" customHeight="1">
      <c r="A865" s="1"/>
      <c r="B865" s="1"/>
      <c r="C865" s="1"/>
      <c r="D865" s="1"/>
      <c r="E865" s="1"/>
      <c r="F865" s="1"/>
      <c r="G865" s="1"/>
      <c r="H865" s="1"/>
      <c r="I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4.25" customHeight="1">
      <c r="A866" s="1"/>
      <c r="B866" s="1"/>
      <c r="C866" s="1"/>
      <c r="D866" s="1"/>
      <c r="E866" s="1"/>
      <c r="F866" s="1"/>
      <c r="G866" s="1"/>
      <c r="H866" s="1"/>
      <c r="I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4.25" customHeight="1">
      <c r="A867" s="1"/>
      <c r="B867" s="1"/>
      <c r="C867" s="1"/>
      <c r="D867" s="1"/>
      <c r="E867" s="1"/>
      <c r="F867" s="1"/>
      <c r="G867" s="1"/>
      <c r="H867" s="1"/>
      <c r="I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4.25" customHeight="1">
      <c r="A868" s="1"/>
      <c r="B868" s="1"/>
      <c r="C868" s="1"/>
      <c r="D868" s="1"/>
      <c r="E868" s="1"/>
      <c r="F868" s="1"/>
      <c r="G868" s="1"/>
      <c r="H868" s="1"/>
      <c r="I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4.25" customHeight="1">
      <c r="A869" s="1"/>
      <c r="B869" s="1"/>
      <c r="C869" s="1"/>
      <c r="D869" s="1"/>
      <c r="E869" s="1"/>
      <c r="F869" s="1"/>
      <c r="G869" s="1"/>
      <c r="H869" s="1"/>
      <c r="I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4.25" customHeight="1">
      <c r="A870" s="1"/>
      <c r="B870" s="1"/>
      <c r="C870" s="1"/>
      <c r="D870" s="1"/>
      <c r="E870" s="1"/>
      <c r="F870" s="1"/>
      <c r="G870" s="1"/>
      <c r="H870" s="1"/>
      <c r="I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4.25" customHeight="1">
      <c r="A871" s="1"/>
      <c r="B871" s="1"/>
      <c r="C871" s="1"/>
      <c r="D871" s="1"/>
      <c r="E871" s="1"/>
      <c r="F871" s="1"/>
      <c r="G871" s="1"/>
      <c r="H871" s="1"/>
      <c r="I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4.25" customHeight="1">
      <c r="A872" s="1"/>
      <c r="B872" s="1"/>
      <c r="C872" s="1"/>
      <c r="D872" s="1"/>
      <c r="E872" s="1"/>
      <c r="F872" s="1"/>
      <c r="G872" s="1"/>
      <c r="H872" s="1"/>
      <c r="I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4.25" customHeight="1">
      <c r="A873" s="1"/>
      <c r="B873" s="1"/>
      <c r="C873" s="1"/>
      <c r="D873" s="1"/>
      <c r="E873" s="1"/>
      <c r="F873" s="1"/>
      <c r="G873" s="1"/>
      <c r="H873" s="1"/>
      <c r="I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4.25" customHeight="1">
      <c r="A874" s="1"/>
      <c r="B874" s="1"/>
      <c r="C874" s="1"/>
      <c r="D874" s="1"/>
      <c r="E874" s="1"/>
      <c r="F874" s="1"/>
      <c r="G874" s="1"/>
      <c r="H874" s="1"/>
      <c r="I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4.25" customHeight="1">
      <c r="A875" s="1"/>
      <c r="B875" s="1"/>
      <c r="C875" s="1"/>
      <c r="D875" s="1"/>
      <c r="E875" s="1"/>
      <c r="F875" s="1"/>
      <c r="G875" s="1"/>
      <c r="H875" s="1"/>
      <c r="I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4.25" customHeight="1">
      <c r="A876" s="1"/>
      <c r="B876" s="1"/>
      <c r="C876" s="1"/>
      <c r="D876" s="1"/>
      <c r="E876" s="1"/>
      <c r="F876" s="1"/>
      <c r="G876" s="1"/>
      <c r="H876" s="1"/>
      <c r="I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4.25" customHeight="1">
      <c r="A877" s="1"/>
      <c r="B877" s="1"/>
      <c r="C877" s="1"/>
      <c r="D877" s="1"/>
      <c r="E877" s="1"/>
      <c r="F877" s="1"/>
      <c r="G877" s="1"/>
      <c r="H877" s="1"/>
      <c r="I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4.25" customHeight="1">
      <c r="A878" s="1"/>
      <c r="B878" s="1"/>
      <c r="C878" s="1"/>
      <c r="D878" s="1"/>
      <c r="E878" s="1"/>
      <c r="F878" s="1"/>
      <c r="G878" s="1"/>
      <c r="H878" s="1"/>
      <c r="I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4.25" customHeight="1">
      <c r="A879" s="1"/>
      <c r="B879" s="1"/>
      <c r="C879" s="1"/>
      <c r="D879" s="1"/>
      <c r="E879" s="1"/>
      <c r="F879" s="1"/>
      <c r="G879" s="1"/>
      <c r="H879" s="1"/>
      <c r="I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4.25" customHeight="1">
      <c r="A880" s="1"/>
      <c r="B880" s="1"/>
      <c r="C880" s="1"/>
      <c r="D880" s="1"/>
      <c r="E880" s="1"/>
      <c r="F880" s="1"/>
      <c r="G880" s="1"/>
      <c r="H880" s="1"/>
      <c r="I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4.25" customHeight="1">
      <c r="A881" s="1"/>
      <c r="B881" s="1"/>
      <c r="C881" s="1"/>
      <c r="D881" s="1"/>
      <c r="E881" s="1"/>
      <c r="F881" s="1"/>
      <c r="G881" s="1"/>
      <c r="H881" s="1"/>
      <c r="I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4.25" customHeight="1">
      <c r="A882" s="1"/>
      <c r="B882" s="1"/>
      <c r="C882" s="1"/>
      <c r="D882" s="1"/>
      <c r="E882" s="1"/>
      <c r="F882" s="1"/>
      <c r="G882" s="1"/>
      <c r="H882" s="1"/>
      <c r="I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4.25" customHeight="1">
      <c r="A883" s="1"/>
      <c r="B883" s="1"/>
      <c r="C883" s="1"/>
      <c r="D883" s="1"/>
      <c r="E883" s="1"/>
      <c r="F883" s="1"/>
      <c r="G883" s="1"/>
      <c r="H883" s="1"/>
      <c r="I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4.25" customHeight="1">
      <c r="A884" s="1"/>
      <c r="B884" s="1"/>
      <c r="C884" s="1"/>
      <c r="D884" s="1"/>
      <c r="E884" s="1"/>
      <c r="F884" s="1"/>
      <c r="G884" s="1"/>
      <c r="H884" s="1"/>
      <c r="I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4.25" customHeight="1">
      <c r="A885" s="1"/>
      <c r="B885" s="1"/>
      <c r="C885" s="1"/>
      <c r="D885" s="1"/>
      <c r="E885" s="1"/>
      <c r="F885" s="1"/>
      <c r="G885" s="1"/>
      <c r="H885" s="1"/>
      <c r="I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4.25" customHeight="1">
      <c r="A886" s="1"/>
      <c r="B886" s="1"/>
      <c r="C886" s="1"/>
      <c r="D886" s="1"/>
      <c r="E886" s="1"/>
      <c r="F886" s="1"/>
      <c r="G886" s="1"/>
      <c r="H886" s="1"/>
      <c r="I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4.25" customHeight="1">
      <c r="A887" s="1"/>
      <c r="B887" s="1"/>
      <c r="C887" s="1"/>
      <c r="D887" s="1"/>
      <c r="E887" s="1"/>
      <c r="F887" s="1"/>
      <c r="G887" s="1"/>
      <c r="H887" s="1"/>
      <c r="I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4.25" customHeight="1">
      <c r="A888" s="1"/>
      <c r="B888" s="1"/>
      <c r="C888" s="1"/>
      <c r="D888" s="1"/>
      <c r="E888" s="1"/>
      <c r="F888" s="1"/>
      <c r="G888" s="1"/>
      <c r="H888" s="1"/>
      <c r="I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4.25" customHeight="1">
      <c r="A889" s="1"/>
      <c r="B889" s="1"/>
      <c r="C889" s="1"/>
      <c r="D889" s="1"/>
      <c r="E889" s="1"/>
      <c r="F889" s="1"/>
      <c r="G889" s="1"/>
      <c r="H889" s="1"/>
      <c r="I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4.25" customHeight="1">
      <c r="A890" s="1"/>
      <c r="B890" s="1"/>
      <c r="C890" s="1"/>
      <c r="D890" s="1"/>
      <c r="E890" s="1"/>
      <c r="F890" s="1"/>
      <c r="G890" s="1"/>
      <c r="H890" s="1"/>
      <c r="I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4.25" customHeight="1">
      <c r="A891" s="1"/>
      <c r="B891" s="1"/>
      <c r="C891" s="1"/>
      <c r="D891" s="1"/>
      <c r="E891" s="1"/>
      <c r="F891" s="1"/>
      <c r="G891" s="1"/>
      <c r="H891" s="1"/>
      <c r="I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4.25" customHeight="1">
      <c r="A892" s="1"/>
      <c r="B892" s="1"/>
      <c r="C892" s="1"/>
      <c r="D892" s="1"/>
      <c r="E892" s="1"/>
      <c r="F892" s="1"/>
      <c r="G892" s="1"/>
      <c r="H892" s="1"/>
      <c r="I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4.25" customHeight="1">
      <c r="A893" s="1"/>
      <c r="B893" s="1"/>
      <c r="C893" s="1"/>
      <c r="D893" s="1"/>
      <c r="E893" s="1"/>
      <c r="F893" s="1"/>
      <c r="G893" s="1"/>
      <c r="H893" s="1"/>
      <c r="I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4.25" customHeight="1">
      <c r="A894" s="1"/>
      <c r="B894" s="1"/>
      <c r="C894" s="1"/>
      <c r="D894" s="1"/>
      <c r="E894" s="1"/>
      <c r="F894" s="1"/>
      <c r="G894" s="1"/>
      <c r="H894" s="1"/>
      <c r="I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4.25" customHeight="1">
      <c r="A895" s="1"/>
      <c r="B895" s="1"/>
      <c r="C895" s="1"/>
      <c r="D895" s="1"/>
      <c r="E895" s="1"/>
      <c r="F895" s="1"/>
      <c r="G895" s="1"/>
      <c r="H895" s="1"/>
      <c r="I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4.25" customHeight="1">
      <c r="A896" s="1"/>
      <c r="B896" s="1"/>
      <c r="C896" s="1"/>
      <c r="D896" s="1"/>
      <c r="E896" s="1"/>
      <c r="F896" s="1"/>
      <c r="G896" s="1"/>
      <c r="H896" s="1"/>
      <c r="I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4.25" customHeight="1">
      <c r="A897" s="1"/>
      <c r="B897" s="1"/>
      <c r="C897" s="1"/>
      <c r="D897" s="1"/>
      <c r="E897" s="1"/>
      <c r="F897" s="1"/>
      <c r="G897" s="1"/>
      <c r="H897" s="1"/>
      <c r="I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4.25" customHeight="1">
      <c r="A898" s="1"/>
      <c r="B898" s="1"/>
      <c r="C898" s="1"/>
      <c r="D898" s="1"/>
      <c r="E898" s="1"/>
      <c r="F898" s="1"/>
      <c r="G898" s="1"/>
      <c r="H898" s="1"/>
      <c r="I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4.25" customHeight="1">
      <c r="A899" s="1"/>
      <c r="B899" s="1"/>
      <c r="C899" s="1"/>
      <c r="D899" s="1"/>
      <c r="E899" s="1"/>
      <c r="F899" s="1"/>
      <c r="G899" s="1"/>
      <c r="H899" s="1"/>
      <c r="I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4.25" customHeight="1">
      <c r="A900" s="1"/>
      <c r="B900" s="1"/>
      <c r="C900" s="1"/>
      <c r="D900" s="1"/>
      <c r="E900" s="1"/>
      <c r="F900" s="1"/>
      <c r="G900" s="1"/>
      <c r="H900" s="1"/>
      <c r="I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4.25" customHeight="1">
      <c r="A901" s="1"/>
      <c r="B901" s="1"/>
      <c r="C901" s="1"/>
      <c r="D901" s="1"/>
      <c r="E901" s="1"/>
      <c r="F901" s="1"/>
      <c r="G901" s="1"/>
      <c r="H901" s="1"/>
      <c r="I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4.25" customHeight="1">
      <c r="A902" s="1"/>
      <c r="B902" s="1"/>
      <c r="C902" s="1"/>
      <c r="D902" s="1"/>
      <c r="E902" s="1"/>
      <c r="F902" s="1"/>
      <c r="G902" s="1"/>
      <c r="H902" s="1"/>
      <c r="I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4.25" customHeight="1">
      <c r="A903" s="1"/>
      <c r="B903" s="1"/>
      <c r="C903" s="1"/>
      <c r="D903" s="1"/>
      <c r="E903" s="1"/>
      <c r="F903" s="1"/>
      <c r="G903" s="1"/>
      <c r="H903" s="1"/>
      <c r="I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4.25" customHeight="1">
      <c r="A904" s="1"/>
      <c r="B904" s="1"/>
      <c r="C904" s="1"/>
      <c r="D904" s="1"/>
      <c r="E904" s="1"/>
      <c r="F904" s="1"/>
      <c r="G904" s="1"/>
      <c r="H904" s="1"/>
      <c r="I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4.25" customHeight="1">
      <c r="A905" s="1"/>
      <c r="B905" s="1"/>
      <c r="C905" s="1"/>
      <c r="D905" s="1"/>
      <c r="E905" s="1"/>
      <c r="F905" s="1"/>
      <c r="G905" s="1"/>
      <c r="H905" s="1"/>
      <c r="I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4.25" customHeight="1">
      <c r="A906" s="1"/>
      <c r="B906" s="1"/>
      <c r="C906" s="1"/>
      <c r="D906" s="1"/>
      <c r="E906" s="1"/>
      <c r="F906" s="1"/>
      <c r="G906" s="1"/>
      <c r="H906" s="1"/>
      <c r="I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4.25" customHeight="1">
      <c r="A907" s="1"/>
      <c r="B907" s="1"/>
      <c r="C907" s="1"/>
      <c r="D907" s="1"/>
      <c r="E907" s="1"/>
      <c r="F907" s="1"/>
      <c r="G907" s="1"/>
      <c r="H907" s="1"/>
      <c r="I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4.25" customHeight="1">
      <c r="A908" s="1"/>
      <c r="B908" s="1"/>
      <c r="C908" s="1"/>
      <c r="D908" s="1"/>
      <c r="E908" s="1"/>
      <c r="F908" s="1"/>
      <c r="G908" s="1"/>
      <c r="H908" s="1"/>
      <c r="I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4.25" customHeight="1">
      <c r="A909" s="1"/>
      <c r="B909" s="1"/>
      <c r="C909" s="1"/>
      <c r="D909" s="1"/>
      <c r="E909" s="1"/>
      <c r="F909" s="1"/>
      <c r="G909" s="1"/>
      <c r="H909" s="1"/>
      <c r="I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4.25" customHeight="1">
      <c r="A910" s="1"/>
      <c r="B910" s="1"/>
      <c r="C910" s="1"/>
      <c r="D910" s="1"/>
      <c r="E910" s="1"/>
      <c r="F910" s="1"/>
      <c r="G910" s="1"/>
      <c r="H910" s="1"/>
      <c r="I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4.25" customHeight="1">
      <c r="A911" s="1"/>
      <c r="B911" s="1"/>
      <c r="C911" s="1"/>
      <c r="D911" s="1"/>
      <c r="E911" s="1"/>
      <c r="F911" s="1"/>
      <c r="G911" s="1"/>
      <c r="H911" s="1"/>
      <c r="I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4.25" customHeight="1">
      <c r="A912" s="1"/>
      <c r="B912" s="1"/>
      <c r="C912" s="1"/>
      <c r="D912" s="1"/>
      <c r="E912" s="1"/>
      <c r="F912" s="1"/>
      <c r="G912" s="1"/>
      <c r="H912" s="1"/>
      <c r="I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4.25" customHeight="1">
      <c r="A913" s="1"/>
      <c r="B913" s="1"/>
      <c r="C913" s="1"/>
      <c r="D913" s="1"/>
      <c r="E913" s="1"/>
      <c r="F913" s="1"/>
      <c r="G913" s="1"/>
      <c r="H913" s="1"/>
      <c r="I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4.25" customHeight="1">
      <c r="A914" s="1"/>
      <c r="B914" s="1"/>
      <c r="C914" s="1"/>
      <c r="D914" s="1"/>
      <c r="E914" s="1"/>
      <c r="F914" s="1"/>
      <c r="G914" s="1"/>
      <c r="H914" s="1"/>
      <c r="I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4.25" customHeight="1">
      <c r="A915" s="1"/>
      <c r="B915" s="1"/>
      <c r="C915" s="1"/>
      <c r="D915" s="1"/>
      <c r="E915" s="1"/>
      <c r="F915" s="1"/>
      <c r="G915" s="1"/>
      <c r="H915" s="1"/>
      <c r="I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4.25" customHeight="1">
      <c r="A916" s="1"/>
      <c r="B916" s="1"/>
      <c r="C916" s="1"/>
      <c r="D916" s="1"/>
      <c r="E916" s="1"/>
      <c r="F916" s="1"/>
      <c r="G916" s="1"/>
      <c r="H916" s="1"/>
      <c r="I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4.25" customHeight="1">
      <c r="A917" s="1"/>
      <c r="B917" s="1"/>
      <c r="C917" s="1"/>
      <c r="D917" s="1"/>
      <c r="E917" s="1"/>
      <c r="F917" s="1"/>
      <c r="G917" s="1"/>
      <c r="H917" s="1"/>
      <c r="I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4.25" customHeight="1">
      <c r="A918" s="1"/>
      <c r="B918" s="1"/>
      <c r="C918" s="1"/>
      <c r="D918" s="1"/>
      <c r="E918" s="1"/>
      <c r="F918" s="1"/>
      <c r="G918" s="1"/>
      <c r="H918" s="1"/>
      <c r="I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4.25" customHeight="1">
      <c r="A919" s="1"/>
      <c r="B919" s="1"/>
      <c r="C919" s="1"/>
      <c r="D919" s="1"/>
      <c r="E919" s="1"/>
      <c r="F919" s="1"/>
      <c r="G919" s="1"/>
      <c r="H919" s="1"/>
      <c r="I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4.25" customHeight="1">
      <c r="A920" s="1"/>
      <c r="B920" s="1"/>
      <c r="C920" s="1"/>
      <c r="D920" s="1"/>
      <c r="E920" s="1"/>
      <c r="F920" s="1"/>
      <c r="G920" s="1"/>
      <c r="H920" s="1"/>
      <c r="I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4.25" customHeight="1">
      <c r="A921" s="1"/>
      <c r="B921" s="1"/>
      <c r="C921" s="1"/>
      <c r="D921" s="1"/>
      <c r="E921" s="1"/>
      <c r="F921" s="1"/>
      <c r="G921" s="1"/>
      <c r="H921" s="1"/>
      <c r="I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4.25" customHeight="1">
      <c r="A922" s="1"/>
      <c r="B922" s="1"/>
      <c r="C922" s="1"/>
      <c r="D922" s="1"/>
      <c r="E922" s="1"/>
      <c r="F922" s="1"/>
      <c r="G922" s="1"/>
      <c r="H922" s="1"/>
      <c r="I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4.25" customHeight="1">
      <c r="A923" s="1"/>
      <c r="B923" s="1"/>
      <c r="C923" s="1"/>
      <c r="D923" s="1"/>
      <c r="E923" s="1"/>
      <c r="F923" s="1"/>
      <c r="G923" s="1"/>
      <c r="H923" s="1"/>
      <c r="I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4.25" customHeight="1">
      <c r="A924" s="1"/>
      <c r="B924" s="1"/>
      <c r="C924" s="1"/>
      <c r="D924" s="1"/>
      <c r="E924" s="1"/>
      <c r="F924" s="1"/>
      <c r="G924" s="1"/>
      <c r="H924" s="1"/>
      <c r="I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4.25" customHeight="1">
      <c r="A925" s="1"/>
      <c r="B925" s="1"/>
      <c r="C925" s="1"/>
      <c r="D925" s="1"/>
      <c r="E925" s="1"/>
      <c r="F925" s="1"/>
      <c r="G925" s="1"/>
      <c r="H925" s="1"/>
      <c r="I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4.25" customHeight="1">
      <c r="A926" s="1"/>
      <c r="B926" s="1"/>
      <c r="C926" s="1"/>
      <c r="D926" s="1"/>
      <c r="E926" s="1"/>
      <c r="F926" s="1"/>
      <c r="G926" s="1"/>
      <c r="H926" s="1"/>
      <c r="I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4.25" customHeight="1">
      <c r="A927" s="1"/>
      <c r="B927" s="1"/>
      <c r="C927" s="1"/>
      <c r="D927" s="1"/>
      <c r="E927" s="1"/>
      <c r="F927" s="1"/>
      <c r="G927" s="1"/>
      <c r="H927" s="1"/>
      <c r="I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4.25" customHeight="1">
      <c r="A928" s="1"/>
      <c r="B928" s="1"/>
      <c r="C928" s="1"/>
      <c r="D928" s="1"/>
      <c r="E928" s="1"/>
      <c r="F928" s="1"/>
      <c r="G928" s="1"/>
      <c r="H928" s="1"/>
      <c r="I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4.25" customHeight="1">
      <c r="A929" s="1"/>
      <c r="B929" s="1"/>
      <c r="C929" s="1"/>
      <c r="D929" s="1"/>
      <c r="E929" s="1"/>
      <c r="F929" s="1"/>
      <c r="G929" s="1"/>
      <c r="H929" s="1"/>
      <c r="I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4.25" customHeight="1">
      <c r="A930" s="1"/>
      <c r="B930" s="1"/>
      <c r="C930" s="1"/>
      <c r="D930" s="1"/>
      <c r="E930" s="1"/>
      <c r="F930" s="1"/>
      <c r="G930" s="1"/>
      <c r="H930" s="1"/>
      <c r="I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4.25" customHeight="1">
      <c r="A931" s="1"/>
      <c r="B931" s="1"/>
      <c r="C931" s="1"/>
      <c r="D931" s="1"/>
      <c r="E931" s="1"/>
      <c r="F931" s="1"/>
      <c r="G931" s="1"/>
      <c r="H931" s="1"/>
      <c r="I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4.25" customHeight="1">
      <c r="A932" s="1"/>
      <c r="B932" s="1"/>
      <c r="C932" s="1"/>
      <c r="D932" s="1"/>
      <c r="E932" s="1"/>
      <c r="F932" s="1"/>
      <c r="G932" s="1"/>
      <c r="H932" s="1"/>
      <c r="I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4.25" customHeight="1">
      <c r="A933" s="1"/>
      <c r="B933" s="1"/>
      <c r="C933" s="1"/>
      <c r="D933" s="1"/>
      <c r="E933" s="1"/>
      <c r="F933" s="1"/>
      <c r="G933" s="1"/>
      <c r="H933" s="1"/>
      <c r="I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4.25" customHeight="1">
      <c r="A934" s="1"/>
      <c r="B934" s="1"/>
      <c r="C934" s="1"/>
      <c r="D934" s="1"/>
      <c r="E934" s="1"/>
      <c r="F934" s="1"/>
      <c r="G934" s="1"/>
      <c r="H934" s="1"/>
      <c r="I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4.25" customHeight="1">
      <c r="A935" s="1"/>
      <c r="B935" s="1"/>
      <c r="C935" s="1"/>
      <c r="D935" s="1"/>
      <c r="E935" s="1"/>
      <c r="F935" s="1"/>
      <c r="G935" s="1"/>
      <c r="H935" s="1"/>
      <c r="I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4.25" customHeight="1">
      <c r="A936" s="1"/>
      <c r="B936" s="1"/>
      <c r="C936" s="1"/>
      <c r="D936" s="1"/>
      <c r="E936" s="1"/>
      <c r="F936" s="1"/>
      <c r="G936" s="1"/>
      <c r="H936" s="1"/>
      <c r="I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4.25" customHeight="1">
      <c r="A937" s="1"/>
      <c r="B937" s="1"/>
      <c r="C937" s="1"/>
      <c r="D937" s="1"/>
      <c r="E937" s="1"/>
      <c r="F937" s="1"/>
      <c r="G937" s="1"/>
      <c r="H937" s="1"/>
      <c r="I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4.25" customHeight="1">
      <c r="A938" s="1"/>
      <c r="B938" s="1"/>
      <c r="C938" s="1"/>
      <c r="D938" s="1"/>
      <c r="E938" s="1"/>
      <c r="F938" s="1"/>
      <c r="G938" s="1"/>
      <c r="H938" s="1"/>
      <c r="I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4.25" customHeight="1">
      <c r="A939" s="1"/>
      <c r="B939" s="1"/>
      <c r="C939" s="1"/>
      <c r="D939" s="1"/>
      <c r="E939" s="1"/>
      <c r="F939" s="1"/>
      <c r="G939" s="1"/>
      <c r="H939" s="1"/>
      <c r="I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4.25" customHeight="1">
      <c r="A940" s="1"/>
      <c r="B940" s="1"/>
      <c r="C940" s="1"/>
      <c r="D940" s="1"/>
      <c r="E940" s="1"/>
      <c r="F940" s="1"/>
      <c r="G940" s="1"/>
      <c r="H940" s="1"/>
      <c r="I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4.25" customHeight="1">
      <c r="A941" s="1"/>
      <c r="B941" s="1"/>
      <c r="C941" s="1"/>
      <c r="D941" s="1"/>
      <c r="E941" s="1"/>
      <c r="F941" s="1"/>
      <c r="G941" s="1"/>
      <c r="H941" s="1"/>
      <c r="I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4.25" customHeight="1">
      <c r="A942" s="1"/>
      <c r="B942" s="1"/>
      <c r="C942" s="1"/>
      <c r="D942" s="1"/>
      <c r="E942" s="1"/>
      <c r="F942" s="1"/>
      <c r="G942" s="1"/>
      <c r="H942" s="1"/>
      <c r="I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4.25" customHeight="1">
      <c r="A943" s="1"/>
      <c r="B943" s="1"/>
      <c r="C943" s="1"/>
      <c r="D943" s="1"/>
      <c r="E943" s="1"/>
      <c r="F943" s="1"/>
      <c r="G943" s="1"/>
      <c r="H943" s="1"/>
      <c r="I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4.25" customHeight="1">
      <c r="A944" s="1"/>
      <c r="B944" s="1"/>
      <c r="C944" s="1"/>
      <c r="D944" s="1"/>
      <c r="E944" s="1"/>
      <c r="F944" s="1"/>
      <c r="G944" s="1"/>
      <c r="H944" s="1"/>
      <c r="I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4.25" customHeight="1">
      <c r="A945" s="1"/>
      <c r="B945" s="1"/>
      <c r="C945" s="1"/>
      <c r="D945" s="1"/>
      <c r="E945" s="1"/>
      <c r="F945" s="1"/>
      <c r="G945" s="1"/>
      <c r="H945" s="1"/>
      <c r="I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4.25" customHeight="1">
      <c r="A946" s="1"/>
      <c r="B946" s="1"/>
      <c r="C946" s="1"/>
      <c r="D946" s="1"/>
      <c r="E946" s="1"/>
      <c r="F946" s="1"/>
      <c r="G946" s="1"/>
      <c r="H946" s="1"/>
      <c r="I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4.25" customHeight="1">
      <c r="A947" s="1"/>
      <c r="B947" s="1"/>
      <c r="C947" s="1"/>
      <c r="D947" s="1"/>
      <c r="E947" s="1"/>
      <c r="F947" s="1"/>
      <c r="G947" s="1"/>
      <c r="H947" s="1"/>
      <c r="I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4.25" customHeight="1">
      <c r="A948" s="1"/>
      <c r="B948" s="1"/>
      <c r="C948" s="1"/>
      <c r="D948" s="1"/>
      <c r="E948" s="1"/>
      <c r="F948" s="1"/>
      <c r="G948" s="1"/>
      <c r="H948" s="1"/>
      <c r="I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4.25" customHeight="1">
      <c r="A949" s="1"/>
      <c r="B949" s="1"/>
      <c r="C949" s="1"/>
      <c r="D949" s="1"/>
      <c r="E949" s="1"/>
      <c r="F949" s="1"/>
      <c r="G949" s="1"/>
      <c r="H949" s="1"/>
      <c r="I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4.25" customHeight="1">
      <c r="A950" s="1"/>
      <c r="B950" s="1"/>
      <c r="C950" s="1"/>
      <c r="D950" s="1"/>
      <c r="E950" s="1"/>
      <c r="F950" s="1"/>
      <c r="G950" s="1"/>
      <c r="H950" s="1"/>
      <c r="I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4.25" customHeight="1">
      <c r="A951" s="1"/>
      <c r="B951" s="1"/>
      <c r="C951" s="1"/>
      <c r="D951" s="1"/>
      <c r="E951" s="1"/>
      <c r="F951" s="1"/>
      <c r="G951" s="1"/>
      <c r="H951" s="1"/>
      <c r="I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4.25" customHeight="1">
      <c r="A952" s="1"/>
      <c r="B952" s="1"/>
      <c r="C952" s="1"/>
      <c r="D952" s="1"/>
      <c r="E952" s="1"/>
      <c r="F952" s="1"/>
      <c r="G952" s="1"/>
      <c r="H952" s="1"/>
      <c r="I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4.25" customHeight="1">
      <c r="A953" s="1"/>
      <c r="B953" s="1"/>
      <c r="C953" s="1"/>
      <c r="D953" s="1"/>
      <c r="E953" s="1"/>
      <c r="F953" s="1"/>
      <c r="G953" s="1"/>
      <c r="H953" s="1"/>
      <c r="I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4.25" customHeight="1">
      <c r="A954" s="1"/>
      <c r="B954" s="1"/>
      <c r="C954" s="1"/>
      <c r="D954" s="1"/>
      <c r="E954" s="1"/>
      <c r="F954" s="1"/>
      <c r="G954" s="1"/>
      <c r="H954" s="1"/>
      <c r="I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4.25" customHeight="1">
      <c r="A955" s="1"/>
      <c r="B955" s="1"/>
      <c r="C955" s="1"/>
      <c r="D955" s="1"/>
      <c r="E955" s="1"/>
      <c r="F955" s="1"/>
      <c r="G955" s="1"/>
      <c r="H955" s="1"/>
      <c r="I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4.25" customHeight="1">
      <c r="A956" s="1"/>
      <c r="B956" s="1"/>
      <c r="C956" s="1"/>
      <c r="D956" s="1"/>
      <c r="E956" s="1"/>
      <c r="F956" s="1"/>
      <c r="G956" s="1"/>
      <c r="H956" s="1"/>
      <c r="I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4.25" customHeight="1">
      <c r="A957" s="1"/>
      <c r="B957" s="1"/>
      <c r="C957" s="1"/>
      <c r="D957" s="1"/>
      <c r="E957" s="1"/>
      <c r="F957" s="1"/>
      <c r="G957" s="1"/>
      <c r="H957" s="1"/>
      <c r="I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4.25" customHeight="1">
      <c r="A958" s="1"/>
      <c r="B958" s="1"/>
      <c r="C958" s="1"/>
      <c r="D958" s="1"/>
      <c r="E958" s="1"/>
      <c r="F958" s="1"/>
      <c r="G958" s="1"/>
      <c r="H958" s="1"/>
      <c r="I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4.25" customHeight="1">
      <c r="A959" s="1"/>
      <c r="B959" s="1"/>
      <c r="C959" s="1"/>
      <c r="D959" s="1"/>
      <c r="E959" s="1"/>
      <c r="F959" s="1"/>
      <c r="G959" s="1"/>
      <c r="H959" s="1"/>
      <c r="I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4.25" customHeight="1">
      <c r="A960" s="1"/>
      <c r="B960" s="1"/>
      <c r="C960" s="1"/>
      <c r="D960" s="1"/>
      <c r="E960" s="1"/>
      <c r="F960" s="1"/>
      <c r="G960" s="1"/>
      <c r="H960" s="1"/>
      <c r="I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4.25" customHeight="1">
      <c r="A961" s="1"/>
      <c r="B961" s="1"/>
      <c r="C961" s="1"/>
      <c r="D961" s="1"/>
      <c r="E961" s="1"/>
      <c r="F961" s="1"/>
      <c r="G961" s="1"/>
      <c r="H961" s="1"/>
      <c r="I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4.25" customHeight="1">
      <c r="A962" s="1"/>
      <c r="B962" s="1"/>
      <c r="C962" s="1"/>
      <c r="D962" s="1"/>
      <c r="E962" s="1"/>
      <c r="F962" s="1"/>
      <c r="G962" s="1"/>
      <c r="H962" s="1"/>
      <c r="I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4.25" customHeight="1">
      <c r="A963" s="1"/>
      <c r="B963" s="1"/>
      <c r="C963" s="1"/>
      <c r="D963" s="1"/>
      <c r="E963" s="1"/>
      <c r="F963" s="1"/>
      <c r="G963" s="1"/>
      <c r="H963" s="1"/>
      <c r="I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4.25" customHeight="1">
      <c r="A964" s="1"/>
      <c r="B964" s="1"/>
      <c r="C964" s="1"/>
      <c r="D964" s="1"/>
      <c r="E964" s="1"/>
      <c r="F964" s="1"/>
      <c r="G964" s="1"/>
      <c r="H964" s="1"/>
      <c r="I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4.25" customHeight="1">
      <c r="A965" s="1"/>
      <c r="B965" s="1"/>
      <c r="C965" s="1"/>
      <c r="D965" s="1"/>
      <c r="E965" s="1"/>
      <c r="F965" s="1"/>
      <c r="G965" s="1"/>
      <c r="H965" s="1"/>
      <c r="I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4.25" customHeight="1">
      <c r="A966" s="1"/>
      <c r="B966" s="1"/>
      <c r="C966" s="1"/>
      <c r="D966" s="1"/>
      <c r="E966" s="1"/>
      <c r="F966" s="1"/>
      <c r="G966" s="1"/>
      <c r="H966" s="1"/>
      <c r="I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4.25" customHeight="1">
      <c r="A967" s="1"/>
      <c r="B967" s="1"/>
      <c r="C967" s="1"/>
      <c r="D967" s="1"/>
      <c r="E967" s="1"/>
      <c r="F967" s="1"/>
      <c r="G967" s="1"/>
      <c r="H967" s="1"/>
      <c r="I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4.25" customHeight="1">
      <c r="A968" s="1"/>
      <c r="B968" s="1"/>
      <c r="C968" s="1"/>
      <c r="D968" s="1"/>
      <c r="E968" s="1"/>
      <c r="F968" s="1"/>
      <c r="G968" s="1"/>
      <c r="H968" s="1"/>
      <c r="I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4.25" customHeight="1">
      <c r="A969" s="1"/>
      <c r="B969" s="1"/>
      <c r="C969" s="1"/>
      <c r="D969" s="1"/>
      <c r="E969" s="1"/>
      <c r="F969" s="1"/>
      <c r="G969" s="1"/>
      <c r="H969" s="1"/>
      <c r="I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4.25" customHeight="1">
      <c r="A970" s="1"/>
      <c r="B970" s="1"/>
      <c r="C970" s="1"/>
      <c r="D970" s="1"/>
      <c r="E970" s="1"/>
      <c r="F970" s="1"/>
      <c r="G970" s="1"/>
      <c r="H970" s="1"/>
      <c r="I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4.25" customHeight="1">
      <c r="A971" s="1"/>
      <c r="B971" s="1"/>
      <c r="C971" s="1"/>
      <c r="D971" s="1"/>
      <c r="E971" s="1"/>
      <c r="F971" s="1"/>
      <c r="G971" s="1"/>
      <c r="H971" s="1"/>
      <c r="I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4.25" customHeight="1">
      <c r="A972" s="1"/>
      <c r="B972" s="1"/>
      <c r="C972" s="1"/>
      <c r="D972" s="1"/>
      <c r="E972" s="1"/>
      <c r="F972" s="1"/>
      <c r="G972" s="1"/>
      <c r="H972" s="1"/>
      <c r="I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4.25" customHeight="1">
      <c r="A973" s="1"/>
      <c r="B973" s="1"/>
      <c r="C973" s="1"/>
      <c r="D973" s="1"/>
      <c r="E973" s="1"/>
      <c r="F973" s="1"/>
      <c r="G973" s="1"/>
      <c r="H973" s="1"/>
      <c r="I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4.25" customHeight="1">
      <c r="A974" s="1"/>
      <c r="B974" s="1"/>
      <c r="C974" s="1"/>
      <c r="D974" s="1"/>
      <c r="E974" s="1"/>
      <c r="F974" s="1"/>
      <c r="G974" s="1"/>
      <c r="H974" s="1"/>
      <c r="I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4.25" customHeight="1">
      <c r="A975" s="1"/>
      <c r="B975" s="1"/>
      <c r="C975" s="1"/>
      <c r="D975" s="1"/>
      <c r="E975" s="1"/>
      <c r="F975" s="1"/>
      <c r="G975" s="1"/>
      <c r="H975" s="1"/>
      <c r="I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4.25" customHeight="1">
      <c r="A976" s="1"/>
      <c r="B976" s="1"/>
      <c r="C976" s="1"/>
      <c r="D976" s="1"/>
      <c r="E976" s="1"/>
      <c r="F976" s="1"/>
      <c r="G976" s="1"/>
      <c r="H976" s="1"/>
      <c r="I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4.25" customHeight="1">
      <c r="A977" s="1"/>
      <c r="B977" s="1"/>
      <c r="C977" s="1"/>
      <c r="D977" s="1"/>
      <c r="E977" s="1"/>
      <c r="F977" s="1"/>
      <c r="G977" s="1"/>
      <c r="H977" s="1"/>
      <c r="I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4.25" customHeight="1">
      <c r="A978" s="1"/>
      <c r="B978" s="1"/>
      <c r="C978" s="1"/>
      <c r="D978" s="1"/>
      <c r="E978" s="1"/>
      <c r="F978" s="1"/>
      <c r="G978" s="1"/>
      <c r="H978" s="1"/>
      <c r="I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4.25" customHeight="1">
      <c r="A979" s="1"/>
      <c r="B979" s="1"/>
      <c r="C979" s="1"/>
      <c r="D979" s="1"/>
      <c r="E979" s="1"/>
      <c r="F979" s="1"/>
      <c r="G979" s="1"/>
      <c r="H979" s="1"/>
      <c r="I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4.25" customHeight="1">
      <c r="A980" s="1"/>
      <c r="B980" s="1"/>
      <c r="C980" s="1"/>
      <c r="D980" s="1"/>
      <c r="E980" s="1"/>
      <c r="F980" s="1"/>
      <c r="G980" s="1"/>
      <c r="H980" s="1"/>
      <c r="I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4.25" customHeight="1">
      <c r="A981" s="1"/>
      <c r="B981" s="1"/>
      <c r="C981" s="1"/>
      <c r="D981" s="1"/>
      <c r="E981" s="1"/>
      <c r="F981" s="1"/>
      <c r="G981" s="1"/>
      <c r="H981" s="1"/>
      <c r="I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4.25" customHeight="1">
      <c r="A982" s="1"/>
      <c r="B982" s="1"/>
      <c r="C982" s="1"/>
      <c r="D982" s="1"/>
      <c r="E982" s="1"/>
      <c r="F982" s="1"/>
      <c r="G982" s="1"/>
      <c r="H982" s="1"/>
      <c r="I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4.25" customHeight="1">
      <c r="A983" s="1"/>
      <c r="B983" s="1"/>
      <c r="C983" s="1"/>
      <c r="D983" s="1"/>
      <c r="E983" s="1"/>
      <c r="F983" s="1"/>
      <c r="G983" s="1"/>
      <c r="H983" s="1"/>
      <c r="I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4.25" customHeight="1">
      <c r="A984" s="1"/>
      <c r="B984" s="1"/>
      <c r="C984" s="1"/>
      <c r="D984" s="1"/>
      <c r="E984" s="1"/>
      <c r="F984" s="1"/>
      <c r="G984" s="1"/>
      <c r="H984" s="1"/>
      <c r="I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4.25" customHeight="1">
      <c r="A985" s="1"/>
      <c r="B985" s="1"/>
      <c r="C985" s="1"/>
      <c r="D985" s="1"/>
      <c r="E985" s="1"/>
      <c r="F985" s="1"/>
      <c r="G985" s="1"/>
      <c r="H985" s="1"/>
      <c r="I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4.25" customHeight="1">
      <c r="A986" s="1"/>
      <c r="B986" s="1"/>
      <c r="C986" s="1"/>
      <c r="D986" s="1"/>
      <c r="E986" s="1"/>
      <c r="F986" s="1"/>
      <c r="G986" s="1"/>
      <c r="H986" s="1"/>
      <c r="I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4.25" customHeight="1">
      <c r="A987" s="1"/>
      <c r="B987" s="1"/>
      <c r="C987" s="1"/>
      <c r="D987" s="1"/>
      <c r="E987" s="1"/>
      <c r="F987" s="1"/>
      <c r="G987" s="1"/>
      <c r="H987" s="1"/>
      <c r="I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4.25" customHeight="1">
      <c r="A988" s="1"/>
      <c r="B988" s="1"/>
      <c r="C988" s="1"/>
      <c r="D988" s="1"/>
      <c r="E988" s="1"/>
      <c r="F988" s="1"/>
      <c r="G988" s="1"/>
      <c r="H988" s="1"/>
      <c r="I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4.25" customHeight="1">
      <c r="A989" s="1"/>
      <c r="B989" s="1"/>
      <c r="C989" s="1"/>
      <c r="D989" s="1"/>
      <c r="E989" s="1"/>
      <c r="F989" s="1"/>
      <c r="G989" s="1"/>
      <c r="H989" s="1"/>
      <c r="I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4.25" customHeight="1">
      <c r="A990" s="1"/>
      <c r="B990" s="1"/>
      <c r="C990" s="1"/>
      <c r="D990" s="1"/>
      <c r="E990" s="1"/>
      <c r="F990" s="1"/>
      <c r="G990" s="1"/>
      <c r="H990" s="1"/>
      <c r="I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4.25" customHeight="1">
      <c r="A991" s="1"/>
      <c r="B991" s="1"/>
      <c r="C991" s="1"/>
      <c r="D991" s="1"/>
      <c r="E991" s="1"/>
      <c r="F991" s="1"/>
      <c r="G991" s="1"/>
      <c r="H991" s="1"/>
      <c r="I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4.25" customHeight="1">
      <c r="A992" s="1"/>
      <c r="B992" s="1"/>
      <c r="C992" s="1"/>
      <c r="D992" s="1"/>
      <c r="E992" s="1"/>
      <c r="F992" s="1"/>
      <c r="G992" s="1"/>
      <c r="H992" s="1"/>
      <c r="I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4.25" customHeight="1">
      <c r="A993" s="1"/>
      <c r="B993" s="1"/>
      <c r="C993" s="1"/>
      <c r="D993" s="1"/>
      <c r="E993" s="1"/>
      <c r="F993" s="1"/>
      <c r="G993" s="1"/>
      <c r="H993" s="1"/>
      <c r="I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4.25" customHeight="1">
      <c r="A994" s="1"/>
      <c r="B994" s="1"/>
      <c r="C994" s="1"/>
      <c r="D994" s="1"/>
      <c r="E994" s="1"/>
      <c r="F994" s="1"/>
      <c r="G994" s="1"/>
      <c r="H994" s="1"/>
      <c r="I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4.25" customHeight="1">
      <c r="A995" s="1"/>
      <c r="B995" s="1"/>
      <c r="C995" s="1"/>
      <c r="D995" s="1"/>
      <c r="E995" s="1"/>
      <c r="F995" s="1"/>
      <c r="G995" s="1"/>
      <c r="H995" s="1"/>
      <c r="I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4.25" customHeight="1">
      <c r="A996" s="1"/>
      <c r="B996" s="1"/>
      <c r="C996" s="1"/>
      <c r="D996" s="1"/>
      <c r="E996" s="1"/>
      <c r="F996" s="1"/>
      <c r="G996" s="1"/>
      <c r="H996" s="1"/>
      <c r="I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4.25" customHeight="1">
      <c r="A997" s="1"/>
      <c r="B997" s="1"/>
      <c r="C997" s="1"/>
      <c r="D997" s="1"/>
      <c r="E997" s="1"/>
      <c r="F997" s="1"/>
      <c r="G997" s="1"/>
      <c r="H997" s="1"/>
      <c r="I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4.25" customHeight="1">
      <c r="A998" s="1"/>
      <c r="B998" s="1"/>
      <c r="C998" s="1"/>
      <c r="D998" s="1"/>
      <c r="E998" s="1"/>
      <c r="F998" s="1"/>
      <c r="G998" s="1"/>
      <c r="H998" s="1"/>
      <c r="I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4.25" customHeight="1">
      <c r="A999" s="1"/>
      <c r="B999" s="1"/>
      <c r="C999" s="1"/>
      <c r="D999" s="1"/>
      <c r="E999" s="1"/>
      <c r="F999" s="1"/>
      <c r="G999" s="1"/>
      <c r="H999" s="1"/>
      <c r="I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4.25" customHeight="1">
      <c r="A1000" s="1"/>
      <c r="B1000" s="1"/>
      <c r="C1000" s="1"/>
      <c r="D1000" s="1"/>
      <c r="E1000" s="1"/>
      <c r="F1000" s="1"/>
      <c r="G1000" s="1"/>
      <c r="H1000" s="1"/>
      <c r="I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rintOptions/>
  <pageMargins bottom="0.75" footer="0.0" header="0.0" left="0.7" right="0.7" top="0.75"/>
  <pageSetup paperSize="9" orientation="portrait"/>
  <drawing r:id="rId1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26" width="8.63"/>
  </cols>
  <sheetData>
    <row r="1" ht="14.25" customHeight="1">
      <c r="A1" s="187">
        <v>45754.0</v>
      </c>
      <c r="B1" s="188">
        <v>0.0</v>
      </c>
    </row>
    <row r="2" ht="14.25" customHeight="1">
      <c r="A2" s="187">
        <v>45777.0</v>
      </c>
      <c r="B2" s="188">
        <v>0.0</v>
      </c>
    </row>
    <row r="3" ht="14.25" customHeight="1">
      <c r="A3" s="187">
        <v>45778.0</v>
      </c>
      <c r="B3" s="188">
        <v>0.0</v>
      </c>
    </row>
    <row r="4" ht="14.25" customHeight="1">
      <c r="A4" s="187">
        <v>45901.0</v>
      </c>
      <c r="B4" s="188">
        <v>0.0</v>
      </c>
    </row>
    <row r="5" ht="14.25" customHeight="1">
      <c r="A5" s="187">
        <v>45902.0</v>
      </c>
      <c r="B5" s="188">
        <v>0.0</v>
      </c>
    </row>
    <row r="6" ht="14.25" customHeight="1">
      <c r="A6" s="187"/>
      <c r="B6" s="188">
        <v>0.0</v>
      </c>
    </row>
    <row r="7" ht="14.25" customHeight="1">
      <c r="B7" s="188">
        <v>0.0</v>
      </c>
    </row>
    <row r="8" ht="14.25" customHeight="1">
      <c r="B8" s="188">
        <v>0.0</v>
      </c>
      <c r="G8" s="187"/>
    </row>
    <row r="9" ht="14.25" customHeight="1">
      <c r="B9" s="188">
        <v>0.0</v>
      </c>
    </row>
    <row r="10" ht="14.25" customHeight="1">
      <c r="B10" s="188">
        <v>0.0</v>
      </c>
    </row>
    <row r="11" ht="14.25" customHeight="1">
      <c r="B11" s="188">
        <v>0.0</v>
      </c>
    </row>
    <row r="12" ht="14.25" customHeight="1">
      <c r="B12" s="188">
        <v>0.0</v>
      </c>
    </row>
    <row r="13" ht="14.25" customHeight="1">
      <c r="B13" s="188">
        <v>0.0</v>
      </c>
    </row>
    <row r="14" ht="14.25" customHeight="1">
      <c r="B14" s="188">
        <v>0.0</v>
      </c>
    </row>
    <row r="15" ht="14.25" customHeight="1">
      <c r="B15" s="188">
        <v>0.0</v>
      </c>
    </row>
    <row r="16" ht="14.25" customHeight="1">
      <c r="B16" s="188">
        <v>0.0</v>
      </c>
    </row>
    <row r="17" ht="14.25" customHeight="1">
      <c r="B17" s="188">
        <v>0.0</v>
      </c>
    </row>
    <row r="18" ht="14.25" customHeight="1">
      <c r="B18" s="188">
        <v>0.0</v>
      </c>
    </row>
    <row r="19" ht="14.25" customHeight="1">
      <c r="B19" s="188">
        <v>0.0</v>
      </c>
    </row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0.25"/>
    <col customWidth="1" min="2" max="2" width="25.5"/>
    <col customWidth="1" min="3" max="3" width="8.63"/>
    <col customWidth="1" min="4" max="4" width="20.5"/>
    <col customWidth="1" min="5" max="5" width="17.63"/>
    <col customWidth="1" min="6" max="6" width="17.13"/>
    <col customWidth="1" min="7" max="7" width="13.25"/>
    <col customWidth="1" min="8" max="8" width="18.38"/>
    <col customWidth="1" min="9" max="9" width="12.75"/>
    <col customWidth="1" min="10" max="10" width="13.5"/>
    <col customWidth="1" min="11" max="26" width="8.63"/>
  </cols>
  <sheetData>
    <row r="1" ht="14.25" customHeight="1">
      <c r="A1" s="163" t="s">
        <v>287</v>
      </c>
    </row>
    <row r="2" ht="14.25" customHeight="1"/>
    <row r="3" ht="14.25" customHeight="1">
      <c r="A3" s="189" t="s">
        <v>92</v>
      </c>
      <c r="B3" s="189" t="s">
        <v>93</v>
      </c>
      <c r="C3" s="189" t="s">
        <v>94</v>
      </c>
      <c r="D3" s="189" t="s">
        <v>95</v>
      </c>
      <c r="E3" s="189" t="s">
        <v>96</v>
      </c>
      <c r="F3" s="189" t="s">
        <v>97</v>
      </c>
      <c r="G3" s="189" t="s">
        <v>98</v>
      </c>
      <c r="H3" s="189" t="s">
        <v>99</v>
      </c>
      <c r="I3" s="189" t="s">
        <v>100</v>
      </c>
      <c r="J3" s="189" t="s">
        <v>101</v>
      </c>
      <c r="K3" s="189" t="s">
        <v>102</v>
      </c>
    </row>
    <row r="4" ht="14.25" customHeight="1">
      <c r="A4" s="190" t="s">
        <v>105</v>
      </c>
      <c r="B4" s="190" t="s">
        <v>145</v>
      </c>
      <c r="C4" s="190">
        <v>266.0</v>
      </c>
      <c r="D4" s="190" t="s">
        <v>288</v>
      </c>
      <c r="E4" s="190">
        <v>258060.0</v>
      </c>
      <c r="F4" s="190">
        <v>600.0</v>
      </c>
      <c r="G4" s="190">
        <v>600.0</v>
      </c>
      <c r="H4" s="190">
        <v>0.0</v>
      </c>
      <c r="I4" s="190">
        <v>19764.6</v>
      </c>
      <c r="J4" s="190" t="s">
        <v>65</v>
      </c>
      <c r="K4" s="190" t="s">
        <v>64</v>
      </c>
    </row>
    <row r="5" ht="14.25" customHeight="1"/>
    <row r="6" ht="14.25" customHeight="1"/>
    <row r="7" ht="14.25" customHeight="1"/>
    <row r="8" ht="14.25" customHeight="1"/>
    <row r="9" ht="14.25" customHeight="1"/>
    <row r="10" ht="14.25" customHeight="1"/>
    <row r="11" ht="14.25" customHeight="1"/>
    <row r="12" ht="14.25" customHeight="1"/>
    <row r="13" ht="14.25" customHeight="1"/>
    <row r="14" ht="14.25" customHeight="1"/>
    <row r="15" ht="14.25" customHeight="1"/>
    <row r="16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D9F2D0"/>
    <pageSetUpPr/>
  </sheetPr>
  <sheetViews>
    <sheetView workbookViewId="0"/>
  </sheetViews>
  <sheetFormatPr customHeight="1" defaultColWidth="12.63" defaultRowHeight="15.0"/>
  <cols>
    <col customWidth="1" min="1" max="1" width="17.13"/>
    <col customWidth="1" min="2" max="3" width="20.63"/>
    <col customWidth="1" min="4" max="4" width="18.88"/>
    <col customWidth="1" min="5" max="26" width="8.63"/>
  </cols>
  <sheetData>
    <row r="1" ht="14.25" customHeight="1">
      <c r="A1" s="1" t="s">
        <v>94</v>
      </c>
      <c r="B1" s="188" t="s">
        <v>289</v>
      </c>
      <c r="D1" s="191"/>
    </row>
    <row r="2" ht="14.25" customHeight="1">
      <c r="A2" s="1" t="s">
        <v>103</v>
      </c>
      <c r="B2" s="188" t="s">
        <v>289</v>
      </c>
      <c r="D2" s="191"/>
    </row>
    <row r="3" ht="14.25" customHeight="1"/>
    <row r="4" ht="14.25" customHeight="1">
      <c r="A4" s="1" t="s">
        <v>102</v>
      </c>
      <c r="B4" s="1" t="s">
        <v>101</v>
      </c>
      <c r="C4" s="1" t="s">
        <v>95</v>
      </c>
      <c r="D4" s="191" t="s">
        <v>290</v>
      </c>
    </row>
    <row r="5" ht="14.25" customHeight="1">
      <c r="A5" s="188" t="s">
        <v>64</v>
      </c>
      <c r="B5" s="188" t="s">
        <v>65</v>
      </c>
      <c r="C5" s="188" t="s">
        <v>199</v>
      </c>
      <c r="D5" s="191">
        <v>45342.649999999994</v>
      </c>
    </row>
    <row r="6" ht="14.25" customHeight="1">
      <c r="A6" s="188" t="s">
        <v>58</v>
      </c>
      <c r="B6" s="188" t="s">
        <v>59</v>
      </c>
      <c r="C6" s="188" t="s">
        <v>110</v>
      </c>
      <c r="D6" s="191">
        <v>26.03</v>
      </c>
    </row>
    <row r="7" ht="14.25" customHeight="1">
      <c r="A7" s="188" t="s">
        <v>58</v>
      </c>
      <c r="B7" s="188" t="s">
        <v>59</v>
      </c>
      <c r="C7" s="188" t="s">
        <v>232</v>
      </c>
      <c r="D7" s="191">
        <v>34051.2</v>
      </c>
    </row>
    <row r="8" ht="14.25" customHeight="1">
      <c r="A8" s="188" t="s">
        <v>58</v>
      </c>
      <c r="B8" s="188" t="s">
        <v>59</v>
      </c>
      <c r="C8" s="188" t="s">
        <v>205</v>
      </c>
      <c r="D8" s="191">
        <v>4192.21</v>
      </c>
    </row>
    <row r="9" ht="14.25" customHeight="1">
      <c r="A9" s="188" t="s">
        <v>70</v>
      </c>
      <c r="B9" s="188" t="s">
        <v>71</v>
      </c>
      <c r="C9" s="188" t="s">
        <v>167</v>
      </c>
      <c r="D9" s="191">
        <v>13423.2</v>
      </c>
    </row>
    <row r="10" ht="14.25" customHeight="1">
      <c r="A10" s="188" t="s">
        <v>70</v>
      </c>
      <c r="B10" s="188" t="s">
        <v>71</v>
      </c>
      <c r="C10" s="188" t="s">
        <v>240</v>
      </c>
      <c r="D10" s="191">
        <v>14926.8</v>
      </c>
    </row>
    <row r="11" ht="14.25" customHeight="1">
      <c r="A11" s="188" t="s">
        <v>70</v>
      </c>
      <c r="B11" s="188" t="s">
        <v>72</v>
      </c>
      <c r="C11" s="188" t="s">
        <v>169</v>
      </c>
      <c r="D11" s="191">
        <v>12945.0</v>
      </c>
    </row>
    <row r="12" ht="14.25" customHeight="1">
      <c r="A12" s="188" t="s">
        <v>70</v>
      </c>
      <c r="B12" s="188" t="s">
        <v>72</v>
      </c>
      <c r="C12" s="188" t="s">
        <v>171</v>
      </c>
      <c r="D12" s="191">
        <v>11944.35</v>
      </c>
    </row>
    <row r="13" ht="14.25" customHeight="1">
      <c r="A13" s="188" t="s">
        <v>70</v>
      </c>
      <c r="B13" s="188" t="s">
        <v>74</v>
      </c>
      <c r="C13" s="188" t="s">
        <v>210</v>
      </c>
      <c r="D13" s="191">
        <v>4348.56</v>
      </c>
    </row>
    <row r="14" ht="14.25" customHeight="1">
      <c r="A14" s="188" t="s">
        <v>70</v>
      </c>
      <c r="B14" s="188" t="s">
        <v>75</v>
      </c>
      <c r="C14" s="188" t="s">
        <v>179</v>
      </c>
      <c r="D14" s="191">
        <v>4142.4</v>
      </c>
    </row>
    <row r="15" ht="14.25" customHeight="1">
      <c r="A15" s="188" t="s">
        <v>70</v>
      </c>
      <c r="B15" s="188" t="s">
        <v>76</v>
      </c>
      <c r="C15" s="188" t="s">
        <v>181</v>
      </c>
      <c r="D15" s="191">
        <v>6227.820000000001</v>
      </c>
    </row>
    <row r="16" ht="14.25" customHeight="1">
      <c r="A16" s="188" t="s">
        <v>70</v>
      </c>
      <c r="B16" s="188" t="s">
        <v>73</v>
      </c>
      <c r="C16" s="188" t="s">
        <v>173</v>
      </c>
      <c r="D16" s="191">
        <v>16692.85</v>
      </c>
    </row>
    <row r="17" ht="14.25" customHeight="1">
      <c r="A17" s="188" t="s">
        <v>70</v>
      </c>
      <c r="B17" s="188" t="s">
        <v>73</v>
      </c>
      <c r="C17" s="188" t="s">
        <v>244</v>
      </c>
      <c r="D17" s="191">
        <v>28672.8</v>
      </c>
    </row>
    <row r="18" ht="14.25" customHeight="1">
      <c r="A18" s="188" t="s">
        <v>77</v>
      </c>
      <c r="B18" s="188" t="s">
        <v>78</v>
      </c>
      <c r="C18" s="188" t="s">
        <v>175</v>
      </c>
      <c r="D18" s="191">
        <v>8954.02</v>
      </c>
    </row>
    <row r="19" ht="14.25" customHeight="1">
      <c r="A19" s="188" t="s">
        <v>77</v>
      </c>
      <c r="B19" s="188" t="s">
        <v>79</v>
      </c>
      <c r="C19" s="188" t="s">
        <v>177</v>
      </c>
      <c r="D19" s="191">
        <v>13766.720000000001</v>
      </c>
    </row>
    <row r="20" ht="14.25" customHeight="1">
      <c r="A20" s="188" t="s">
        <v>77</v>
      </c>
      <c r="B20" s="188" t="s">
        <v>80</v>
      </c>
      <c r="C20" s="188" t="s">
        <v>187</v>
      </c>
      <c r="D20" s="191">
        <v>4134.4</v>
      </c>
    </row>
    <row r="21" ht="14.25" customHeight="1">
      <c r="A21" s="188" t="s">
        <v>51</v>
      </c>
      <c r="B21" s="188" t="s">
        <v>52</v>
      </c>
      <c r="C21" s="188" t="s">
        <v>214</v>
      </c>
      <c r="D21" s="191">
        <v>22608.18</v>
      </c>
    </row>
    <row r="22" ht="14.25" customHeight="1">
      <c r="A22" s="188" t="s">
        <v>51</v>
      </c>
      <c r="B22" s="188" t="s">
        <v>52</v>
      </c>
      <c r="C22" s="188" t="s">
        <v>108</v>
      </c>
      <c r="D22" s="191">
        <v>142.92</v>
      </c>
    </row>
    <row r="23" ht="14.25" customHeight="1">
      <c r="A23" s="188" t="s">
        <v>51</v>
      </c>
      <c r="B23" s="188" t="s">
        <v>52</v>
      </c>
      <c r="C23" s="188" t="s">
        <v>163</v>
      </c>
      <c r="D23" s="191">
        <v>140.75</v>
      </c>
    </row>
    <row r="24" ht="14.25" customHeight="1">
      <c r="A24" s="188" t="s">
        <v>60</v>
      </c>
      <c r="B24" s="188" t="s">
        <v>61</v>
      </c>
      <c r="C24" s="188" t="s">
        <v>201</v>
      </c>
      <c r="D24" s="191">
        <v>26829.290000000005</v>
      </c>
    </row>
    <row r="25" ht="14.25" customHeight="1">
      <c r="A25" s="188" t="s">
        <v>62</v>
      </c>
      <c r="B25" s="188" t="s">
        <v>63</v>
      </c>
      <c r="C25" s="188" t="s">
        <v>203</v>
      </c>
      <c r="D25" s="191">
        <v>29399.27</v>
      </c>
    </row>
    <row r="26" ht="14.25" customHeight="1">
      <c r="A26" s="188" t="s">
        <v>55</v>
      </c>
      <c r="B26" s="188" t="s">
        <v>56</v>
      </c>
      <c r="C26" s="188" t="s">
        <v>207</v>
      </c>
      <c r="D26" s="191">
        <v>9364.220000000001</v>
      </c>
    </row>
    <row r="27" ht="14.25" customHeight="1">
      <c r="A27" s="188" t="s">
        <v>55</v>
      </c>
      <c r="B27" s="188" t="s">
        <v>56</v>
      </c>
      <c r="C27" s="188" t="s">
        <v>235</v>
      </c>
      <c r="D27" s="191">
        <v>33002.399999999994</v>
      </c>
    </row>
    <row r="28" ht="14.25" customHeight="1">
      <c r="A28" s="188" t="s">
        <v>53</v>
      </c>
      <c r="B28" s="188" t="s">
        <v>54</v>
      </c>
      <c r="C28" s="188" t="s">
        <v>197</v>
      </c>
      <c r="D28" s="191">
        <v>25416.010000000002</v>
      </c>
    </row>
    <row r="29" ht="14.25" customHeight="1">
      <c r="A29" s="188" t="s">
        <v>53</v>
      </c>
      <c r="B29" s="188" t="s">
        <v>54</v>
      </c>
      <c r="C29" s="188" t="s">
        <v>146</v>
      </c>
      <c r="D29" s="191">
        <v>15.63</v>
      </c>
    </row>
    <row r="30" ht="14.25" customHeight="1">
      <c r="A30" s="188" t="s">
        <v>66</v>
      </c>
      <c r="B30" s="188" t="s">
        <v>67</v>
      </c>
      <c r="C30" s="188" t="s">
        <v>191</v>
      </c>
      <c r="D30" s="191">
        <v>21963.440000000002</v>
      </c>
    </row>
    <row r="31" ht="14.25" customHeight="1">
      <c r="A31" s="188" t="s">
        <v>66</v>
      </c>
      <c r="B31" s="188" t="s">
        <v>67</v>
      </c>
      <c r="C31" s="188" t="s">
        <v>255</v>
      </c>
      <c r="D31" s="191">
        <v>40260.6</v>
      </c>
    </row>
    <row r="32" ht="14.25" customHeight="1">
      <c r="A32" s="188" t="s">
        <v>45</v>
      </c>
      <c r="B32" s="188" t="s">
        <v>47</v>
      </c>
      <c r="C32" s="188" t="s">
        <v>195</v>
      </c>
      <c r="D32" s="191">
        <v>25711.15</v>
      </c>
    </row>
    <row r="33" ht="14.25" customHeight="1">
      <c r="A33" s="188" t="s">
        <v>291</v>
      </c>
      <c r="B33" s="188" t="s">
        <v>291</v>
      </c>
      <c r="C33" s="188" t="s">
        <v>121</v>
      </c>
      <c r="D33" s="191">
        <v>25.64</v>
      </c>
    </row>
    <row r="34" ht="14.25" customHeight="1">
      <c r="A34" s="188" t="s">
        <v>291</v>
      </c>
      <c r="B34" s="188" t="s">
        <v>291</v>
      </c>
      <c r="C34" s="188" t="s">
        <v>123</v>
      </c>
      <c r="D34" s="191">
        <v>28.04</v>
      </c>
    </row>
    <row r="35" ht="14.25" customHeight="1">
      <c r="A35" s="188" t="s">
        <v>291</v>
      </c>
      <c r="B35" s="188" t="s">
        <v>291</v>
      </c>
      <c r="C35" s="188" t="s">
        <v>125</v>
      </c>
      <c r="D35" s="191">
        <v>28.09</v>
      </c>
    </row>
    <row r="36" ht="14.25" customHeight="1">
      <c r="A36" s="188" t="s">
        <v>291</v>
      </c>
      <c r="B36" s="188" t="s">
        <v>291</v>
      </c>
      <c r="C36" s="188" t="s">
        <v>127</v>
      </c>
      <c r="D36" s="191">
        <v>37.79</v>
      </c>
    </row>
    <row r="37" ht="14.25" customHeight="1">
      <c r="A37" s="188" t="s">
        <v>291</v>
      </c>
      <c r="B37" s="188" t="s">
        <v>291</v>
      </c>
      <c r="C37" s="188" t="s">
        <v>150</v>
      </c>
      <c r="D37" s="191">
        <v>0.97</v>
      </c>
    </row>
    <row r="38" ht="14.25" customHeight="1">
      <c r="A38" s="188" t="s">
        <v>291</v>
      </c>
      <c r="B38" s="188" t="s">
        <v>291</v>
      </c>
      <c r="C38" s="188" t="s">
        <v>157</v>
      </c>
      <c r="D38" s="191">
        <v>9.51</v>
      </c>
    </row>
    <row r="39" ht="14.25" customHeight="1">
      <c r="A39" s="188" t="s">
        <v>291</v>
      </c>
      <c r="B39" s="188" t="s">
        <v>291</v>
      </c>
      <c r="C39" s="188" t="s">
        <v>159</v>
      </c>
      <c r="D39" s="191">
        <v>9.85</v>
      </c>
    </row>
    <row r="40" ht="14.25" customHeight="1">
      <c r="A40" s="188" t="s">
        <v>291</v>
      </c>
      <c r="B40" s="188" t="s">
        <v>292</v>
      </c>
      <c r="C40" s="188" t="s">
        <v>130</v>
      </c>
      <c r="D40" s="191">
        <v>7.41</v>
      </c>
    </row>
    <row r="41" ht="14.25" customHeight="1">
      <c r="A41" s="188" t="s">
        <v>291</v>
      </c>
      <c r="B41" s="188" t="s">
        <v>293</v>
      </c>
      <c r="C41" s="188" t="s">
        <v>113</v>
      </c>
      <c r="D41" s="191">
        <v>36.11</v>
      </c>
    </row>
    <row r="42" ht="14.25" customHeight="1">
      <c r="A42" s="188" t="s">
        <v>291</v>
      </c>
      <c r="B42" s="188" t="s">
        <v>293</v>
      </c>
      <c r="C42" s="188" t="s">
        <v>115</v>
      </c>
      <c r="D42" s="191">
        <v>36.11</v>
      </c>
    </row>
    <row r="43" ht="14.25" customHeight="1">
      <c r="A43" s="188" t="s">
        <v>291</v>
      </c>
      <c r="B43" s="188" t="s">
        <v>293</v>
      </c>
      <c r="C43" s="188" t="s">
        <v>117</v>
      </c>
      <c r="D43" s="191">
        <v>36.11</v>
      </c>
    </row>
    <row r="44" ht="14.25" customHeight="1">
      <c r="A44" s="188" t="s">
        <v>291</v>
      </c>
      <c r="B44" s="188" t="s">
        <v>293</v>
      </c>
      <c r="C44" s="188" t="s">
        <v>119</v>
      </c>
      <c r="D44" s="191">
        <v>36.11</v>
      </c>
    </row>
    <row r="45" ht="14.25" customHeight="1">
      <c r="A45" s="188" t="s">
        <v>291</v>
      </c>
      <c r="B45" s="188" t="s">
        <v>294</v>
      </c>
      <c r="C45" s="188" t="s">
        <v>132</v>
      </c>
      <c r="D45" s="191">
        <v>37.2</v>
      </c>
    </row>
    <row r="46" ht="14.25" customHeight="1">
      <c r="A46" s="188" t="s">
        <v>291</v>
      </c>
      <c r="B46" s="188" t="s">
        <v>294</v>
      </c>
      <c r="C46" s="188" t="s">
        <v>134</v>
      </c>
      <c r="D46" s="191">
        <v>34.68</v>
      </c>
    </row>
    <row r="47" ht="14.25" customHeight="1">
      <c r="A47" s="188" t="s">
        <v>291</v>
      </c>
      <c r="B47" s="188" t="s">
        <v>295</v>
      </c>
      <c r="C47" s="188" t="s">
        <v>143</v>
      </c>
      <c r="D47" s="191">
        <v>10.62</v>
      </c>
    </row>
    <row r="48" ht="14.25" customHeight="1">
      <c r="A48" s="188" t="s">
        <v>291</v>
      </c>
      <c r="B48" s="188" t="s">
        <v>296</v>
      </c>
      <c r="C48" s="188" t="s">
        <v>141</v>
      </c>
      <c r="D48" s="191">
        <v>3.17</v>
      </c>
    </row>
    <row r="49" ht="14.25" customHeight="1">
      <c r="A49" s="188" t="s">
        <v>291</v>
      </c>
      <c r="B49" s="188" t="s">
        <v>297</v>
      </c>
      <c r="C49" s="188" t="s">
        <v>137</v>
      </c>
      <c r="D49" s="191">
        <v>47.6</v>
      </c>
    </row>
    <row r="50" ht="14.25" customHeight="1">
      <c r="A50" s="188" t="s">
        <v>291</v>
      </c>
      <c r="B50" s="188" t="s">
        <v>297</v>
      </c>
      <c r="C50" s="188" t="s">
        <v>139</v>
      </c>
      <c r="D50" s="191">
        <v>41.48</v>
      </c>
    </row>
    <row r="51" ht="14.25" customHeight="1">
      <c r="A51" s="188" t="s">
        <v>291</v>
      </c>
      <c r="B51" s="188" t="s">
        <v>298</v>
      </c>
      <c r="C51" s="188" t="s">
        <v>153</v>
      </c>
      <c r="D51" s="191">
        <v>1407.06</v>
      </c>
    </row>
    <row r="52" ht="14.25" customHeight="1">
      <c r="A52" s="188" t="s">
        <v>291</v>
      </c>
      <c r="B52" s="188" t="s">
        <v>299</v>
      </c>
      <c r="C52" s="188" t="s">
        <v>155</v>
      </c>
      <c r="D52" s="191">
        <v>944.7</v>
      </c>
    </row>
    <row r="53" ht="14.25" customHeight="1">
      <c r="A53" s="188" t="s">
        <v>49</v>
      </c>
      <c r="B53" s="188" t="s">
        <v>50</v>
      </c>
      <c r="C53" s="188" t="s">
        <v>193</v>
      </c>
      <c r="D53" s="191">
        <v>35237.55</v>
      </c>
    </row>
    <row r="54" ht="14.25" customHeight="1">
      <c r="A54" s="188" t="s">
        <v>83</v>
      </c>
      <c r="B54" s="188" t="s">
        <v>84</v>
      </c>
      <c r="C54" s="188" t="s">
        <v>189</v>
      </c>
      <c r="D54" s="191">
        <v>4051.64</v>
      </c>
    </row>
    <row r="55" ht="14.25" customHeight="1">
      <c r="A55" s="188" t="s">
        <v>81</v>
      </c>
      <c r="B55" s="188" t="s">
        <v>82</v>
      </c>
      <c r="C55" s="188" t="s">
        <v>183</v>
      </c>
      <c r="D55" s="191">
        <v>543.86</v>
      </c>
    </row>
    <row r="56" ht="14.25" customHeight="1">
      <c r="A56" s="188" t="s">
        <v>81</v>
      </c>
      <c r="B56" s="188" t="s">
        <v>82</v>
      </c>
      <c r="C56" s="188" t="s">
        <v>185</v>
      </c>
      <c r="D56" s="191">
        <v>17398.12</v>
      </c>
    </row>
    <row r="57" ht="14.25" customHeight="1">
      <c r="A57" s="188" t="s">
        <v>300</v>
      </c>
      <c r="D57" s="191">
        <v>518694.28999999986</v>
      </c>
    </row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>
      <c r="D124" s="191"/>
    </row>
    <row r="125" ht="14.25" customHeight="1">
      <c r="D125" s="191"/>
    </row>
    <row r="126" ht="14.25" customHeight="1">
      <c r="D126" s="191"/>
    </row>
    <row r="127" ht="14.25" customHeight="1">
      <c r="D127" s="191"/>
    </row>
    <row r="128" ht="14.25" customHeight="1">
      <c r="D128" s="191"/>
    </row>
    <row r="129" ht="14.25" customHeight="1">
      <c r="D129" s="191"/>
    </row>
    <row r="130" ht="14.25" customHeight="1">
      <c r="D130" s="191"/>
    </row>
    <row r="131" ht="14.25" customHeight="1">
      <c r="D131" s="191"/>
    </row>
    <row r="132" ht="14.25" customHeight="1">
      <c r="D132" s="191"/>
    </row>
    <row r="133" ht="14.25" customHeight="1">
      <c r="D133" s="191"/>
    </row>
    <row r="134" ht="14.25" customHeight="1">
      <c r="D134" s="191"/>
    </row>
    <row r="135" ht="14.25" customHeight="1">
      <c r="D135" s="191"/>
    </row>
    <row r="136" ht="14.25" customHeight="1">
      <c r="D136" s="191"/>
    </row>
    <row r="137" ht="14.25" customHeight="1">
      <c r="D137" s="191"/>
    </row>
    <row r="138" ht="14.25" customHeight="1">
      <c r="D138" s="191"/>
    </row>
    <row r="139" ht="14.25" customHeight="1">
      <c r="D139" s="191"/>
    </row>
    <row r="140" ht="14.25" customHeight="1">
      <c r="D140" s="191"/>
    </row>
    <row r="141" ht="14.25" customHeight="1">
      <c r="D141" s="191"/>
    </row>
    <row r="142" ht="14.25" customHeight="1">
      <c r="D142" s="191"/>
    </row>
    <row r="143" ht="14.25" customHeight="1">
      <c r="D143" s="191"/>
    </row>
    <row r="144" ht="14.25" customHeight="1">
      <c r="D144" s="191"/>
    </row>
    <row r="145" ht="14.25" customHeight="1">
      <c r="D145" s="191"/>
    </row>
    <row r="146" ht="14.25" customHeight="1">
      <c r="D146" s="191"/>
    </row>
    <row r="147" ht="14.25" customHeight="1">
      <c r="D147" s="191"/>
    </row>
    <row r="148" ht="14.25" customHeight="1">
      <c r="D148" s="191"/>
    </row>
    <row r="149" ht="14.25" customHeight="1">
      <c r="D149" s="191"/>
    </row>
    <row r="150" ht="14.25" customHeight="1">
      <c r="D150" s="191"/>
    </row>
    <row r="151" ht="14.25" customHeight="1">
      <c r="D151" s="191"/>
    </row>
    <row r="152" ht="14.25" customHeight="1">
      <c r="D152" s="191"/>
    </row>
    <row r="153" ht="14.25" customHeight="1">
      <c r="D153" s="191"/>
    </row>
    <row r="154" ht="14.25" customHeight="1">
      <c r="D154" s="191"/>
    </row>
    <row r="155" ht="14.25" customHeight="1">
      <c r="D155" s="191"/>
    </row>
    <row r="156" ht="14.25" customHeight="1">
      <c r="D156" s="191"/>
    </row>
    <row r="157" ht="14.25" customHeight="1">
      <c r="D157" s="191"/>
    </row>
    <row r="158" ht="14.25" customHeight="1">
      <c r="D158" s="191"/>
    </row>
    <row r="159" ht="14.25" customHeight="1">
      <c r="D159" s="191"/>
    </row>
    <row r="160" ht="14.25" customHeight="1">
      <c r="D160" s="191"/>
    </row>
    <row r="161" ht="14.25" customHeight="1">
      <c r="D161" s="191"/>
    </row>
    <row r="162" ht="14.25" customHeight="1">
      <c r="D162" s="191"/>
    </row>
    <row r="163" ht="14.25" customHeight="1">
      <c r="D163" s="191"/>
    </row>
    <row r="164" ht="14.25" customHeight="1">
      <c r="D164" s="191"/>
    </row>
    <row r="165" ht="14.25" customHeight="1">
      <c r="D165" s="191"/>
    </row>
    <row r="166" ht="14.25" customHeight="1">
      <c r="D166" s="191"/>
    </row>
    <row r="167" ht="14.25" customHeight="1">
      <c r="D167" s="191"/>
    </row>
    <row r="168" ht="14.25" customHeight="1">
      <c r="D168" s="191"/>
    </row>
    <row r="169" ht="14.25" customHeight="1">
      <c r="D169" s="191"/>
    </row>
    <row r="170" ht="14.25" customHeight="1">
      <c r="D170" s="191"/>
    </row>
    <row r="171" ht="14.25" customHeight="1">
      <c r="D171" s="191"/>
    </row>
    <row r="172" ht="14.25" customHeight="1">
      <c r="D172" s="191"/>
    </row>
    <row r="173" ht="14.25" customHeight="1">
      <c r="D173" s="191"/>
    </row>
    <row r="174" ht="14.25" customHeight="1">
      <c r="D174" s="191"/>
    </row>
    <row r="175" ht="14.25" customHeight="1">
      <c r="D175" s="191"/>
    </row>
    <row r="176" ht="14.25" customHeight="1">
      <c r="D176" s="191"/>
    </row>
    <row r="177" ht="14.25" customHeight="1">
      <c r="D177" s="191"/>
    </row>
    <row r="178" ht="14.25" customHeight="1">
      <c r="D178" s="191"/>
    </row>
    <row r="179" ht="14.25" customHeight="1">
      <c r="D179" s="191"/>
    </row>
    <row r="180" ht="14.25" customHeight="1">
      <c r="D180" s="191"/>
    </row>
    <row r="181" ht="14.25" customHeight="1">
      <c r="D181" s="191"/>
    </row>
    <row r="182" ht="14.25" customHeight="1">
      <c r="D182" s="191"/>
    </row>
    <row r="183" ht="14.25" customHeight="1">
      <c r="D183" s="191"/>
    </row>
    <row r="184" ht="14.25" customHeight="1">
      <c r="D184" s="191"/>
    </row>
    <row r="185" ht="14.25" customHeight="1">
      <c r="D185" s="191"/>
    </row>
    <row r="186" ht="14.25" customHeight="1">
      <c r="D186" s="191"/>
    </row>
    <row r="187" ht="14.25" customHeight="1">
      <c r="D187" s="191"/>
    </row>
    <row r="188" ht="14.25" customHeight="1">
      <c r="D188" s="191"/>
    </row>
    <row r="189" ht="14.25" customHeight="1">
      <c r="D189" s="191"/>
    </row>
    <row r="190" ht="14.25" customHeight="1">
      <c r="D190" s="191"/>
    </row>
    <row r="191" ht="14.25" customHeight="1">
      <c r="D191" s="191"/>
    </row>
    <row r="192" ht="14.25" customHeight="1">
      <c r="D192" s="191"/>
    </row>
    <row r="193" ht="14.25" customHeight="1">
      <c r="D193" s="191"/>
    </row>
    <row r="194" ht="14.25" customHeight="1">
      <c r="D194" s="191"/>
    </row>
    <row r="195" ht="14.25" customHeight="1">
      <c r="D195" s="191"/>
    </row>
    <row r="196" ht="14.25" customHeight="1">
      <c r="D196" s="191"/>
    </row>
    <row r="197" ht="14.25" customHeight="1">
      <c r="D197" s="191"/>
    </row>
    <row r="198" ht="14.25" customHeight="1">
      <c r="D198" s="191"/>
    </row>
    <row r="199" ht="14.25" customHeight="1">
      <c r="D199" s="191"/>
    </row>
    <row r="200" ht="14.25" customHeight="1">
      <c r="D200" s="191"/>
    </row>
    <row r="201" ht="14.25" customHeight="1">
      <c r="D201" s="191"/>
    </row>
    <row r="202" ht="14.25" customHeight="1">
      <c r="D202" s="191"/>
    </row>
    <row r="203" ht="14.25" customHeight="1">
      <c r="D203" s="191"/>
    </row>
    <row r="204" ht="14.25" customHeight="1">
      <c r="D204" s="191"/>
    </row>
    <row r="205" ht="14.25" customHeight="1">
      <c r="D205" s="191"/>
    </row>
    <row r="206" ht="14.25" customHeight="1">
      <c r="D206" s="191"/>
    </row>
    <row r="207" ht="14.25" customHeight="1">
      <c r="D207" s="191"/>
    </row>
    <row r="208" ht="14.25" customHeight="1">
      <c r="D208" s="191"/>
    </row>
    <row r="209" ht="14.25" customHeight="1">
      <c r="D209" s="191"/>
    </row>
    <row r="210" ht="14.25" customHeight="1">
      <c r="D210" s="191"/>
    </row>
    <row r="211" ht="14.25" customHeight="1">
      <c r="D211" s="191"/>
    </row>
    <row r="212" ht="14.25" customHeight="1">
      <c r="D212" s="191"/>
    </row>
    <row r="213" ht="14.25" customHeight="1">
      <c r="D213" s="191"/>
    </row>
    <row r="214" ht="14.25" customHeight="1">
      <c r="D214" s="191"/>
    </row>
    <row r="215" ht="14.25" customHeight="1">
      <c r="D215" s="191"/>
    </row>
    <row r="216" ht="14.25" customHeight="1">
      <c r="D216" s="191"/>
    </row>
    <row r="217" ht="14.25" customHeight="1">
      <c r="D217" s="191"/>
    </row>
    <row r="218" ht="14.25" customHeight="1">
      <c r="D218" s="191"/>
    </row>
    <row r="219" ht="14.25" customHeight="1">
      <c r="D219" s="191"/>
    </row>
    <row r="220" ht="14.25" customHeight="1">
      <c r="D220" s="191"/>
    </row>
    <row r="221" ht="14.25" customHeight="1">
      <c r="D221" s="191"/>
    </row>
    <row r="222" ht="14.25" customHeight="1">
      <c r="D222" s="191"/>
    </row>
    <row r="223" ht="14.25" customHeight="1">
      <c r="D223" s="191"/>
    </row>
    <row r="224" ht="14.25" customHeight="1">
      <c r="D224" s="191"/>
    </row>
    <row r="225" ht="14.25" customHeight="1">
      <c r="D225" s="191"/>
    </row>
    <row r="226" ht="14.25" customHeight="1">
      <c r="D226" s="191"/>
    </row>
    <row r="227" ht="14.25" customHeight="1">
      <c r="D227" s="191"/>
    </row>
    <row r="228" ht="14.25" customHeight="1">
      <c r="D228" s="191"/>
    </row>
    <row r="229" ht="14.25" customHeight="1">
      <c r="D229" s="191"/>
    </row>
    <row r="230" ht="14.25" customHeight="1">
      <c r="D230" s="191"/>
    </row>
    <row r="231" ht="14.25" customHeight="1">
      <c r="D231" s="191"/>
    </row>
    <row r="232" ht="14.25" customHeight="1">
      <c r="D232" s="191"/>
    </row>
    <row r="233" ht="14.25" customHeight="1">
      <c r="D233" s="191"/>
    </row>
    <row r="234" ht="14.25" customHeight="1">
      <c r="D234" s="191"/>
    </row>
    <row r="235" ht="14.25" customHeight="1">
      <c r="D235" s="191"/>
    </row>
    <row r="236" ht="14.25" customHeight="1">
      <c r="D236" s="191"/>
    </row>
    <row r="237" ht="14.25" customHeight="1">
      <c r="D237" s="191"/>
    </row>
    <row r="238" ht="14.25" customHeight="1">
      <c r="D238" s="191"/>
    </row>
    <row r="239" ht="14.25" customHeight="1">
      <c r="D239" s="191"/>
    </row>
    <row r="240" ht="14.25" customHeight="1">
      <c r="D240" s="191"/>
    </row>
    <row r="241" ht="14.25" customHeight="1">
      <c r="D241" s="191"/>
    </row>
    <row r="242" ht="14.25" customHeight="1">
      <c r="D242" s="191"/>
    </row>
    <row r="243" ht="14.25" customHeight="1">
      <c r="D243" s="191"/>
    </row>
    <row r="244" ht="14.25" customHeight="1">
      <c r="D244" s="191"/>
    </row>
    <row r="245" ht="14.25" customHeight="1">
      <c r="D245" s="191"/>
    </row>
    <row r="246" ht="14.25" customHeight="1">
      <c r="D246" s="191"/>
    </row>
    <row r="247" ht="14.25" customHeight="1">
      <c r="D247" s="191"/>
    </row>
    <row r="248" ht="14.25" customHeight="1">
      <c r="D248" s="191"/>
    </row>
    <row r="249" ht="14.25" customHeight="1">
      <c r="D249" s="191"/>
    </row>
    <row r="250" ht="14.25" customHeight="1">
      <c r="D250" s="191"/>
    </row>
    <row r="251" ht="14.25" customHeight="1">
      <c r="D251" s="191"/>
    </row>
    <row r="252" ht="14.25" customHeight="1">
      <c r="D252" s="191"/>
    </row>
    <row r="253" ht="14.25" customHeight="1">
      <c r="D253" s="191"/>
    </row>
    <row r="254" ht="14.25" customHeight="1">
      <c r="D254" s="191"/>
    </row>
    <row r="255" ht="14.25" customHeight="1">
      <c r="D255" s="191"/>
    </row>
    <row r="256" ht="14.25" customHeight="1">
      <c r="D256" s="191"/>
    </row>
    <row r="257" ht="14.25" customHeight="1">
      <c r="D257" s="191"/>
    </row>
    <row r="258" ht="14.25" customHeight="1">
      <c r="D258" s="191"/>
    </row>
    <row r="259" ht="14.25" customHeight="1">
      <c r="D259" s="191"/>
    </row>
    <row r="260" ht="14.25" customHeight="1">
      <c r="D260" s="191"/>
    </row>
    <row r="261" ht="14.25" customHeight="1">
      <c r="D261" s="191"/>
    </row>
    <row r="262" ht="14.25" customHeight="1">
      <c r="D262" s="191"/>
    </row>
    <row r="263" ht="14.25" customHeight="1">
      <c r="D263" s="191"/>
    </row>
    <row r="264" ht="14.25" customHeight="1">
      <c r="D264" s="191"/>
    </row>
    <row r="265" ht="14.25" customHeight="1">
      <c r="D265" s="191"/>
    </row>
    <row r="266" ht="14.25" customHeight="1">
      <c r="D266" s="191"/>
    </row>
    <row r="267" ht="14.25" customHeight="1">
      <c r="D267" s="191"/>
    </row>
    <row r="268" ht="14.25" customHeight="1">
      <c r="D268" s="191"/>
    </row>
    <row r="269" ht="14.25" customHeight="1">
      <c r="D269" s="191"/>
    </row>
    <row r="270" ht="14.25" customHeight="1">
      <c r="D270" s="191"/>
    </row>
    <row r="271" ht="14.25" customHeight="1">
      <c r="D271" s="191"/>
    </row>
    <row r="272" ht="14.25" customHeight="1">
      <c r="D272" s="191"/>
    </row>
    <row r="273" ht="14.25" customHeight="1">
      <c r="D273" s="191"/>
    </row>
    <row r="274" ht="14.25" customHeight="1">
      <c r="D274" s="191"/>
    </row>
    <row r="275" ht="14.25" customHeight="1">
      <c r="D275" s="191"/>
    </row>
    <row r="276" ht="14.25" customHeight="1">
      <c r="D276" s="191"/>
    </row>
    <row r="277" ht="14.25" customHeight="1">
      <c r="D277" s="191"/>
    </row>
    <row r="278" ht="14.25" customHeight="1">
      <c r="D278" s="191"/>
    </row>
    <row r="279" ht="14.25" customHeight="1">
      <c r="D279" s="191"/>
    </row>
    <row r="280" ht="14.25" customHeight="1">
      <c r="D280" s="191"/>
    </row>
    <row r="281" ht="14.25" customHeight="1">
      <c r="D281" s="191"/>
    </row>
    <row r="282" ht="14.25" customHeight="1">
      <c r="D282" s="191"/>
    </row>
    <row r="283" ht="14.25" customHeight="1">
      <c r="D283" s="191"/>
    </row>
    <row r="284" ht="14.25" customHeight="1">
      <c r="D284" s="191"/>
    </row>
    <row r="285" ht="14.25" customHeight="1">
      <c r="D285" s="191"/>
    </row>
    <row r="286" ht="14.25" customHeight="1">
      <c r="D286" s="191"/>
    </row>
    <row r="287" ht="14.25" customHeight="1">
      <c r="D287" s="191"/>
    </row>
    <row r="288" ht="14.25" customHeight="1">
      <c r="D288" s="191"/>
    </row>
    <row r="289" ht="14.25" customHeight="1">
      <c r="D289" s="191"/>
    </row>
    <row r="290" ht="14.25" customHeight="1">
      <c r="D290" s="191"/>
    </row>
    <row r="291" ht="14.25" customHeight="1">
      <c r="D291" s="191"/>
    </row>
    <row r="292" ht="14.25" customHeight="1">
      <c r="D292" s="191"/>
    </row>
    <row r="293" ht="14.25" customHeight="1">
      <c r="D293" s="191"/>
    </row>
    <row r="294" ht="14.25" customHeight="1">
      <c r="D294" s="191"/>
    </row>
    <row r="295" ht="14.25" customHeight="1">
      <c r="D295" s="191"/>
    </row>
    <row r="296" ht="14.25" customHeight="1">
      <c r="D296" s="191"/>
    </row>
    <row r="297" ht="14.25" customHeight="1">
      <c r="D297" s="191"/>
    </row>
    <row r="298" ht="14.25" customHeight="1">
      <c r="D298" s="191"/>
    </row>
    <row r="299" ht="14.25" customHeight="1">
      <c r="D299" s="191"/>
    </row>
    <row r="300" ht="14.25" customHeight="1">
      <c r="D300" s="191"/>
    </row>
    <row r="301" ht="14.25" customHeight="1">
      <c r="D301" s="191"/>
    </row>
    <row r="302" ht="14.25" customHeight="1">
      <c r="D302" s="191"/>
    </row>
    <row r="303" ht="14.25" customHeight="1">
      <c r="D303" s="191"/>
    </row>
    <row r="304" ht="14.25" customHeight="1">
      <c r="D304" s="191"/>
    </row>
    <row r="305" ht="14.25" customHeight="1">
      <c r="D305" s="191"/>
    </row>
    <row r="306" ht="14.25" customHeight="1">
      <c r="D306" s="191"/>
    </row>
    <row r="307" ht="14.25" customHeight="1">
      <c r="D307" s="191"/>
    </row>
    <row r="308" ht="14.25" customHeight="1">
      <c r="D308" s="191"/>
    </row>
    <row r="309" ht="14.25" customHeight="1">
      <c r="D309" s="191"/>
    </row>
    <row r="310" ht="14.25" customHeight="1">
      <c r="D310" s="191"/>
    </row>
    <row r="311" ht="14.25" customHeight="1">
      <c r="D311" s="191"/>
    </row>
    <row r="312" ht="14.25" customHeight="1">
      <c r="D312" s="191"/>
    </row>
    <row r="313" ht="14.25" customHeight="1">
      <c r="D313" s="191"/>
    </row>
    <row r="314" ht="14.25" customHeight="1">
      <c r="D314" s="191"/>
    </row>
    <row r="315" ht="14.25" customHeight="1">
      <c r="D315" s="191"/>
    </row>
    <row r="316" ht="14.25" customHeight="1">
      <c r="D316" s="191"/>
    </row>
    <row r="317" ht="14.25" customHeight="1">
      <c r="D317" s="191"/>
    </row>
    <row r="318" ht="14.25" customHeight="1">
      <c r="D318" s="191"/>
    </row>
    <row r="319" ht="14.25" customHeight="1">
      <c r="D319" s="191"/>
    </row>
    <row r="320" ht="14.25" customHeight="1">
      <c r="D320" s="191"/>
    </row>
    <row r="321" ht="14.25" customHeight="1">
      <c r="D321" s="191"/>
    </row>
    <row r="322" ht="14.25" customHeight="1">
      <c r="D322" s="191"/>
    </row>
    <row r="323" ht="14.25" customHeight="1">
      <c r="D323" s="191"/>
    </row>
    <row r="324" ht="14.25" customHeight="1">
      <c r="D324" s="191"/>
    </row>
    <row r="325" ht="14.25" customHeight="1">
      <c r="D325" s="191"/>
    </row>
    <row r="326" ht="14.25" customHeight="1">
      <c r="D326" s="191"/>
    </row>
    <row r="327" ht="14.25" customHeight="1">
      <c r="D327" s="191"/>
    </row>
    <row r="328" ht="14.25" customHeight="1">
      <c r="D328" s="191"/>
    </row>
    <row r="329" ht="14.25" customHeight="1">
      <c r="D329" s="191"/>
    </row>
    <row r="330" ht="14.25" customHeight="1">
      <c r="D330" s="191"/>
    </row>
    <row r="331" ht="14.25" customHeight="1">
      <c r="D331" s="191"/>
    </row>
    <row r="332" ht="14.25" customHeight="1">
      <c r="D332" s="191"/>
    </row>
    <row r="333" ht="14.25" customHeight="1">
      <c r="D333" s="191"/>
    </row>
    <row r="334" ht="14.25" customHeight="1">
      <c r="D334" s="191"/>
    </row>
    <row r="335" ht="14.25" customHeight="1">
      <c r="D335" s="191"/>
    </row>
    <row r="336" ht="14.25" customHeight="1">
      <c r="D336" s="191"/>
    </row>
    <row r="337" ht="14.25" customHeight="1">
      <c r="D337" s="191"/>
    </row>
    <row r="338" ht="14.25" customHeight="1">
      <c r="D338" s="191"/>
    </row>
    <row r="339" ht="14.25" customHeight="1">
      <c r="D339" s="191"/>
    </row>
    <row r="340" ht="14.25" customHeight="1">
      <c r="D340" s="191"/>
    </row>
    <row r="341" ht="14.25" customHeight="1">
      <c r="D341" s="191"/>
    </row>
    <row r="342" ht="14.25" customHeight="1">
      <c r="D342" s="191"/>
    </row>
    <row r="343" ht="14.25" customHeight="1">
      <c r="D343" s="191"/>
    </row>
    <row r="344" ht="14.25" customHeight="1">
      <c r="D344" s="191"/>
    </row>
    <row r="345" ht="14.25" customHeight="1">
      <c r="D345" s="191"/>
    </row>
    <row r="346" ht="14.25" customHeight="1">
      <c r="D346" s="191"/>
    </row>
    <row r="347" ht="14.25" customHeight="1">
      <c r="D347" s="191"/>
    </row>
    <row r="348" ht="14.25" customHeight="1">
      <c r="D348" s="191"/>
    </row>
    <row r="349" ht="14.25" customHeight="1">
      <c r="D349" s="191"/>
    </row>
    <row r="350" ht="14.25" customHeight="1">
      <c r="D350" s="191"/>
    </row>
    <row r="351" ht="14.25" customHeight="1">
      <c r="D351" s="191"/>
    </row>
    <row r="352" ht="14.25" customHeight="1">
      <c r="D352" s="191"/>
    </row>
    <row r="353" ht="14.25" customHeight="1">
      <c r="D353" s="191"/>
    </row>
    <row r="354" ht="14.25" customHeight="1">
      <c r="D354" s="191"/>
    </row>
    <row r="355" ht="14.25" customHeight="1">
      <c r="D355" s="191"/>
    </row>
    <row r="356" ht="14.25" customHeight="1">
      <c r="D356" s="191"/>
    </row>
    <row r="357" ht="14.25" customHeight="1">
      <c r="D357" s="191"/>
    </row>
    <row r="358" ht="14.25" customHeight="1">
      <c r="D358" s="191"/>
    </row>
    <row r="359" ht="14.25" customHeight="1">
      <c r="D359" s="191"/>
    </row>
    <row r="360" ht="14.25" customHeight="1">
      <c r="D360" s="191"/>
    </row>
    <row r="361" ht="14.25" customHeight="1">
      <c r="D361" s="191"/>
    </row>
    <row r="362" ht="14.25" customHeight="1">
      <c r="D362" s="191"/>
    </row>
    <row r="363" ht="14.25" customHeight="1">
      <c r="D363" s="191"/>
    </row>
    <row r="364" ht="14.25" customHeight="1">
      <c r="D364" s="191"/>
    </row>
    <row r="365" ht="14.25" customHeight="1">
      <c r="D365" s="191"/>
    </row>
    <row r="366" ht="14.25" customHeight="1">
      <c r="D366" s="191"/>
    </row>
    <row r="367" ht="14.25" customHeight="1">
      <c r="D367" s="191"/>
    </row>
    <row r="368" ht="14.25" customHeight="1">
      <c r="D368" s="191"/>
    </row>
    <row r="369" ht="14.25" customHeight="1">
      <c r="D369" s="191"/>
    </row>
    <row r="370" ht="14.25" customHeight="1">
      <c r="D370" s="191"/>
    </row>
    <row r="371" ht="14.25" customHeight="1">
      <c r="D371" s="191"/>
    </row>
    <row r="372" ht="14.25" customHeight="1">
      <c r="D372" s="191"/>
    </row>
    <row r="373" ht="14.25" customHeight="1">
      <c r="D373" s="191"/>
    </row>
    <row r="374" ht="14.25" customHeight="1">
      <c r="D374" s="191"/>
    </row>
    <row r="375" ht="14.25" customHeight="1">
      <c r="D375" s="191"/>
    </row>
    <row r="376" ht="14.25" customHeight="1">
      <c r="D376" s="191"/>
    </row>
    <row r="377" ht="14.25" customHeight="1">
      <c r="D377" s="191"/>
    </row>
    <row r="378" ht="14.25" customHeight="1">
      <c r="D378" s="191"/>
    </row>
    <row r="379" ht="14.25" customHeight="1">
      <c r="D379" s="191"/>
    </row>
    <row r="380" ht="14.25" customHeight="1">
      <c r="D380" s="191"/>
    </row>
    <row r="381" ht="14.25" customHeight="1">
      <c r="D381" s="191"/>
    </row>
    <row r="382" ht="14.25" customHeight="1">
      <c r="D382" s="191"/>
    </row>
    <row r="383" ht="14.25" customHeight="1">
      <c r="D383" s="191"/>
    </row>
    <row r="384" ht="14.25" customHeight="1">
      <c r="D384" s="191"/>
    </row>
    <row r="385" ht="14.25" customHeight="1">
      <c r="D385" s="191"/>
    </row>
    <row r="386" ht="14.25" customHeight="1">
      <c r="D386" s="191"/>
    </row>
    <row r="387" ht="14.25" customHeight="1">
      <c r="D387" s="191"/>
    </row>
    <row r="388" ht="14.25" customHeight="1">
      <c r="D388" s="191"/>
    </row>
    <row r="389" ht="14.25" customHeight="1">
      <c r="D389" s="191"/>
    </row>
    <row r="390" ht="14.25" customHeight="1">
      <c r="D390" s="191"/>
    </row>
    <row r="391" ht="14.25" customHeight="1">
      <c r="D391" s="191"/>
    </row>
    <row r="392" ht="14.25" customHeight="1">
      <c r="D392" s="191"/>
    </row>
    <row r="393" ht="14.25" customHeight="1">
      <c r="D393" s="191"/>
    </row>
    <row r="394" ht="14.25" customHeight="1">
      <c r="D394" s="191"/>
    </row>
    <row r="395" ht="14.25" customHeight="1">
      <c r="D395" s="191"/>
    </row>
    <row r="396" ht="14.25" customHeight="1">
      <c r="D396" s="191"/>
    </row>
    <row r="397" ht="14.25" customHeight="1">
      <c r="D397" s="191"/>
    </row>
    <row r="398" ht="14.25" customHeight="1">
      <c r="D398" s="191"/>
    </row>
    <row r="399" ht="14.25" customHeight="1">
      <c r="D399" s="191"/>
    </row>
    <row r="400" ht="14.25" customHeight="1">
      <c r="D400" s="191"/>
    </row>
    <row r="401" ht="14.25" customHeight="1">
      <c r="D401" s="191"/>
    </row>
    <row r="402" ht="14.25" customHeight="1">
      <c r="D402" s="191"/>
    </row>
    <row r="403" ht="14.25" customHeight="1">
      <c r="D403" s="191"/>
    </row>
    <row r="404" ht="14.25" customHeight="1">
      <c r="D404" s="191"/>
    </row>
    <row r="405" ht="14.25" customHeight="1">
      <c r="D405" s="191"/>
    </row>
    <row r="406" ht="14.25" customHeight="1">
      <c r="D406" s="191"/>
    </row>
    <row r="407" ht="14.25" customHeight="1">
      <c r="D407" s="191"/>
    </row>
    <row r="408" ht="14.25" customHeight="1">
      <c r="D408" s="191"/>
    </row>
    <row r="409" ht="14.25" customHeight="1">
      <c r="D409" s="191"/>
    </row>
    <row r="410" ht="14.25" customHeight="1">
      <c r="D410" s="191"/>
    </row>
    <row r="411" ht="14.25" customHeight="1">
      <c r="D411" s="191"/>
    </row>
    <row r="412" ht="14.25" customHeight="1">
      <c r="D412" s="191"/>
    </row>
    <row r="413" ht="14.25" customHeight="1">
      <c r="D413" s="191"/>
    </row>
    <row r="414" ht="14.25" customHeight="1">
      <c r="D414" s="191"/>
    </row>
    <row r="415" ht="14.25" customHeight="1">
      <c r="D415" s="191"/>
    </row>
    <row r="416" ht="14.25" customHeight="1">
      <c r="D416" s="191"/>
    </row>
    <row r="417" ht="14.25" customHeight="1">
      <c r="D417" s="191"/>
    </row>
    <row r="418" ht="14.25" customHeight="1">
      <c r="D418" s="191"/>
    </row>
    <row r="419" ht="14.25" customHeight="1">
      <c r="D419" s="191"/>
    </row>
    <row r="420" ht="14.25" customHeight="1">
      <c r="D420" s="191"/>
    </row>
    <row r="421" ht="14.25" customHeight="1">
      <c r="D421" s="191"/>
    </row>
    <row r="422" ht="14.25" customHeight="1">
      <c r="D422" s="191"/>
    </row>
    <row r="423" ht="14.25" customHeight="1">
      <c r="D423" s="191"/>
    </row>
    <row r="424" ht="14.25" customHeight="1">
      <c r="D424" s="191"/>
    </row>
    <row r="425" ht="14.25" customHeight="1">
      <c r="D425" s="191"/>
    </row>
    <row r="426" ht="14.25" customHeight="1">
      <c r="D426" s="191"/>
    </row>
    <row r="427" ht="14.25" customHeight="1">
      <c r="D427" s="191"/>
    </row>
    <row r="428" ht="14.25" customHeight="1">
      <c r="D428" s="191"/>
    </row>
    <row r="429" ht="14.25" customHeight="1">
      <c r="D429" s="191"/>
    </row>
    <row r="430" ht="14.25" customHeight="1">
      <c r="D430" s="191"/>
    </row>
    <row r="431" ht="14.25" customHeight="1">
      <c r="D431" s="191"/>
    </row>
    <row r="432" ht="14.25" customHeight="1">
      <c r="D432" s="191"/>
    </row>
    <row r="433" ht="14.25" customHeight="1">
      <c r="D433" s="191"/>
    </row>
    <row r="434" ht="14.25" customHeight="1">
      <c r="D434" s="191"/>
    </row>
    <row r="435" ht="14.25" customHeight="1">
      <c r="D435" s="191"/>
    </row>
    <row r="436" ht="14.25" customHeight="1">
      <c r="D436" s="191"/>
    </row>
    <row r="437" ht="14.25" customHeight="1">
      <c r="D437" s="191"/>
    </row>
    <row r="438" ht="14.25" customHeight="1">
      <c r="D438" s="191"/>
    </row>
    <row r="439" ht="14.25" customHeight="1">
      <c r="D439" s="191"/>
    </row>
    <row r="440" ht="14.25" customHeight="1">
      <c r="D440" s="191"/>
    </row>
    <row r="441" ht="14.25" customHeight="1">
      <c r="D441" s="191"/>
    </row>
    <row r="442" ht="14.25" customHeight="1">
      <c r="D442" s="191"/>
    </row>
    <row r="443" ht="14.25" customHeight="1">
      <c r="D443" s="191"/>
    </row>
    <row r="444" ht="14.25" customHeight="1">
      <c r="D444" s="191"/>
    </row>
    <row r="445" ht="14.25" customHeight="1">
      <c r="D445" s="191"/>
    </row>
    <row r="446" ht="14.25" customHeight="1">
      <c r="D446" s="191"/>
    </row>
    <row r="447" ht="14.25" customHeight="1">
      <c r="D447" s="191"/>
    </row>
    <row r="448" ht="14.25" customHeight="1">
      <c r="D448" s="191"/>
    </row>
    <row r="449" ht="14.25" customHeight="1">
      <c r="D449" s="191"/>
    </row>
    <row r="450" ht="14.25" customHeight="1">
      <c r="D450" s="191"/>
    </row>
    <row r="451" ht="14.25" customHeight="1">
      <c r="D451" s="191"/>
    </row>
    <row r="452" ht="14.25" customHeight="1">
      <c r="D452" s="191"/>
    </row>
    <row r="453" ht="14.25" customHeight="1">
      <c r="D453" s="191"/>
    </row>
    <row r="454" ht="14.25" customHeight="1">
      <c r="D454" s="191"/>
    </row>
    <row r="455" ht="14.25" customHeight="1">
      <c r="D455" s="191"/>
    </row>
    <row r="456" ht="14.25" customHeight="1">
      <c r="D456" s="191"/>
    </row>
    <row r="457" ht="14.25" customHeight="1">
      <c r="D457" s="191"/>
    </row>
    <row r="458" ht="14.25" customHeight="1">
      <c r="D458" s="191"/>
    </row>
    <row r="459" ht="14.25" customHeight="1">
      <c r="D459" s="191"/>
    </row>
    <row r="460" ht="14.25" customHeight="1">
      <c r="D460" s="191"/>
    </row>
    <row r="461" ht="14.25" customHeight="1">
      <c r="D461" s="191"/>
    </row>
    <row r="462" ht="14.25" customHeight="1">
      <c r="D462" s="191"/>
    </row>
    <row r="463" ht="14.25" customHeight="1">
      <c r="D463" s="191"/>
    </row>
    <row r="464" ht="14.25" customHeight="1">
      <c r="D464" s="191"/>
    </row>
    <row r="465" ht="14.25" customHeight="1">
      <c r="D465" s="191"/>
    </row>
    <row r="466" ht="14.25" customHeight="1">
      <c r="D466" s="191"/>
    </row>
    <row r="467" ht="14.25" customHeight="1">
      <c r="D467" s="191"/>
    </row>
    <row r="468" ht="14.25" customHeight="1">
      <c r="D468" s="191"/>
    </row>
    <row r="469" ht="14.25" customHeight="1">
      <c r="D469" s="191"/>
    </row>
    <row r="470" ht="14.25" customHeight="1">
      <c r="D470" s="191"/>
    </row>
    <row r="471" ht="14.25" customHeight="1">
      <c r="D471" s="191"/>
    </row>
    <row r="472" ht="14.25" customHeight="1">
      <c r="D472" s="191"/>
    </row>
    <row r="473" ht="14.25" customHeight="1">
      <c r="D473" s="191"/>
    </row>
    <row r="474" ht="14.25" customHeight="1">
      <c r="D474" s="191"/>
    </row>
    <row r="475" ht="14.25" customHeight="1">
      <c r="D475" s="191"/>
    </row>
    <row r="476" ht="14.25" customHeight="1">
      <c r="D476" s="191"/>
    </row>
    <row r="477" ht="14.25" customHeight="1">
      <c r="D477" s="191"/>
    </row>
    <row r="478" ht="14.25" customHeight="1">
      <c r="D478" s="191"/>
    </row>
    <row r="479" ht="14.25" customHeight="1">
      <c r="D479" s="191"/>
    </row>
    <row r="480" ht="14.25" customHeight="1">
      <c r="D480" s="191"/>
    </row>
    <row r="481" ht="14.25" customHeight="1">
      <c r="D481" s="191"/>
    </row>
    <row r="482" ht="14.25" customHeight="1">
      <c r="D482" s="191"/>
    </row>
    <row r="483" ht="14.25" customHeight="1">
      <c r="D483" s="191"/>
    </row>
    <row r="484" ht="14.25" customHeight="1">
      <c r="D484" s="191"/>
    </row>
    <row r="485" ht="14.25" customHeight="1">
      <c r="D485" s="191"/>
    </row>
    <row r="486" ht="14.25" customHeight="1">
      <c r="D486" s="191"/>
    </row>
    <row r="487" ht="14.25" customHeight="1">
      <c r="D487" s="191"/>
    </row>
    <row r="488" ht="14.25" customHeight="1">
      <c r="D488" s="191"/>
    </row>
    <row r="489" ht="14.25" customHeight="1">
      <c r="D489" s="191"/>
    </row>
    <row r="490" ht="14.25" customHeight="1">
      <c r="D490" s="191"/>
    </row>
    <row r="491" ht="14.25" customHeight="1">
      <c r="D491" s="191"/>
    </row>
    <row r="492" ht="14.25" customHeight="1">
      <c r="D492" s="191"/>
    </row>
    <row r="493" ht="14.25" customHeight="1">
      <c r="D493" s="191"/>
    </row>
    <row r="494" ht="14.25" customHeight="1">
      <c r="D494" s="191"/>
    </row>
    <row r="495" ht="14.25" customHeight="1">
      <c r="D495" s="191"/>
    </row>
    <row r="496" ht="14.25" customHeight="1">
      <c r="D496" s="191"/>
    </row>
    <row r="497" ht="14.25" customHeight="1">
      <c r="D497" s="191"/>
    </row>
    <row r="498" ht="14.25" customHeight="1">
      <c r="D498" s="191"/>
    </row>
    <row r="499" ht="14.25" customHeight="1">
      <c r="D499" s="191"/>
    </row>
    <row r="500" ht="14.25" customHeight="1">
      <c r="D500" s="191"/>
    </row>
    <row r="501" ht="14.25" customHeight="1">
      <c r="D501" s="191"/>
    </row>
    <row r="502" ht="14.25" customHeight="1">
      <c r="D502" s="191"/>
    </row>
    <row r="503" ht="14.25" customHeight="1">
      <c r="D503" s="191"/>
    </row>
    <row r="504" ht="14.25" customHeight="1">
      <c r="D504" s="191"/>
    </row>
    <row r="505" ht="14.25" customHeight="1">
      <c r="D505" s="191"/>
    </row>
    <row r="506" ht="14.25" customHeight="1">
      <c r="D506" s="191"/>
    </row>
    <row r="507" ht="14.25" customHeight="1">
      <c r="D507" s="191"/>
    </row>
    <row r="508" ht="14.25" customHeight="1">
      <c r="D508" s="191"/>
    </row>
    <row r="509" ht="14.25" customHeight="1">
      <c r="D509" s="191"/>
    </row>
    <row r="510" ht="14.25" customHeight="1">
      <c r="D510" s="191"/>
    </row>
    <row r="511" ht="14.25" customHeight="1">
      <c r="D511" s="191"/>
    </row>
    <row r="512" ht="14.25" customHeight="1">
      <c r="D512" s="191"/>
    </row>
    <row r="513" ht="14.25" customHeight="1">
      <c r="D513" s="191"/>
    </row>
    <row r="514" ht="14.25" customHeight="1">
      <c r="D514" s="191"/>
    </row>
    <row r="515" ht="14.25" customHeight="1">
      <c r="D515" s="191"/>
    </row>
    <row r="516" ht="14.25" customHeight="1">
      <c r="D516" s="191"/>
    </row>
    <row r="517" ht="14.25" customHeight="1">
      <c r="D517" s="191"/>
    </row>
    <row r="518" ht="14.25" customHeight="1">
      <c r="D518" s="191"/>
    </row>
    <row r="519" ht="14.25" customHeight="1">
      <c r="D519" s="191"/>
    </row>
    <row r="520" ht="14.25" customHeight="1">
      <c r="D520" s="191"/>
    </row>
    <row r="521" ht="14.25" customHeight="1">
      <c r="D521" s="191"/>
    </row>
    <row r="522" ht="14.25" customHeight="1">
      <c r="D522" s="191"/>
    </row>
    <row r="523" ht="14.25" customHeight="1">
      <c r="D523" s="191"/>
    </row>
    <row r="524" ht="14.25" customHeight="1">
      <c r="D524" s="191"/>
    </row>
    <row r="525" ht="14.25" customHeight="1">
      <c r="D525" s="191"/>
    </row>
    <row r="526" ht="14.25" customHeight="1">
      <c r="D526" s="191"/>
    </row>
    <row r="527" ht="14.25" customHeight="1">
      <c r="D527" s="191"/>
    </row>
    <row r="528" ht="14.25" customHeight="1">
      <c r="D528" s="191"/>
    </row>
    <row r="529" ht="14.25" customHeight="1">
      <c r="D529" s="191"/>
    </row>
    <row r="530" ht="14.25" customHeight="1">
      <c r="D530" s="191"/>
    </row>
    <row r="531" ht="14.25" customHeight="1">
      <c r="D531" s="191"/>
    </row>
    <row r="532" ht="14.25" customHeight="1">
      <c r="D532" s="191"/>
    </row>
    <row r="533" ht="14.25" customHeight="1">
      <c r="D533" s="191"/>
    </row>
    <row r="534" ht="14.25" customHeight="1">
      <c r="D534" s="191"/>
    </row>
    <row r="535" ht="14.25" customHeight="1">
      <c r="D535" s="191"/>
    </row>
    <row r="536" ht="14.25" customHeight="1">
      <c r="D536" s="191"/>
    </row>
    <row r="537" ht="14.25" customHeight="1">
      <c r="D537" s="191"/>
    </row>
    <row r="538" ht="14.25" customHeight="1">
      <c r="D538" s="191"/>
    </row>
    <row r="539" ht="14.25" customHeight="1">
      <c r="D539" s="191"/>
    </row>
    <row r="540" ht="14.25" customHeight="1">
      <c r="D540" s="191"/>
    </row>
    <row r="541" ht="14.25" customHeight="1">
      <c r="D541" s="191"/>
    </row>
    <row r="542" ht="14.25" customHeight="1">
      <c r="D542" s="191"/>
    </row>
    <row r="543" ht="14.25" customHeight="1">
      <c r="D543" s="191"/>
    </row>
    <row r="544" ht="14.25" customHeight="1">
      <c r="D544" s="191"/>
    </row>
    <row r="545" ht="14.25" customHeight="1">
      <c r="D545" s="191"/>
    </row>
    <row r="546" ht="14.25" customHeight="1">
      <c r="D546" s="191"/>
    </row>
    <row r="547" ht="14.25" customHeight="1">
      <c r="D547" s="191"/>
    </row>
    <row r="548" ht="14.25" customHeight="1">
      <c r="D548" s="191"/>
    </row>
    <row r="549" ht="14.25" customHeight="1">
      <c r="D549" s="191"/>
    </row>
    <row r="550" ht="14.25" customHeight="1">
      <c r="D550" s="191"/>
    </row>
    <row r="551" ht="14.25" customHeight="1">
      <c r="D551" s="191"/>
    </row>
    <row r="552" ht="14.25" customHeight="1">
      <c r="D552" s="191"/>
    </row>
    <row r="553" ht="14.25" customHeight="1">
      <c r="D553" s="191"/>
    </row>
    <row r="554" ht="14.25" customHeight="1">
      <c r="D554" s="191"/>
    </row>
    <row r="555" ht="14.25" customHeight="1">
      <c r="D555" s="191"/>
    </row>
    <row r="556" ht="14.25" customHeight="1">
      <c r="D556" s="191"/>
    </row>
    <row r="557" ht="14.25" customHeight="1">
      <c r="D557" s="191"/>
    </row>
    <row r="558" ht="14.25" customHeight="1">
      <c r="D558" s="191"/>
    </row>
    <row r="559" ht="14.25" customHeight="1">
      <c r="D559" s="191"/>
    </row>
    <row r="560" ht="14.25" customHeight="1">
      <c r="D560" s="191"/>
    </row>
    <row r="561" ht="14.25" customHeight="1">
      <c r="D561" s="191"/>
    </row>
    <row r="562" ht="14.25" customHeight="1">
      <c r="D562" s="191"/>
    </row>
    <row r="563" ht="14.25" customHeight="1">
      <c r="D563" s="191"/>
    </row>
    <row r="564" ht="14.25" customHeight="1">
      <c r="D564" s="191"/>
    </row>
    <row r="565" ht="14.25" customHeight="1">
      <c r="D565" s="191"/>
    </row>
    <row r="566" ht="14.25" customHeight="1">
      <c r="D566" s="191"/>
    </row>
    <row r="567" ht="14.25" customHeight="1">
      <c r="D567" s="191"/>
    </row>
    <row r="568" ht="14.25" customHeight="1">
      <c r="D568" s="191"/>
    </row>
    <row r="569" ht="14.25" customHeight="1">
      <c r="D569" s="191"/>
    </row>
    <row r="570" ht="14.25" customHeight="1">
      <c r="D570" s="191"/>
    </row>
    <row r="571" ht="14.25" customHeight="1">
      <c r="D571" s="191"/>
    </row>
    <row r="572" ht="14.25" customHeight="1">
      <c r="D572" s="191"/>
    </row>
    <row r="573" ht="14.25" customHeight="1">
      <c r="D573" s="191"/>
    </row>
    <row r="574" ht="14.25" customHeight="1">
      <c r="D574" s="191"/>
    </row>
    <row r="575" ht="14.25" customHeight="1">
      <c r="D575" s="191"/>
    </row>
    <row r="576" ht="14.25" customHeight="1">
      <c r="D576" s="191"/>
    </row>
    <row r="577" ht="14.25" customHeight="1">
      <c r="D577" s="191"/>
    </row>
    <row r="578" ht="14.25" customHeight="1">
      <c r="D578" s="191"/>
    </row>
    <row r="579" ht="14.25" customHeight="1">
      <c r="D579" s="191"/>
    </row>
    <row r="580" ht="14.25" customHeight="1">
      <c r="D580" s="191"/>
    </row>
    <row r="581" ht="14.25" customHeight="1">
      <c r="D581" s="191"/>
    </row>
    <row r="582" ht="14.25" customHeight="1">
      <c r="D582" s="191"/>
    </row>
    <row r="583" ht="14.25" customHeight="1">
      <c r="D583" s="191"/>
    </row>
    <row r="584" ht="14.25" customHeight="1">
      <c r="D584" s="191"/>
    </row>
    <row r="585" ht="14.25" customHeight="1">
      <c r="D585" s="191"/>
    </row>
    <row r="586" ht="14.25" customHeight="1">
      <c r="D586" s="191"/>
    </row>
    <row r="587" ht="14.25" customHeight="1">
      <c r="D587" s="191"/>
    </row>
    <row r="588" ht="14.25" customHeight="1">
      <c r="D588" s="191"/>
    </row>
    <row r="589" ht="14.25" customHeight="1">
      <c r="D589" s="191"/>
    </row>
    <row r="590" ht="14.25" customHeight="1">
      <c r="D590" s="191"/>
    </row>
    <row r="591" ht="14.25" customHeight="1">
      <c r="D591" s="191"/>
    </row>
    <row r="592" ht="14.25" customHeight="1">
      <c r="D592" s="191"/>
    </row>
    <row r="593" ht="14.25" customHeight="1">
      <c r="D593" s="191"/>
    </row>
    <row r="594" ht="14.25" customHeight="1">
      <c r="D594" s="191"/>
    </row>
    <row r="595" ht="14.25" customHeight="1">
      <c r="D595" s="191"/>
    </row>
    <row r="596" ht="14.25" customHeight="1">
      <c r="D596" s="191"/>
    </row>
    <row r="597" ht="14.25" customHeight="1">
      <c r="D597" s="191"/>
    </row>
    <row r="598" ht="14.25" customHeight="1">
      <c r="D598" s="191"/>
    </row>
    <row r="599" ht="14.25" customHeight="1">
      <c r="D599" s="191"/>
    </row>
    <row r="600" ht="14.25" customHeight="1">
      <c r="D600" s="191"/>
    </row>
    <row r="601" ht="14.25" customHeight="1">
      <c r="D601" s="191"/>
    </row>
    <row r="602" ht="14.25" customHeight="1">
      <c r="D602" s="191"/>
    </row>
    <row r="603" ht="14.25" customHeight="1">
      <c r="D603" s="191"/>
    </row>
    <row r="604" ht="14.25" customHeight="1">
      <c r="D604" s="191"/>
    </row>
    <row r="605" ht="14.25" customHeight="1">
      <c r="D605" s="191"/>
    </row>
    <row r="606" ht="14.25" customHeight="1">
      <c r="D606" s="191"/>
    </row>
    <row r="607" ht="14.25" customHeight="1">
      <c r="D607" s="191"/>
    </row>
    <row r="608" ht="14.25" customHeight="1">
      <c r="D608" s="191"/>
    </row>
    <row r="609" ht="14.25" customHeight="1">
      <c r="D609" s="191"/>
    </row>
    <row r="610" ht="14.25" customHeight="1">
      <c r="D610" s="191"/>
    </row>
    <row r="611" ht="14.25" customHeight="1">
      <c r="D611" s="191"/>
    </row>
    <row r="612" ht="14.25" customHeight="1">
      <c r="D612" s="191"/>
    </row>
    <row r="613" ht="14.25" customHeight="1">
      <c r="D613" s="191"/>
    </row>
    <row r="614" ht="14.25" customHeight="1">
      <c r="D614" s="191"/>
    </row>
    <row r="615" ht="14.25" customHeight="1">
      <c r="D615" s="191"/>
    </row>
    <row r="616" ht="14.25" customHeight="1">
      <c r="D616" s="191"/>
    </row>
    <row r="617" ht="14.25" customHeight="1">
      <c r="D617" s="191"/>
    </row>
    <row r="618" ht="14.25" customHeight="1">
      <c r="D618" s="191"/>
    </row>
    <row r="619" ht="14.25" customHeight="1">
      <c r="D619" s="191"/>
    </row>
    <row r="620" ht="14.25" customHeight="1">
      <c r="D620" s="191"/>
    </row>
    <row r="621" ht="14.25" customHeight="1">
      <c r="D621" s="191"/>
    </row>
    <row r="622" ht="14.25" customHeight="1">
      <c r="D622" s="191"/>
    </row>
    <row r="623" ht="14.25" customHeight="1">
      <c r="D623" s="191"/>
    </row>
    <row r="624" ht="14.25" customHeight="1">
      <c r="D624" s="191"/>
    </row>
    <row r="625" ht="14.25" customHeight="1">
      <c r="D625" s="191"/>
    </row>
    <row r="626" ht="14.25" customHeight="1">
      <c r="D626" s="191"/>
    </row>
    <row r="627" ht="14.25" customHeight="1">
      <c r="D627" s="191"/>
    </row>
    <row r="628" ht="14.25" customHeight="1">
      <c r="D628" s="191"/>
    </row>
    <row r="629" ht="14.25" customHeight="1">
      <c r="D629" s="191"/>
    </row>
    <row r="630" ht="14.25" customHeight="1">
      <c r="D630" s="191"/>
    </row>
    <row r="631" ht="14.25" customHeight="1">
      <c r="D631" s="191"/>
    </row>
    <row r="632" ht="14.25" customHeight="1">
      <c r="D632" s="191"/>
    </row>
    <row r="633" ht="14.25" customHeight="1">
      <c r="D633" s="191"/>
    </row>
    <row r="634" ht="14.25" customHeight="1">
      <c r="D634" s="191"/>
    </row>
    <row r="635" ht="14.25" customHeight="1">
      <c r="D635" s="191"/>
    </row>
    <row r="636" ht="14.25" customHeight="1">
      <c r="D636" s="191"/>
    </row>
    <row r="637" ht="14.25" customHeight="1">
      <c r="D637" s="191"/>
    </row>
    <row r="638" ht="14.25" customHeight="1">
      <c r="D638" s="191"/>
    </row>
    <row r="639" ht="14.25" customHeight="1">
      <c r="D639" s="191"/>
    </row>
    <row r="640" ht="14.25" customHeight="1">
      <c r="D640" s="191"/>
    </row>
    <row r="641" ht="14.25" customHeight="1">
      <c r="D641" s="191"/>
    </row>
    <row r="642" ht="14.25" customHeight="1">
      <c r="D642" s="191"/>
    </row>
    <row r="643" ht="14.25" customHeight="1">
      <c r="D643" s="191"/>
    </row>
    <row r="644" ht="14.25" customHeight="1">
      <c r="D644" s="191"/>
    </row>
    <row r="645" ht="14.25" customHeight="1">
      <c r="D645" s="191"/>
    </row>
    <row r="646" ht="14.25" customHeight="1">
      <c r="D646" s="191"/>
    </row>
    <row r="647" ht="14.25" customHeight="1">
      <c r="D647" s="191"/>
    </row>
    <row r="648" ht="14.25" customHeight="1">
      <c r="D648" s="191"/>
    </row>
    <row r="649" ht="14.25" customHeight="1">
      <c r="D649" s="191"/>
    </row>
    <row r="650" ht="14.25" customHeight="1">
      <c r="D650" s="191"/>
    </row>
    <row r="651" ht="14.25" customHeight="1">
      <c r="D651" s="191"/>
    </row>
    <row r="652" ht="14.25" customHeight="1">
      <c r="D652" s="191"/>
    </row>
    <row r="653" ht="14.25" customHeight="1">
      <c r="D653" s="191"/>
    </row>
    <row r="654" ht="14.25" customHeight="1">
      <c r="D654" s="191"/>
    </row>
    <row r="655" ht="14.25" customHeight="1">
      <c r="D655" s="191"/>
    </row>
    <row r="656" ht="14.25" customHeight="1">
      <c r="D656" s="191"/>
    </row>
    <row r="657" ht="14.25" customHeight="1">
      <c r="D657" s="191"/>
    </row>
    <row r="658" ht="14.25" customHeight="1">
      <c r="D658" s="191"/>
    </row>
    <row r="659" ht="14.25" customHeight="1">
      <c r="D659" s="191"/>
    </row>
    <row r="660" ht="14.25" customHeight="1">
      <c r="D660" s="191"/>
    </row>
    <row r="661" ht="14.25" customHeight="1">
      <c r="D661" s="191"/>
    </row>
    <row r="662" ht="14.25" customHeight="1">
      <c r="D662" s="191"/>
    </row>
    <row r="663" ht="14.25" customHeight="1">
      <c r="D663" s="191"/>
    </row>
    <row r="664" ht="14.25" customHeight="1">
      <c r="D664" s="191"/>
    </row>
    <row r="665" ht="14.25" customHeight="1">
      <c r="D665" s="191"/>
    </row>
    <row r="666" ht="14.25" customHeight="1">
      <c r="D666" s="191"/>
    </row>
    <row r="667" ht="14.25" customHeight="1">
      <c r="D667" s="191"/>
    </row>
    <row r="668" ht="14.25" customHeight="1">
      <c r="D668" s="191"/>
    </row>
    <row r="669" ht="14.25" customHeight="1">
      <c r="D669" s="191"/>
    </row>
    <row r="670" ht="14.25" customHeight="1">
      <c r="D670" s="191"/>
    </row>
    <row r="671" ht="14.25" customHeight="1">
      <c r="D671" s="191"/>
    </row>
    <row r="672" ht="14.25" customHeight="1">
      <c r="D672" s="191"/>
    </row>
    <row r="673" ht="14.25" customHeight="1">
      <c r="D673" s="191"/>
    </row>
    <row r="674" ht="14.25" customHeight="1">
      <c r="D674" s="191"/>
    </row>
    <row r="675" ht="14.25" customHeight="1">
      <c r="D675" s="191"/>
    </row>
    <row r="676" ht="14.25" customHeight="1">
      <c r="D676" s="191"/>
    </row>
    <row r="677" ht="14.25" customHeight="1">
      <c r="D677" s="191"/>
    </row>
    <row r="678" ht="14.25" customHeight="1">
      <c r="D678" s="191"/>
    </row>
    <row r="679" ht="14.25" customHeight="1">
      <c r="D679" s="191"/>
    </row>
    <row r="680" ht="14.25" customHeight="1">
      <c r="D680" s="191"/>
    </row>
    <row r="681" ht="14.25" customHeight="1">
      <c r="D681" s="191"/>
    </row>
    <row r="682" ht="14.25" customHeight="1">
      <c r="D682" s="191"/>
    </row>
    <row r="683" ht="14.25" customHeight="1">
      <c r="D683" s="191"/>
    </row>
    <row r="684" ht="14.25" customHeight="1">
      <c r="D684" s="191"/>
    </row>
    <row r="685" ht="14.25" customHeight="1">
      <c r="D685" s="191"/>
    </row>
    <row r="686" ht="14.25" customHeight="1">
      <c r="D686" s="191"/>
    </row>
    <row r="687" ht="14.25" customHeight="1">
      <c r="D687" s="191"/>
    </row>
    <row r="688" ht="14.25" customHeight="1">
      <c r="D688" s="191"/>
    </row>
    <row r="689" ht="14.25" customHeight="1">
      <c r="D689" s="191"/>
    </row>
    <row r="690" ht="14.25" customHeight="1">
      <c r="D690" s="191"/>
    </row>
    <row r="691" ht="14.25" customHeight="1">
      <c r="D691" s="191"/>
    </row>
    <row r="692" ht="14.25" customHeight="1">
      <c r="D692" s="191"/>
    </row>
    <row r="693" ht="14.25" customHeight="1">
      <c r="D693" s="191"/>
    </row>
    <row r="694" ht="14.25" customHeight="1">
      <c r="D694" s="191"/>
    </row>
    <row r="695" ht="14.25" customHeight="1">
      <c r="D695" s="191"/>
    </row>
    <row r="696" ht="14.25" customHeight="1">
      <c r="D696" s="191"/>
    </row>
    <row r="697" ht="14.25" customHeight="1">
      <c r="D697" s="191"/>
    </row>
    <row r="698" ht="14.25" customHeight="1">
      <c r="D698" s="191"/>
    </row>
    <row r="699" ht="14.25" customHeight="1">
      <c r="D699" s="191"/>
    </row>
    <row r="700" ht="14.25" customHeight="1">
      <c r="D700" s="191"/>
    </row>
    <row r="701" ht="14.25" customHeight="1">
      <c r="D701" s="191"/>
    </row>
    <row r="702" ht="14.25" customHeight="1">
      <c r="D702" s="191"/>
    </row>
    <row r="703" ht="14.25" customHeight="1">
      <c r="D703" s="191"/>
    </row>
    <row r="704" ht="14.25" customHeight="1">
      <c r="D704" s="191"/>
    </row>
    <row r="705" ht="14.25" customHeight="1">
      <c r="D705" s="191"/>
    </row>
    <row r="706" ht="14.25" customHeight="1">
      <c r="D706" s="191"/>
    </row>
    <row r="707" ht="14.25" customHeight="1">
      <c r="D707" s="191"/>
    </row>
    <row r="708" ht="14.25" customHeight="1">
      <c r="D708" s="191"/>
    </row>
    <row r="709" ht="14.25" customHeight="1">
      <c r="D709" s="191"/>
    </row>
    <row r="710" ht="14.25" customHeight="1">
      <c r="D710" s="191"/>
    </row>
    <row r="711" ht="14.25" customHeight="1">
      <c r="D711" s="191"/>
    </row>
    <row r="712" ht="14.25" customHeight="1">
      <c r="D712" s="191"/>
    </row>
    <row r="713" ht="14.25" customHeight="1">
      <c r="D713" s="191"/>
    </row>
    <row r="714" ht="14.25" customHeight="1">
      <c r="D714" s="191"/>
    </row>
    <row r="715" ht="14.25" customHeight="1">
      <c r="D715" s="191"/>
    </row>
    <row r="716" ht="14.25" customHeight="1">
      <c r="D716" s="191"/>
    </row>
    <row r="717" ht="14.25" customHeight="1">
      <c r="D717" s="191"/>
    </row>
    <row r="718" ht="14.25" customHeight="1">
      <c r="D718" s="191"/>
    </row>
    <row r="719" ht="14.25" customHeight="1">
      <c r="D719" s="191"/>
    </row>
    <row r="720" ht="14.25" customHeight="1">
      <c r="D720" s="191"/>
    </row>
    <row r="721" ht="14.25" customHeight="1">
      <c r="D721" s="191"/>
    </row>
    <row r="722" ht="14.25" customHeight="1">
      <c r="D722" s="191"/>
    </row>
    <row r="723" ht="14.25" customHeight="1">
      <c r="D723" s="191"/>
    </row>
    <row r="724" ht="14.25" customHeight="1">
      <c r="D724" s="191"/>
    </row>
    <row r="725" ht="14.25" customHeight="1">
      <c r="D725" s="191"/>
    </row>
    <row r="726" ht="14.25" customHeight="1">
      <c r="D726" s="191"/>
    </row>
    <row r="727" ht="14.25" customHeight="1">
      <c r="D727" s="191"/>
    </row>
    <row r="728" ht="14.25" customHeight="1">
      <c r="D728" s="191"/>
    </row>
    <row r="729" ht="14.25" customHeight="1">
      <c r="D729" s="191"/>
    </row>
    <row r="730" ht="14.25" customHeight="1">
      <c r="D730" s="191"/>
    </row>
    <row r="731" ht="14.25" customHeight="1">
      <c r="D731" s="191"/>
    </row>
    <row r="732" ht="14.25" customHeight="1">
      <c r="D732" s="191"/>
    </row>
    <row r="733" ht="14.25" customHeight="1">
      <c r="D733" s="191"/>
    </row>
    <row r="734" ht="14.25" customHeight="1">
      <c r="D734" s="191"/>
    </row>
    <row r="735" ht="14.25" customHeight="1">
      <c r="D735" s="191"/>
    </row>
    <row r="736" ht="14.25" customHeight="1">
      <c r="D736" s="191"/>
    </row>
    <row r="737" ht="14.25" customHeight="1">
      <c r="D737" s="191"/>
    </row>
    <row r="738" ht="14.25" customHeight="1">
      <c r="D738" s="191"/>
    </row>
    <row r="739" ht="14.25" customHeight="1">
      <c r="D739" s="191"/>
    </row>
    <row r="740" ht="14.25" customHeight="1">
      <c r="D740" s="191"/>
    </row>
    <row r="741" ht="14.25" customHeight="1">
      <c r="D741" s="191"/>
    </row>
    <row r="742" ht="14.25" customHeight="1">
      <c r="D742" s="191"/>
    </row>
    <row r="743" ht="14.25" customHeight="1">
      <c r="D743" s="191"/>
    </row>
    <row r="744" ht="14.25" customHeight="1">
      <c r="D744" s="191"/>
    </row>
    <row r="745" ht="14.25" customHeight="1">
      <c r="D745" s="191"/>
    </row>
    <row r="746" ht="14.25" customHeight="1">
      <c r="D746" s="191"/>
    </row>
    <row r="747" ht="14.25" customHeight="1">
      <c r="D747" s="191"/>
    </row>
    <row r="748" ht="14.25" customHeight="1">
      <c r="D748" s="191"/>
    </row>
    <row r="749" ht="14.25" customHeight="1">
      <c r="D749" s="191"/>
    </row>
    <row r="750" ht="14.25" customHeight="1">
      <c r="D750" s="191"/>
    </row>
    <row r="751" ht="14.25" customHeight="1">
      <c r="D751" s="191"/>
    </row>
    <row r="752" ht="14.25" customHeight="1">
      <c r="D752" s="191"/>
    </row>
    <row r="753" ht="14.25" customHeight="1">
      <c r="D753" s="191"/>
    </row>
    <row r="754" ht="14.25" customHeight="1">
      <c r="D754" s="191"/>
    </row>
    <row r="755" ht="14.25" customHeight="1">
      <c r="D755" s="191"/>
    </row>
    <row r="756" ht="14.25" customHeight="1">
      <c r="D756" s="191"/>
    </row>
    <row r="757" ht="14.25" customHeight="1">
      <c r="D757" s="191"/>
    </row>
    <row r="758" ht="14.25" customHeight="1">
      <c r="D758" s="191"/>
    </row>
    <row r="759" ht="14.25" customHeight="1">
      <c r="D759" s="191"/>
    </row>
    <row r="760" ht="14.25" customHeight="1">
      <c r="D760" s="191"/>
    </row>
    <row r="761" ht="14.25" customHeight="1">
      <c r="D761" s="191"/>
    </row>
    <row r="762" ht="14.25" customHeight="1">
      <c r="D762" s="191"/>
    </row>
    <row r="763" ht="14.25" customHeight="1">
      <c r="D763" s="191"/>
    </row>
    <row r="764" ht="14.25" customHeight="1">
      <c r="D764" s="191"/>
    </row>
    <row r="765" ht="14.25" customHeight="1">
      <c r="D765" s="191"/>
    </row>
    <row r="766" ht="14.25" customHeight="1">
      <c r="D766" s="191"/>
    </row>
    <row r="767" ht="14.25" customHeight="1">
      <c r="D767" s="191"/>
    </row>
    <row r="768" ht="14.25" customHeight="1">
      <c r="D768" s="191"/>
    </row>
    <row r="769" ht="14.25" customHeight="1">
      <c r="D769" s="191"/>
    </row>
    <row r="770" ht="14.25" customHeight="1">
      <c r="D770" s="191"/>
    </row>
    <row r="771" ht="14.25" customHeight="1">
      <c r="D771" s="191"/>
    </row>
    <row r="772" ht="14.25" customHeight="1">
      <c r="D772" s="191"/>
    </row>
    <row r="773" ht="14.25" customHeight="1">
      <c r="D773" s="191"/>
    </row>
    <row r="774" ht="14.25" customHeight="1">
      <c r="D774" s="191"/>
    </row>
    <row r="775" ht="14.25" customHeight="1">
      <c r="D775" s="191"/>
    </row>
    <row r="776" ht="14.25" customHeight="1">
      <c r="D776" s="191"/>
    </row>
    <row r="777" ht="14.25" customHeight="1">
      <c r="D777" s="191"/>
    </row>
    <row r="778" ht="14.25" customHeight="1">
      <c r="D778" s="191"/>
    </row>
    <row r="779" ht="14.25" customHeight="1">
      <c r="D779" s="191"/>
    </row>
    <row r="780" ht="14.25" customHeight="1">
      <c r="D780" s="191"/>
    </row>
    <row r="781" ht="14.25" customHeight="1">
      <c r="D781" s="191"/>
    </row>
    <row r="782" ht="14.25" customHeight="1">
      <c r="D782" s="191"/>
    </row>
    <row r="783" ht="14.25" customHeight="1">
      <c r="D783" s="191"/>
    </row>
    <row r="784" ht="14.25" customHeight="1">
      <c r="D784" s="191"/>
    </row>
    <row r="785" ht="14.25" customHeight="1">
      <c r="D785" s="191"/>
    </row>
    <row r="786" ht="14.25" customHeight="1">
      <c r="D786" s="191"/>
    </row>
    <row r="787" ht="14.25" customHeight="1">
      <c r="D787" s="191"/>
    </row>
    <row r="788" ht="14.25" customHeight="1">
      <c r="D788" s="191"/>
    </row>
    <row r="789" ht="14.25" customHeight="1">
      <c r="D789" s="191"/>
    </row>
    <row r="790" ht="14.25" customHeight="1">
      <c r="D790" s="191"/>
    </row>
    <row r="791" ht="14.25" customHeight="1">
      <c r="D791" s="191"/>
    </row>
    <row r="792" ht="14.25" customHeight="1">
      <c r="D792" s="191"/>
    </row>
    <row r="793" ht="14.25" customHeight="1">
      <c r="D793" s="191"/>
    </row>
    <row r="794" ht="14.25" customHeight="1">
      <c r="D794" s="191"/>
    </row>
    <row r="795" ht="14.25" customHeight="1">
      <c r="D795" s="191"/>
    </row>
    <row r="796" ht="14.25" customHeight="1">
      <c r="D796" s="191"/>
    </row>
    <row r="797" ht="14.25" customHeight="1">
      <c r="D797" s="191"/>
    </row>
    <row r="798" ht="14.25" customHeight="1">
      <c r="D798" s="191"/>
    </row>
    <row r="799" ht="14.25" customHeight="1">
      <c r="D799" s="191"/>
    </row>
    <row r="800" ht="14.25" customHeight="1">
      <c r="D800" s="191"/>
    </row>
    <row r="801" ht="14.25" customHeight="1">
      <c r="D801" s="191"/>
    </row>
    <row r="802" ht="14.25" customHeight="1">
      <c r="D802" s="191"/>
    </row>
    <row r="803" ht="14.25" customHeight="1">
      <c r="D803" s="191"/>
    </row>
    <row r="804" ht="14.25" customHeight="1">
      <c r="D804" s="191"/>
    </row>
    <row r="805" ht="14.25" customHeight="1">
      <c r="D805" s="191"/>
    </row>
    <row r="806" ht="14.25" customHeight="1">
      <c r="D806" s="191"/>
    </row>
    <row r="807" ht="14.25" customHeight="1">
      <c r="D807" s="191"/>
    </row>
    <row r="808" ht="14.25" customHeight="1">
      <c r="D808" s="191"/>
    </row>
    <row r="809" ht="14.25" customHeight="1">
      <c r="D809" s="191"/>
    </row>
    <row r="810" ht="14.25" customHeight="1">
      <c r="D810" s="191"/>
    </row>
    <row r="811" ht="14.25" customHeight="1">
      <c r="D811" s="191"/>
    </row>
    <row r="812" ht="14.25" customHeight="1">
      <c r="D812" s="191"/>
    </row>
    <row r="813" ht="14.25" customHeight="1">
      <c r="D813" s="191"/>
    </row>
    <row r="814" ht="14.25" customHeight="1">
      <c r="D814" s="191"/>
    </row>
    <row r="815" ht="14.25" customHeight="1">
      <c r="D815" s="191"/>
    </row>
    <row r="816" ht="14.25" customHeight="1">
      <c r="D816" s="191"/>
    </row>
    <row r="817" ht="14.25" customHeight="1">
      <c r="D817" s="191"/>
    </row>
    <row r="818" ht="14.25" customHeight="1">
      <c r="D818" s="191"/>
    </row>
    <row r="819" ht="14.25" customHeight="1">
      <c r="D819" s="191"/>
    </row>
    <row r="820" ht="14.25" customHeight="1">
      <c r="D820" s="191"/>
    </row>
    <row r="821" ht="14.25" customHeight="1">
      <c r="D821" s="191"/>
    </row>
    <row r="822" ht="14.25" customHeight="1">
      <c r="D822" s="191"/>
    </row>
    <row r="823" ht="14.25" customHeight="1">
      <c r="D823" s="191"/>
    </row>
    <row r="824" ht="14.25" customHeight="1">
      <c r="D824" s="191"/>
    </row>
    <row r="825" ht="14.25" customHeight="1">
      <c r="D825" s="191"/>
    </row>
    <row r="826" ht="14.25" customHeight="1">
      <c r="D826" s="191"/>
    </row>
    <row r="827" ht="14.25" customHeight="1">
      <c r="D827" s="191"/>
    </row>
    <row r="828" ht="14.25" customHeight="1">
      <c r="D828" s="191"/>
    </row>
    <row r="829" ht="14.25" customHeight="1">
      <c r="D829" s="191"/>
    </row>
    <row r="830" ht="14.25" customHeight="1">
      <c r="D830" s="191"/>
    </row>
    <row r="831" ht="14.25" customHeight="1">
      <c r="D831" s="191"/>
    </row>
    <row r="832" ht="14.25" customHeight="1">
      <c r="D832" s="191"/>
    </row>
    <row r="833" ht="14.25" customHeight="1">
      <c r="D833" s="191"/>
    </row>
    <row r="834" ht="14.25" customHeight="1">
      <c r="D834" s="191"/>
    </row>
    <row r="835" ht="14.25" customHeight="1">
      <c r="D835" s="191"/>
    </row>
    <row r="836" ht="14.25" customHeight="1">
      <c r="D836" s="191"/>
    </row>
    <row r="837" ht="14.25" customHeight="1">
      <c r="D837" s="191"/>
    </row>
    <row r="838" ht="14.25" customHeight="1">
      <c r="D838" s="191"/>
    </row>
    <row r="839" ht="14.25" customHeight="1">
      <c r="D839" s="191"/>
    </row>
    <row r="840" ht="14.25" customHeight="1">
      <c r="D840" s="191"/>
    </row>
    <row r="841" ht="14.25" customHeight="1">
      <c r="D841" s="191"/>
    </row>
    <row r="842" ht="14.25" customHeight="1">
      <c r="D842" s="191"/>
    </row>
    <row r="843" ht="14.25" customHeight="1">
      <c r="D843" s="191"/>
    </row>
    <row r="844" ht="14.25" customHeight="1">
      <c r="D844" s="191"/>
    </row>
    <row r="845" ht="14.25" customHeight="1">
      <c r="D845" s="191"/>
    </row>
    <row r="846" ht="14.25" customHeight="1">
      <c r="D846" s="191"/>
    </row>
    <row r="847" ht="14.25" customHeight="1">
      <c r="D847" s="191"/>
    </row>
    <row r="848" ht="14.25" customHeight="1">
      <c r="D848" s="191"/>
    </row>
    <row r="849" ht="14.25" customHeight="1">
      <c r="D849" s="191"/>
    </row>
    <row r="850" ht="14.25" customHeight="1">
      <c r="D850" s="191"/>
    </row>
    <row r="851" ht="14.25" customHeight="1">
      <c r="D851" s="191"/>
    </row>
    <row r="852" ht="14.25" customHeight="1">
      <c r="D852" s="191"/>
    </row>
    <row r="853" ht="14.25" customHeight="1">
      <c r="D853" s="191"/>
    </row>
    <row r="854" ht="14.25" customHeight="1">
      <c r="D854" s="191"/>
    </row>
    <row r="855" ht="14.25" customHeight="1">
      <c r="D855" s="191"/>
    </row>
    <row r="856" ht="14.25" customHeight="1">
      <c r="D856" s="191"/>
    </row>
    <row r="857" ht="14.25" customHeight="1">
      <c r="D857" s="191"/>
    </row>
    <row r="858" ht="14.25" customHeight="1">
      <c r="D858" s="191"/>
    </row>
    <row r="859" ht="14.25" customHeight="1">
      <c r="D859" s="191"/>
    </row>
    <row r="860" ht="14.25" customHeight="1">
      <c r="D860" s="191"/>
    </row>
    <row r="861" ht="14.25" customHeight="1">
      <c r="D861" s="191"/>
    </row>
    <row r="862" ht="14.25" customHeight="1">
      <c r="D862" s="191"/>
    </row>
    <row r="863" ht="14.25" customHeight="1">
      <c r="D863" s="191"/>
    </row>
    <row r="864" ht="14.25" customHeight="1">
      <c r="D864" s="191"/>
    </row>
    <row r="865" ht="14.25" customHeight="1">
      <c r="D865" s="191"/>
    </row>
    <row r="866" ht="14.25" customHeight="1">
      <c r="D866" s="191"/>
    </row>
    <row r="867" ht="14.25" customHeight="1">
      <c r="D867" s="191"/>
    </row>
    <row r="868" ht="14.25" customHeight="1">
      <c r="D868" s="191"/>
    </row>
    <row r="869" ht="14.25" customHeight="1">
      <c r="D869" s="191"/>
    </row>
    <row r="870" ht="14.25" customHeight="1">
      <c r="D870" s="191"/>
    </row>
    <row r="871" ht="14.25" customHeight="1">
      <c r="D871" s="191"/>
    </row>
    <row r="872" ht="14.25" customHeight="1">
      <c r="D872" s="191"/>
    </row>
    <row r="873" ht="14.25" customHeight="1">
      <c r="D873" s="191"/>
    </row>
    <row r="874" ht="14.25" customHeight="1">
      <c r="D874" s="191"/>
    </row>
    <row r="875" ht="14.25" customHeight="1">
      <c r="D875" s="191"/>
    </row>
    <row r="876" ht="14.25" customHeight="1">
      <c r="D876" s="191"/>
    </row>
    <row r="877" ht="14.25" customHeight="1">
      <c r="D877" s="191"/>
    </row>
    <row r="878" ht="14.25" customHeight="1">
      <c r="D878" s="191"/>
    </row>
    <row r="879" ht="14.25" customHeight="1">
      <c r="D879" s="191"/>
    </row>
    <row r="880" ht="14.25" customHeight="1">
      <c r="D880" s="191"/>
    </row>
    <row r="881" ht="14.25" customHeight="1">
      <c r="D881" s="191"/>
    </row>
    <row r="882" ht="14.25" customHeight="1">
      <c r="D882" s="191"/>
    </row>
    <row r="883" ht="14.25" customHeight="1">
      <c r="D883" s="191"/>
    </row>
    <row r="884" ht="14.25" customHeight="1">
      <c r="D884" s="191"/>
    </row>
    <row r="885" ht="14.25" customHeight="1">
      <c r="D885" s="191"/>
    </row>
    <row r="886" ht="14.25" customHeight="1">
      <c r="D886" s="191"/>
    </row>
    <row r="887" ht="14.25" customHeight="1">
      <c r="D887" s="191"/>
    </row>
    <row r="888" ht="14.25" customHeight="1">
      <c r="D888" s="191"/>
    </row>
    <row r="889" ht="14.25" customHeight="1">
      <c r="D889" s="191"/>
    </row>
    <row r="890" ht="14.25" customHeight="1">
      <c r="D890" s="191"/>
    </row>
    <row r="891" ht="14.25" customHeight="1">
      <c r="D891" s="191"/>
    </row>
    <row r="892" ht="14.25" customHeight="1">
      <c r="D892" s="191"/>
    </row>
    <row r="893" ht="14.25" customHeight="1">
      <c r="D893" s="191"/>
    </row>
    <row r="894" ht="14.25" customHeight="1">
      <c r="D894" s="191"/>
    </row>
    <row r="895" ht="14.25" customHeight="1">
      <c r="D895" s="191"/>
    </row>
    <row r="896" ht="14.25" customHeight="1">
      <c r="D896" s="191"/>
    </row>
    <row r="897" ht="14.25" customHeight="1">
      <c r="D897" s="191"/>
    </row>
    <row r="898" ht="14.25" customHeight="1">
      <c r="D898" s="191"/>
    </row>
    <row r="899" ht="14.25" customHeight="1">
      <c r="D899" s="191"/>
    </row>
    <row r="900" ht="14.25" customHeight="1">
      <c r="D900" s="191"/>
    </row>
    <row r="901" ht="14.25" customHeight="1">
      <c r="D901" s="191"/>
    </row>
    <row r="902" ht="14.25" customHeight="1">
      <c r="D902" s="191"/>
    </row>
    <row r="903" ht="14.25" customHeight="1">
      <c r="D903" s="191"/>
    </row>
    <row r="904" ht="14.25" customHeight="1">
      <c r="D904" s="191"/>
    </row>
    <row r="905" ht="14.25" customHeight="1">
      <c r="D905" s="191"/>
    </row>
    <row r="906" ht="14.25" customHeight="1">
      <c r="D906" s="191"/>
    </row>
    <row r="907" ht="14.25" customHeight="1">
      <c r="D907" s="191"/>
    </row>
    <row r="908" ht="14.25" customHeight="1">
      <c r="D908" s="191"/>
    </row>
    <row r="909" ht="14.25" customHeight="1">
      <c r="D909" s="191"/>
    </row>
    <row r="910" ht="14.25" customHeight="1">
      <c r="D910" s="191"/>
    </row>
    <row r="911" ht="14.25" customHeight="1">
      <c r="D911" s="191"/>
    </row>
    <row r="912" ht="14.25" customHeight="1">
      <c r="D912" s="191"/>
    </row>
    <row r="913" ht="14.25" customHeight="1">
      <c r="D913" s="191"/>
    </row>
    <row r="914" ht="14.25" customHeight="1">
      <c r="D914" s="191"/>
    </row>
    <row r="915" ht="14.25" customHeight="1">
      <c r="D915" s="191"/>
    </row>
    <row r="916" ht="14.25" customHeight="1">
      <c r="D916" s="191"/>
    </row>
    <row r="917" ht="14.25" customHeight="1">
      <c r="D917" s="191"/>
    </row>
    <row r="918" ht="14.25" customHeight="1">
      <c r="D918" s="191"/>
    </row>
    <row r="919" ht="14.25" customHeight="1">
      <c r="D919" s="191"/>
    </row>
    <row r="920" ht="14.25" customHeight="1">
      <c r="D920" s="191"/>
    </row>
    <row r="921" ht="14.25" customHeight="1">
      <c r="D921" s="191"/>
    </row>
    <row r="922" ht="14.25" customHeight="1">
      <c r="D922" s="191"/>
    </row>
    <row r="923" ht="14.25" customHeight="1">
      <c r="D923" s="191"/>
    </row>
    <row r="924" ht="14.25" customHeight="1">
      <c r="D924" s="191"/>
    </row>
    <row r="925" ht="14.25" customHeight="1">
      <c r="D925" s="191"/>
    </row>
    <row r="926" ht="14.25" customHeight="1">
      <c r="D926" s="191"/>
    </row>
    <row r="927" ht="14.25" customHeight="1">
      <c r="D927" s="191"/>
    </row>
    <row r="928" ht="14.25" customHeight="1">
      <c r="D928" s="191"/>
    </row>
    <row r="929" ht="14.25" customHeight="1">
      <c r="D929" s="191"/>
    </row>
    <row r="930" ht="14.25" customHeight="1">
      <c r="D930" s="191"/>
    </row>
    <row r="931" ht="14.25" customHeight="1">
      <c r="D931" s="191"/>
    </row>
    <row r="932" ht="14.25" customHeight="1">
      <c r="D932" s="191"/>
    </row>
    <row r="933" ht="14.25" customHeight="1">
      <c r="D933" s="191"/>
    </row>
    <row r="934" ht="14.25" customHeight="1">
      <c r="D934" s="191"/>
    </row>
    <row r="935" ht="14.25" customHeight="1">
      <c r="D935" s="191"/>
    </row>
    <row r="936" ht="14.25" customHeight="1">
      <c r="D936" s="191"/>
    </row>
    <row r="937" ht="14.25" customHeight="1">
      <c r="D937" s="191"/>
    </row>
    <row r="938" ht="14.25" customHeight="1">
      <c r="D938" s="191"/>
    </row>
    <row r="939" ht="14.25" customHeight="1">
      <c r="D939" s="191"/>
    </row>
    <row r="940" ht="14.25" customHeight="1">
      <c r="D940" s="191"/>
    </row>
    <row r="941" ht="14.25" customHeight="1">
      <c r="D941" s="191"/>
    </row>
    <row r="942" ht="14.25" customHeight="1">
      <c r="D942" s="191"/>
    </row>
    <row r="943" ht="14.25" customHeight="1">
      <c r="D943" s="191"/>
    </row>
    <row r="944" ht="14.25" customHeight="1">
      <c r="D944" s="191"/>
    </row>
    <row r="945" ht="14.25" customHeight="1">
      <c r="D945" s="191"/>
    </row>
    <row r="946" ht="14.25" customHeight="1">
      <c r="D946" s="191"/>
    </row>
    <row r="947" ht="14.25" customHeight="1">
      <c r="D947" s="191"/>
    </row>
    <row r="948" ht="14.25" customHeight="1">
      <c r="D948" s="191"/>
    </row>
    <row r="949" ht="14.25" customHeight="1">
      <c r="D949" s="191"/>
    </row>
    <row r="950" ht="14.25" customHeight="1">
      <c r="D950" s="191"/>
    </row>
    <row r="951" ht="14.25" customHeight="1">
      <c r="D951" s="191"/>
    </row>
    <row r="952" ht="14.25" customHeight="1">
      <c r="D952" s="191"/>
    </row>
    <row r="953" ht="14.25" customHeight="1">
      <c r="D953" s="191"/>
    </row>
    <row r="954" ht="14.25" customHeight="1">
      <c r="D954" s="191"/>
    </row>
    <row r="955" ht="14.25" customHeight="1">
      <c r="D955" s="191"/>
    </row>
    <row r="956" ht="14.25" customHeight="1">
      <c r="D956" s="191"/>
    </row>
    <row r="957" ht="14.25" customHeight="1">
      <c r="D957" s="191"/>
    </row>
    <row r="958" ht="14.25" customHeight="1">
      <c r="D958" s="191"/>
    </row>
    <row r="959" ht="14.25" customHeight="1">
      <c r="D959" s="191"/>
    </row>
    <row r="960" ht="14.25" customHeight="1">
      <c r="D960" s="191"/>
    </row>
    <row r="961" ht="14.25" customHeight="1">
      <c r="D961" s="191"/>
    </row>
    <row r="962" ht="14.25" customHeight="1">
      <c r="D962" s="191"/>
    </row>
    <row r="963" ht="14.25" customHeight="1">
      <c r="D963" s="191"/>
    </row>
    <row r="964" ht="14.25" customHeight="1">
      <c r="D964" s="191"/>
    </row>
    <row r="965" ht="14.25" customHeight="1">
      <c r="D965" s="191"/>
    </row>
    <row r="966" ht="14.25" customHeight="1">
      <c r="D966" s="191"/>
    </row>
    <row r="967" ht="14.25" customHeight="1">
      <c r="D967" s="191"/>
    </row>
    <row r="968" ht="14.25" customHeight="1">
      <c r="D968" s="191"/>
    </row>
    <row r="969" ht="14.25" customHeight="1">
      <c r="D969" s="191"/>
    </row>
    <row r="970" ht="14.25" customHeight="1">
      <c r="D970" s="191"/>
    </row>
    <row r="971" ht="14.25" customHeight="1">
      <c r="D971" s="191"/>
    </row>
    <row r="972" ht="14.25" customHeight="1">
      <c r="D972" s="191"/>
    </row>
    <row r="973" ht="14.25" customHeight="1">
      <c r="D973" s="191"/>
    </row>
    <row r="974" ht="14.25" customHeight="1">
      <c r="D974" s="191"/>
    </row>
    <row r="975" ht="14.25" customHeight="1">
      <c r="D975" s="191"/>
    </row>
    <row r="976" ht="14.25" customHeight="1">
      <c r="D976" s="191"/>
    </row>
    <row r="977" ht="14.25" customHeight="1">
      <c r="D977" s="191"/>
    </row>
    <row r="978" ht="14.25" customHeight="1">
      <c r="D978" s="191"/>
    </row>
    <row r="979" ht="14.25" customHeight="1">
      <c r="D979" s="191"/>
    </row>
    <row r="980" ht="14.25" customHeight="1">
      <c r="D980" s="191"/>
    </row>
    <row r="981" ht="14.25" customHeight="1">
      <c r="D981" s="191"/>
    </row>
    <row r="982" ht="14.25" customHeight="1">
      <c r="D982" s="191"/>
    </row>
    <row r="983" ht="14.25" customHeight="1">
      <c r="D983" s="191"/>
    </row>
    <row r="984" ht="14.25" customHeight="1">
      <c r="D984" s="191"/>
    </row>
    <row r="985" ht="14.25" customHeight="1">
      <c r="D985" s="191"/>
    </row>
    <row r="986" ht="14.25" customHeight="1">
      <c r="D986" s="191"/>
    </row>
    <row r="987" ht="14.25" customHeight="1">
      <c r="D987" s="191"/>
    </row>
    <row r="988" ht="14.25" customHeight="1">
      <c r="D988" s="191"/>
    </row>
    <row r="989" ht="14.25" customHeight="1">
      <c r="D989" s="191"/>
    </row>
    <row r="990" ht="14.25" customHeight="1">
      <c r="D990" s="191"/>
    </row>
    <row r="991" ht="14.25" customHeight="1">
      <c r="D991" s="191"/>
    </row>
    <row r="992" ht="14.25" customHeight="1">
      <c r="D992" s="191"/>
    </row>
    <row r="993" ht="14.25" customHeight="1">
      <c r="D993" s="191"/>
    </row>
    <row r="994" ht="14.25" customHeight="1">
      <c r="D994" s="191"/>
    </row>
    <row r="995" ht="14.25" customHeight="1">
      <c r="D995" s="191"/>
    </row>
    <row r="996" ht="14.25" customHeight="1">
      <c r="D996" s="191"/>
    </row>
    <row r="997" ht="14.25" customHeight="1">
      <c r="D997" s="191"/>
    </row>
    <row r="998" ht="14.25" customHeight="1">
      <c r="D998" s="191"/>
    </row>
    <row r="999" ht="14.25" customHeight="1">
      <c r="D999" s="191"/>
    </row>
    <row r="1000" ht="14.25" customHeight="1">
      <c r="D1000" s="191"/>
    </row>
  </sheetData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">
    <tabColor rgb="FFFFFFCC"/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12.63"/>
    <col customWidth="1" min="2" max="2" width="28.13"/>
    <col customWidth="1" min="3" max="3" width="44.25"/>
    <col customWidth="1" min="4" max="4" width="42.38"/>
    <col customWidth="1" min="5" max="5" width="19.88"/>
    <col customWidth="1" min="6" max="6" width="17.0"/>
    <col customWidth="1" min="7" max="9" width="8.63"/>
    <col customWidth="1" min="10" max="13" width="13.5"/>
  </cols>
  <sheetData>
    <row r="1" ht="14.25" customHeight="1">
      <c r="A1" s="192" t="s">
        <v>301</v>
      </c>
      <c r="B1" s="192" t="s">
        <v>302</v>
      </c>
      <c r="C1" s="192"/>
      <c r="D1" s="192" t="s">
        <v>303</v>
      </c>
      <c r="E1" s="193" t="s">
        <v>304</v>
      </c>
      <c r="F1" s="193" t="s">
        <v>305</v>
      </c>
      <c r="K1" s="188" t="s">
        <v>306</v>
      </c>
      <c r="L1" s="188" t="s">
        <v>307</v>
      </c>
      <c r="M1" s="188" t="s">
        <v>61</v>
      </c>
    </row>
    <row r="2" ht="14.25" customHeight="1">
      <c r="A2" s="188" t="s">
        <v>308</v>
      </c>
      <c r="B2" s="188" t="s">
        <v>309</v>
      </c>
      <c r="D2" s="188" t="s">
        <v>310</v>
      </c>
      <c r="E2" s="188" t="s">
        <v>82</v>
      </c>
      <c r="F2" s="188">
        <f t="shared" ref="F2:F447" si="1">RANDBETWEEN(20,35)</f>
        <v>29</v>
      </c>
    </row>
    <row r="3" ht="14.25" customHeight="1">
      <c r="A3" s="188" t="s">
        <v>308</v>
      </c>
      <c r="B3" s="188" t="s">
        <v>311</v>
      </c>
      <c r="D3" s="188" t="s">
        <v>310</v>
      </c>
      <c r="E3" s="188" t="s">
        <v>82</v>
      </c>
      <c r="F3" s="188">
        <f t="shared" si="1"/>
        <v>29</v>
      </c>
    </row>
    <row r="4" ht="14.25" customHeight="1">
      <c r="A4" s="188" t="s">
        <v>308</v>
      </c>
      <c r="B4" s="188" t="s">
        <v>312</v>
      </c>
      <c r="D4" s="188" t="s">
        <v>310</v>
      </c>
      <c r="E4" s="188" t="s">
        <v>82</v>
      </c>
      <c r="F4" s="188">
        <f t="shared" si="1"/>
        <v>26</v>
      </c>
    </row>
    <row r="5" ht="14.25" customHeight="1">
      <c r="A5" s="188" t="s">
        <v>308</v>
      </c>
      <c r="B5" s="188" t="s">
        <v>313</v>
      </c>
      <c r="D5" s="188" t="s">
        <v>310</v>
      </c>
      <c r="E5" s="188" t="s">
        <v>82</v>
      </c>
      <c r="F5" s="188">
        <f t="shared" si="1"/>
        <v>28</v>
      </c>
    </row>
    <row r="6" ht="14.25" customHeight="1">
      <c r="A6" s="188" t="s">
        <v>308</v>
      </c>
      <c r="B6" s="188" t="s">
        <v>181</v>
      </c>
      <c r="D6" s="188" t="s">
        <v>314</v>
      </c>
      <c r="E6" s="188" t="s">
        <v>76</v>
      </c>
      <c r="F6" s="188">
        <f t="shared" si="1"/>
        <v>20</v>
      </c>
    </row>
    <row r="7" ht="14.25" customHeight="1">
      <c r="A7" s="188" t="s">
        <v>308</v>
      </c>
      <c r="B7" s="188" t="s">
        <v>189</v>
      </c>
      <c r="D7" s="188" t="s">
        <v>315</v>
      </c>
      <c r="E7" s="188" t="s">
        <v>84</v>
      </c>
      <c r="F7" s="188">
        <f t="shared" si="1"/>
        <v>30</v>
      </c>
    </row>
    <row r="8" ht="14.25" customHeight="1">
      <c r="A8" s="188" t="s">
        <v>308</v>
      </c>
      <c r="B8" s="188" t="s">
        <v>179</v>
      </c>
      <c r="D8" s="188" t="s">
        <v>316</v>
      </c>
      <c r="E8" s="188" t="s">
        <v>75</v>
      </c>
      <c r="F8" s="188">
        <f t="shared" si="1"/>
        <v>29</v>
      </c>
    </row>
    <row r="9" ht="14.25" customHeight="1">
      <c r="A9" s="194" t="s">
        <v>308</v>
      </c>
      <c r="B9" s="194" t="s">
        <v>210</v>
      </c>
      <c r="D9" s="188" t="s">
        <v>317</v>
      </c>
      <c r="E9" s="194" t="s">
        <v>74</v>
      </c>
      <c r="F9" s="188">
        <f t="shared" si="1"/>
        <v>25</v>
      </c>
    </row>
    <row r="10" ht="14.25" customHeight="1">
      <c r="A10" s="188" t="s">
        <v>308</v>
      </c>
      <c r="B10" s="188" t="s">
        <v>177</v>
      </c>
      <c r="D10" s="188" t="s">
        <v>318</v>
      </c>
      <c r="E10" s="188" t="s">
        <v>79</v>
      </c>
      <c r="F10" s="188">
        <f t="shared" si="1"/>
        <v>33</v>
      </c>
    </row>
    <row r="11" ht="14.25" customHeight="1">
      <c r="A11" s="188" t="s">
        <v>308</v>
      </c>
      <c r="B11" s="188" t="s">
        <v>319</v>
      </c>
      <c r="D11" s="188" t="s">
        <v>318</v>
      </c>
      <c r="E11" s="188" t="s">
        <v>79</v>
      </c>
      <c r="F11" s="188">
        <f t="shared" si="1"/>
        <v>30</v>
      </c>
    </row>
    <row r="12" ht="14.25" customHeight="1">
      <c r="A12" s="188" t="s">
        <v>308</v>
      </c>
      <c r="B12" s="188" t="s">
        <v>187</v>
      </c>
      <c r="D12" s="188" t="s">
        <v>320</v>
      </c>
      <c r="E12" s="188" t="s">
        <v>80</v>
      </c>
      <c r="F12" s="188">
        <f t="shared" si="1"/>
        <v>26</v>
      </c>
    </row>
    <row r="13" ht="14.25" customHeight="1">
      <c r="A13" s="188" t="s">
        <v>308</v>
      </c>
      <c r="B13" s="188" t="s">
        <v>321</v>
      </c>
      <c r="D13" s="188" t="s">
        <v>322</v>
      </c>
      <c r="E13" s="188" t="s">
        <v>65</v>
      </c>
      <c r="F13" s="188">
        <f t="shared" si="1"/>
        <v>25</v>
      </c>
    </row>
    <row r="14" ht="14.25" customHeight="1">
      <c r="A14" s="188" t="s">
        <v>308</v>
      </c>
      <c r="B14" s="188" t="s">
        <v>323</v>
      </c>
      <c r="D14" s="188" t="s">
        <v>322</v>
      </c>
      <c r="E14" s="188" t="s">
        <v>65</v>
      </c>
      <c r="F14" s="188">
        <f t="shared" si="1"/>
        <v>27</v>
      </c>
    </row>
    <row r="15" ht="14.25" customHeight="1">
      <c r="A15" s="188" t="s">
        <v>308</v>
      </c>
      <c r="B15" s="188" t="s">
        <v>324</v>
      </c>
      <c r="D15" s="188" t="s">
        <v>325</v>
      </c>
      <c r="E15" s="188" t="s">
        <v>59</v>
      </c>
      <c r="F15" s="188">
        <f t="shared" si="1"/>
        <v>26</v>
      </c>
    </row>
    <row r="16" ht="14.25" customHeight="1">
      <c r="A16" s="188" t="s">
        <v>308</v>
      </c>
      <c r="B16" s="188" t="s">
        <v>326</v>
      </c>
      <c r="D16" s="188" t="s">
        <v>325</v>
      </c>
      <c r="E16" s="188" t="s">
        <v>59</v>
      </c>
      <c r="F16" s="188">
        <f t="shared" si="1"/>
        <v>35</v>
      </c>
    </row>
    <row r="17" ht="14.25" customHeight="1">
      <c r="A17" s="188" t="s">
        <v>308</v>
      </c>
      <c r="B17" s="188" t="s">
        <v>327</v>
      </c>
      <c r="D17" s="188" t="s">
        <v>325</v>
      </c>
      <c r="E17" s="188" t="s">
        <v>59</v>
      </c>
      <c r="F17" s="188">
        <f t="shared" si="1"/>
        <v>27</v>
      </c>
    </row>
    <row r="18" ht="14.25" customHeight="1">
      <c r="A18" s="188" t="s">
        <v>308</v>
      </c>
      <c r="B18" s="188" t="s">
        <v>328</v>
      </c>
      <c r="D18" s="188" t="s">
        <v>325</v>
      </c>
      <c r="E18" s="188" t="s">
        <v>59</v>
      </c>
      <c r="F18" s="188">
        <f t="shared" si="1"/>
        <v>30</v>
      </c>
    </row>
    <row r="19" ht="14.25" customHeight="1">
      <c r="A19" s="188" t="s">
        <v>308</v>
      </c>
      <c r="B19" s="188" t="s">
        <v>167</v>
      </c>
      <c r="D19" s="188" t="s">
        <v>329</v>
      </c>
      <c r="E19" s="188" t="s">
        <v>71</v>
      </c>
      <c r="F19" s="188">
        <f t="shared" si="1"/>
        <v>32</v>
      </c>
    </row>
    <row r="20" ht="14.25" customHeight="1">
      <c r="A20" s="188" t="s">
        <v>308</v>
      </c>
      <c r="B20" s="188" t="s">
        <v>240</v>
      </c>
      <c r="D20" s="188" t="s">
        <v>329</v>
      </c>
      <c r="E20" s="188" t="s">
        <v>71</v>
      </c>
      <c r="F20" s="188">
        <f t="shared" si="1"/>
        <v>24</v>
      </c>
    </row>
    <row r="21" ht="14.25" customHeight="1">
      <c r="A21" s="188" t="s">
        <v>308</v>
      </c>
      <c r="B21" s="188" t="s">
        <v>330</v>
      </c>
      <c r="D21" s="188" t="s">
        <v>331</v>
      </c>
      <c r="E21" s="188" t="s">
        <v>52</v>
      </c>
      <c r="F21" s="188">
        <f t="shared" si="1"/>
        <v>35</v>
      </c>
    </row>
    <row r="22" ht="14.25" customHeight="1">
      <c r="A22" s="188" t="s">
        <v>308</v>
      </c>
      <c r="B22" s="188" t="s">
        <v>332</v>
      </c>
      <c r="D22" s="188" t="s">
        <v>331</v>
      </c>
      <c r="E22" s="188" t="s">
        <v>52</v>
      </c>
      <c r="F22" s="188">
        <f t="shared" si="1"/>
        <v>35</v>
      </c>
    </row>
    <row r="23" ht="14.25" customHeight="1">
      <c r="A23" s="188" t="s">
        <v>308</v>
      </c>
      <c r="B23" s="188" t="s">
        <v>333</v>
      </c>
      <c r="D23" s="188" t="s">
        <v>331</v>
      </c>
      <c r="E23" s="188" t="s">
        <v>52</v>
      </c>
      <c r="F23" s="188">
        <f t="shared" si="1"/>
        <v>31</v>
      </c>
    </row>
    <row r="24" ht="14.25" customHeight="1">
      <c r="A24" s="188" t="s">
        <v>308</v>
      </c>
      <c r="B24" s="188" t="s">
        <v>108</v>
      </c>
      <c r="D24" s="188" t="s">
        <v>331</v>
      </c>
      <c r="E24" s="188" t="s">
        <v>52</v>
      </c>
      <c r="F24" s="188">
        <f t="shared" si="1"/>
        <v>31</v>
      </c>
    </row>
    <row r="25" ht="14.25" customHeight="1">
      <c r="A25" s="188" t="s">
        <v>308</v>
      </c>
      <c r="B25" s="188" t="s">
        <v>163</v>
      </c>
      <c r="D25" s="188" t="s">
        <v>331</v>
      </c>
      <c r="E25" s="188" t="s">
        <v>52</v>
      </c>
      <c r="F25" s="188">
        <f t="shared" si="1"/>
        <v>29</v>
      </c>
    </row>
    <row r="26" ht="14.25" customHeight="1">
      <c r="A26" s="188" t="s">
        <v>308</v>
      </c>
      <c r="B26" s="188" t="s">
        <v>334</v>
      </c>
      <c r="D26" s="188" t="s">
        <v>331</v>
      </c>
      <c r="E26" s="188" t="s">
        <v>52</v>
      </c>
      <c r="F26" s="188">
        <f t="shared" si="1"/>
        <v>28</v>
      </c>
    </row>
    <row r="27" ht="14.25" customHeight="1">
      <c r="A27" s="188" t="s">
        <v>308</v>
      </c>
      <c r="B27" s="188" t="s">
        <v>335</v>
      </c>
      <c r="D27" s="188" t="s">
        <v>331</v>
      </c>
      <c r="E27" s="188" t="s">
        <v>52</v>
      </c>
      <c r="F27" s="188">
        <f t="shared" si="1"/>
        <v>34</v>
      </c>
    </row>
    <row r="28" ht="14.25" customHeight="1">
      <c r="A28" s="188" t="s">
        <v>308</v>
      </c>
      <c r="B28" s="188" t="s">
        <v>336</v>
      </c>
      <c r="D28" s="188" t="s">
        <v>331</v>
      </c>
      <c r="E28" s="188" t="s">
        <v>52</v>
      </c>
      <c r="F28" s="188">
        <f t="shared" si="1"/>
        <v>24</v>
      </c>
    </row>
    <row r="29" ht="14.25" customHeight="1">
      <c r="A29" s="188" t="s">
        <v>308</v>
      </c>
      <c r="B29" s="188" t="s">
        <v>337</v>
      </c>
      <c r="D29" s="188" t="s">
        <v>331</v>
      </c>
      <c r="E29" s="188" t="s">
        <v>52</v>
      </c>
      <c r="F29" s="188">
        <f t="shared" si="1"/>
        <v>22</v>
      </c>
    </row>
    <row r="30" ht="14.25" customHeight="1">
      <c r="A30" s="188" t="s">
        <v>308</v>
      </c>
      <c r="B30" s="188" t="s">
        <v>338</v>
      </c>
      <c r="D30" s="188" t="s">
        <v>331</v>
      </c>
      <c r="E30" s="188" t="s">
        <v>52</v>
      </c>
      <c r="F30" s="188">
        <f t="shared" si="1"/>
        <v>34</v>
      </c>
    </row>
    <row r="31" ht="14.25" customHeight="1">
      <c r="A31" s="188" t="s">
        <v>308</v>
      </c>
      <c r="B31" s="188" t="s">
        <v>339</v>
      </c>
      <c r="D31" s="188" t="s">
        <v>331</v>
      </c>
      <c r="E31" s="188" t="s">
        <v>52</v>
      </c>
      <c r="F31" s="188">
        <f t="shared" si="1"/>
        <v>34</v>
      </c>
    </row>
    <row r="32" ht="14.25" customHeight="1">
      <c r="A32" s="188" t="s">
        <v>308</v>
      </c>
      <c r="B32" s="188" t="s">
        <v>340</v>
      </c>
      <c r="D32" s="188" t="s">
        <v>331</v>
      </c>
      <c r="E32" s="188" t="s">
        <v>52</v>
      </c>
      <c r="F32" s="188">
        <f t="shared" si="1"/>
        <v>20</v>
      </c>
    </row>
    <row r="33" ht="14.25" customHeight="1">
      <c r="A33" s="188" t="s">
        <v>308</v>
      </c>
      <c r="B33" s="188" t="s">
        <v>201</v>
      </c>
      <c r="D33" s="188" t="s">
        <v>307</v>
      </c>
      <c r="E33" s="188" t="s">
        <v>61</v>
      </c>
      <c r="F33" s="188">
        <f t="shared" si="1"/>
        <v>35</v>
      </c>
    </row>
    <row r="34" ht="14.25" customHeight="1">
      <c r="A34" s="188" t="s">
        <v>308</v>
      </c>
      <c r="B34" s="188" t="s">
        <v>341</v>
      </c>
      <c r="D34" s="188" t="s">
        <v>342</v>
      </c>
      <c r="E34" s="188" t="s">
        <v>63</v>
      </c>
      <c r="F34" s="188">
        <f t="shared" si="1"/>
        <v>27</v>
      </c>
    </row>
    <row r="35" ht="14.25" customHeight="1">
      <c r="A35" s="188" t="s">
        <v>308</v>
      </c>
      <c r="B35" s="188" t="s">
        <v>343</v>
      </c>
      <c r="D35" s="188" t="s">
        <v>342</v>
      </c>
      <c r="E35" s="188" t="s">
        <v>63</v>
      </c>
      <c r="F35" s="188">
        <f t="shared" si="1"/>
        <v>25</v>
      </c>
    </row>
    <row r="36" ht="14.25" customHeight="1">
      <c r="A36" s="188" t="s">
        <v>308</v>
      </c>
      <c r="B36" s="188" t="s">
        <v>344</v>
      </c>
      <c r="D36" s="188" t="s">
        <v>342</v>
      </c>
      <c r="E36" s="188" t="s">
        <v>63</v>
      </c>
      <c r="F36" s="188">
        <f t="shared" si="1"/>
        <v>34</v>
      </c>
    </row>
    <row r="37" ht="14.25" customHeight="1">
      <c r="A37" s="188" t="s">
        <v>308</v>
      </c>
      <c r="B37" s="188" t="s">
        <v>203</v>
      </c>
      <c r="D37" s="188" t="s">
        <v>342</v>
      </c>
      <c r="E37" s="188" t="s">
        <v>63</v>
      </c>
      <c r="F37" s="188">
        <f t="shared" si="1"/>
        <v>21</v>
      </c>
    </row>
    <row r="38" ht="14.25" customHeight="1">
      <c r="A38" s="188" t="s">
        <v>308</v>
      </c>
      <c r="B38" s="188" t="s">
        <v>345</v>
      </c>
      <c r="D38" s="188" t="s">
        <v>346</v>
      </c>
      <c r="E38" s="188" t="s">
        <v>56</v>
      </c>
      <c r="F38" s="188">
        <f t="shared" si="1"/>
        <v>32</v>
      </c>
    </row>
    <row r="39" ht="14.25" customHeight="1">
      <c r="A39" s="1" t="s">
        <v>308</v>
      </c>
      <c r="B39" s="1" t="s">
        <v>347</v>
      </c>
      <c r="D39" s="188" t="s">
        <v>346</v>
      </c>
      <c r="E39" s="1" t="s">
        <v>56</v>
      </c>
      <c r="F39" s="188">
        <f t="shared" si="1"/>
        <v>22</v>
      </c>
    </row>
    <row r="40" ht="14.25" customHeight="1">
      <c r="A40" s="195" t="s">
        <v>308</v>
      </c>
      <c r="B40" s="195" t="s">
        <v>348</v>
      </c>
      <c r="D40" s="188" t="s">
        <v>346</v>
      </c>
      <c r="E40" s="195" t="s">
        <v>56</v>
      </c>
      <c r="F40" s="188">
        <f t="shared" si="1"/>
        <v>23</v>
      </c>
    </row>
    <row r="41" ht="14.25" customHeight="1">
      <c r="A41" s="188" t="s">
        <v>308</v>
      </c>
      <c r="B41" s="188" t="s">
        <v>349</v>
      </c>
      <c r="D41" s="188" t="s">
        <v>346</v>
      </c>
      <c r="E41" s="188" t="s">
        <v>56</v>
      </c>
      <c r="F41" s="188">
        <f t="shared" si="1"/>
        <v>34</v>
      </c>
    </row>
    <row r="42" ht="14.25" customHeight="1">
      <c r="A42" s="188" t="s">
        <v>308</v>
      </c>
      <c r="B42" s="188" t="s">
        <v>350</v>
      </c>
      <c r="D42" s="188" t="s">
        <v>346</v>
      </c>
      <c r="E42" s="188" t="s">
        <v>56</v>
      </c>
      <c r="F42" s="188">
        <f t="shared" si="1"/>
        <v>33</v>
      </c>
    </row>
    <row r="43" ht="14.25" customHeight="1">
      <c r="A43" s="188" t="s">
        <v>308</v>
      </c>
      <c r="B43" s="188" t="s">
        <v>351</v>
      </c>
      <c r="D43" s="188" t="s">
        <v>346</v>
      </c>
      <c r="E43" s="188" t="s">
        <v>56</v>
      </c>
      <c r="F43" s="188">
        <f t="shared" si="1"/>
        <v>30</v>
      </c>
    </row>
    <row r="44" ht="14.25" customHeight="1">
      <c r="A44" s="188" t="s">
        <v>308</v>
      </c>
      <c r="B44" s="188" t="s">
        <v>352</v>
      </c>
      <c r="D44" s="188" t="s">
        <v>346</v>
      </c>
      <c r="E44" s="188" t="s">
        <v>56</v>
      </c>
      <c r="F44" s="188">
        <f t="shared" si="1"/>
        <v>25</v>
      </c>
    </row>
    <row r="45" ht="14.25" customHeight="1">
      <c r="A45" s="188" t="s">
        <v>308</v>
      </c>
      <c r="B45" s="188" t="s">
        <v>353</v>
      </c>
      <c r="D45" s="188" t="s">
        <v>346</v>
      </c>
      <c r="E45" s="188" t="s">
        <v>56</v>
      </c>
      <c r="F45" s="188">
        <f t="shared" si="1"/>
        <v>23</v>
      </c>
    </row>
    <row r="46" ht="14.25" customHeight="1">
      <c r="A46" s="188" t="s">
        <v>308</v>
      </c>
      <c r="B46" s="188" t="s">
        <v>169</v>
      </c>
      <c r="D46" s="188" t="s">
        <v>354</v>
      </c>
      <c r="E46" s="188" t="s">
        <v>72</v>
      </c>
      <c r="F46" s="188">
        <f t="shared" si="1"/>
        <v>28</v>
      </c>
    </row>
    <row r="47" ht="14.25" customHeight="1">
      <c r="A47" s="188" t="s">
        <v>308</v>
      </c>
      <c r="B47" s="188" t="s">
        <v>171</v>
      </c>
      <c r="D47" s="188" t="s">
        <v>354</v>
      </c>
      <c r="E47" s="188" t="s">
        <v>72</v>
      </c>
      <c r="F47" s="188">
        <f t="shared" si="1"/>
        <v>28</v>
      </c>
    </row>
    <row r="48" ht="14.25" customHeight="1">
      <c r="A48" s="188" t="s">
        <v>308</v>
      </c>
      <c r="B48" s="188" t="s">
        <v>197</v>
      </c>
      <c r="D48" s="188" t="s">
        <v>355</v>
      </c>
      <c r="E48" s="188" t="s">
        <v>54</v>
      </c>
      <c r="F48" s="188">
        <f t="shared" si="1"/>
        <v>34</v>
      </c>
    </row>
    <row r="49" ht="14.25" customHeight="1">
      <c r="A49" s="188" t="s">
        <v>308</v>
      </c>
      <c r="B49" s="188" t="s">
        <v>356</v>
      </c>
      <c r="D49" s="188" t="s">
        <v>357</v>
      </c>
      <c r="E49" s="188" t="s">
        <v>67</v>
      </c>
      <c r="F49" s="188">
        <f t="shared" si="1"/>
        <v>29</v>
      </c>
    </row>
    <row r="50" ht="14.25" customHeight="1">
      <c r="A50" s="188" t="s">
        <v>308</v>
      </c>
      <c r="B50" s="188" t="s">
        <v>358</v>
      </c>
      <c r="D50" s="188" t="s">
        <v>357</v>
      </c>
      <c r="E50" s="188" t="s">
        <v>67</v>
      </c>
      <c r="F50" s="188">
        <f t="shared" si="1"/>
        <v>23</v>
      </c>
    </row>
    <row r="51" ht="14.25" customHeight="1">
      <c r="A51" s="188" t="s">
        <v>308</v>
      </c>
      <c r="B51" s="188" t="s">
        <v>173</v>
      </c>
      <c r="D51" s="188" t="s">
        <v>359</v>
      </c>
      <c r="E51" s="188" t="s">
        <v>73</v>
      </c>
      <c r="F51" s="188">
        <f t="shared" si="1"/>
        <v>24</v>
      </c>
    </row>
    <row r="52" ht="14.25" customHeight="1">
      <c r="A52" s="188" t="s">
        <v>308</v>
      </c>
      <c r="B52" s="188" t="s">
        <v>244</v>
      </c>
      <c r="D52" s="188" t="s">
        <v>359</v>
      </c>
      <c r="E52" s="188" t="s">
        <v>73</v>
      </c>
      <c r="F52" s="188">
        <f t="shared" si="1"/>
        <v>22</v>
      </c>
    </row>
    <row r="53" ht="14.25" customHeight="1">
      <c r="A53" s="188" t="s">
        <v>308</v>
      </c>
      <c r="B53" s="188" t="s">
        <v>175</v>
      </c>
      <c r="D53" s="188" t="s">
        <v>360</v>
      </c>
      <c r="E53" s="188" t="s">
        <v>78</v>
      </c>
      <c r="F53" s="188">
        <f t="shared" si="1"/>
        <v>27</v>
      </c>
    </row>
    <row r="54" ht="14.25" customHeight="1">
      <c r="A54" s="188" t="s">
        <v>308</v>
      </c>
      <c r="B54" s="188" t="s">
        <v>361</v>
      </c>
      <c r="D54" s="188" t="s">
        <v>362</v>
      </c>
      <c r="E54" s="188" t="s">
        <v>50</v>
      </c>
      <c r="F54" s="188">
        <f t="shared" si="1"/>
        <v>34</v>
      </c>
    </row>
    <row r="55" ht="14.25" customHeight="1">
      <c r="A55" s="188" t="s">
        <v>308</v>
      </c>
      <c r="B55" s="188" t="s">
        <v>363</v>
      </c>
      <c r="D55" s="188" t="s">
        <v>362</v>
      </c>
      <c r="E55" s="188" t="s">
        <v>50</v>
      </c>
      <c r="F55" s="188">
        <f t="shared" si="1"/>
        <v>25</v>
      </c>
    </row>
    <row r="56" ht="14.25" customHeight="1">
      <c r="A56" s="188" t="s">
        <v>308</v>
      </c>
      <c r="B56" s="188" t="s">
        <v>364</v>
      </c>
      <c r="D56" s="188" t="s">
        <v>365</v>
      </c>
      <c r="E56" s="188" t="s">
        <v>47</v>
      </c>
      <c r="F56" s="188">
        <f t="shared" si="1"/>
        <v>31</v>
      </c>
    </row>
    <row r="57" ht="14.25" customHeight="1">
      <c r="A57" s="188" t="s">
        <v>308</v>
      </c>
      <c r="B57" s="188" t="s">
        <v>366</v>
      </c>
      <c r="D57" s="188" t="s">
        <v>365</v>
      </c>
      <c r="E57" s="188" t="s">
        <v>47</v>
      </c>
      <c r="F57" s="188">
        <f t="shared" si="1"/>
        <v>24</v>
      </c>
    </row>
    <row r="58" ht="14.25" customHeight="1">
      <c r="A58" s="188" t="s">
        <v>308</v>
      </c>
      <c r="B58" s="188" t="s">
        <v>183</v>
      </c>
      <c r="D58" s="188" t="s">
        <v>310</v>
      </c>
      <c r="E58" s="188" t="s">
        <v>82</v>
      </c>
      <c r="F58" s="188">
        <f t="shared" si="1"/>
        <v>30</v>
      </c>
    </row>
    <row r="59" ht="14.25" customHeight="1">
      <c r="A59" s="188" t="s">
        <v>308</v>
      </c>
      <c r="B59" s="188" t="s">
        <v>367</v>
      </c>
      <c r="D59" s="188" t="s">
        <v>310</v>
      </c>
      <c r="E59" s="188" t="s">
        <v>82</v>
      </c>
      <c r="F59" s="188">
        <f t="shared" si="1"/>
        <v>20</v>
      </c>
    </row>
    <row r="60" ht="14.25" customHeight="1">
      <c r="A60" s="188" t="s">
        <v>308</v>
      </c>
      <c r="B60" s="188" t="s">
        <v>185</v>
      </c>
      <c r="D60" s="188" t="s">
        <v>310</v>
      </c>
      <c r="E60" s="188" t="s">
        <v>82</v>
      </c>
      <c r="F60" s="188">
        <f t="shared" si="1"/>
        <v>20</v>
      </c>
    </row>
    <row r="61" ht="14.25" customHeight="1">
      <c r="A61" s="188" t="s">
        <v>308</v>
      </c>
      <c r="B61" s="188" t="s">
        <v>368</v>
      </c>
      <c r="D61" s="188" t="s">
        <v>310</v>
      </c>
      <c r="E61" s="188" t="s">
        <v>82</v>
      </c>
      <c r="F61" s="188">
        <f t="shared" si="1"/>
        <v>31</v>
      </c>
    </row>
    <row r="62" ht="14.25" customHeight="1">
      <c r="A62" s="188" t="s">
        <v>308</v>
      </c>
      <c r="B62" s="188" t="s">
        <v>288</v>
      </c>
      <c r="D62" s="188" t="s">
        <v>322</v>
      </c>
      <c r="E62" s="188" t="s">
        <v>65</v>
      </c>
      <c r="F62" s="188">
        <f t="shared" si="1"/>
        <v>24</v>
      </c>
    </row>
    <row r="63" ht="14.25" customHeight="1">
      <c r="A63" s="188" t="s">
        <v>308</v>
      </c>
      <c r="B63" s="188" t="s">
        <v>369</v>
      </c>
      <c r="D63" s="188" t="s">
        <v>322</v>
      </c>
      <c r="E63" s="188" t="s">
        <v>65</v>
      </c>
      <c r="F63" s="188">
        <f t="shared" si="1"/>
        <v>28</v>
      </c>
    </row>
    <row r="64" ht="14.25" customHeight="1">
      <c r="A64" s="188" t="s">
        <v>308</v>
      </c>
      <c r="B64" s="188" t="s">
        <v>199</v>
      </c>
      <c r="D64" s="188" t="s">
        <v>322</v>
      </c>
      <c r="E64" s="188" t="s">
        <v>65</v>
      </c>
      <c r="F64" s="188">
        <f t="shared" si="1"/>
        <v>35</v>
      </c>
    </row>
    <row r="65" ht="14.25" customHeight="1">
      <c r="A65" s="188" t="s">
        <v>308</v>
      </c>
      <c r="B65" s="188" t="s">
        <v>370</v>
      </c>
      <c r="D65" s="188" t="s">
        <v>322</v>
      </c>
      <c r="E65" s="188" t="s">
        <v>65</v>
      </c>
      <c r="F65" s="188">
        <f t="shared" si="1"/>
        <v>29</v>
      </c>
    </row>
    <row r="66" ht="14.25" customHeight="1">
      <c r="A66" s="188" t="s">
        <v>308</v>
      </c>
      <c r="B66" s="188" t="s">
        <v>371</v>
      </c>
      <c r="D66" s="188" t="s">
        <v>331</v>
      </c>
      <c r="E66" s="188" t="s">
        <v>52</v>
      </c>
      <c r="F66" s="188">
        <f t="shared" si="1"/>
        <v>25</v>
      </c>
    </row>
    <row r="67" ht="14.25" customHeight="1">
      <c r="A67" s="188" t="s">
        <v>308</v>
      </c>
      <c r="B67" s="188" t="s">
        <v>372</v>
      </c>
      <c r="D67" s="188" t="s">
        <v>331</v>
      </c>
      <c r="E67" s="188" t="s">
        <v>52</v>
      </c>
      <c r="F67" s="188">
        <f t="shared" si="1"/>
        <v>22</v>
      </c>
    </row>
    <row r="68" ht="14.25" customHeight="1">
      <c r="A68" s="188" t="s">
        <v>308</v>
      </c>
      <c r="B68" s="188" t="s">
        <v>373</v>
      </c>
      <c r="D68" s="188" t="s">
        <v>331</v>
      </c>
      <c r="E68" s="188" t="s">
        <v>52</v>
      </c>
      <c r="F68" s="188">
        <f t="shared" si="1"/>
        <v>30</v>
      </c>
    </row>
    <row r="69" ht="14.25" customHeight="1">
      <c r="A69" s="188" t="s">
        <v>308</v>
      </c>
      <c r="B69" s="188" t="s">
        <v>374</v>
      </c>
      <c r="D69" s="188" t="s">
        <v>331</v>
      </c>
      <c r="E69" s="188" t="s">
        <v>52</v>
      </c>
      <c r="F69" s="188">
        <f t="shared" si="1"/>
        <v>35</v>
      </c>
    </row>
    <row r="70" ht="14.25" customHeight="1">
      <c r="A70" s="188" t="s">
        <v>308</v>
      </c>
      <c r="B70" s="188" t="s">
        <v>375</v>
      </c>
      <c r="D70" s="188" t="s">
        <v>331</v>
      </c>
      <c r="E70" s="188" t="s">
        <v>52</v>
      </c>
      <c r="F70" s="188">
        <f t="shared" si="1"/>
        <v>31</v>
      </c>
    </row>
    <row r="71" ht="14.25" customHeight="1">
      <c r="A71" s="188" t="s">
        <v>308</v>
      </c>
      <c r="B71" s="188" t="s">
        <v>376</v>
      </c>
      <c r="D71" s="188" t="s">
        <v>331</v>
      </c>
      <c r="E71" s="188" t="s">
        <v>52</v>
      </c>
      <c r="F71" s="188">
        <f t="shared" si="1"/>
        <v>22</v>
      </c>
    </row>
    <row r="72" ht="14.25" customHeight="1">
      <c r="A72" s="188" t="s">
        <v>308</v>
      </c>
      <c r="B72" s="188" t="s">
        <v>377</v>
      </c>
      <c r="D72" s="188" t="s">
        <v>331</v>
      </c>
      <c r="E72" s="188" t="s">
        <v>52</v>
      </c>
      <c r="F72" s="188">
        <f t="shared" si="1"/>
        <v>27</v>
      </c>
    </row>
    <row r="73" ht="14.25" customHeight="1">
      <c r="A73" s="188" t="s">
        <v>308</v>
      </c>
      <c r="B73" s="188" t="s">
        <v>214</v>
      </c>
      <c r="D73" s="188" t="s">
        <v>331</v>
      </c>
      <c r="E73" s="188" t="s">
        <v>52</v>
      </c>
      <c r="F73" s="188">
        <f t="shared" si="1"/>
        <v>20</v>
      </c>
    </row>
    <row r="74" ht="14.25" customHeight="1">
      <c r="A74" s="188" t="s">
        <v>308</v>
      </c>
      <c r="B74" s="188" t="s">
        <v>378</v>
      </c>
      <c r="D74" s="188" t="s">
        <v>331</v>
      </c>
      <c r="E74" s="188" t="s">
        <v>52</v>
      </c>
      <c r="F74" s="188">
        <f t="shared" si="1"/>
        <v>28</v>
      </c>
    </row>
    <row r="75" ht="14.25" customHeight="1">
      <c r="A75" s="188" t="s">
        <v>308</v>
      </c>
      <c r="B75" s="188" t="s">
        <v>379</v>
      </c>
      <c r="D75" s="188" t="s">
        <v>331</v>
      </c>
      <c r="E75" s="188" t="s">
        <v>52</v>
      </c>
      <c r="F75" s="188">
        <f t="shared" si="1"/>
        <v>28</v>
      </c>
    </row>
    <row r="76" ht="14.25" customHeight="1">
      <c r="A76" s="188" t="s">
        <v>308</v>
      </c>
      <c r="B76" s="188" t="s">
        <v>380</v>
      </c>
      <c r="D76" s="188" t="s">
        <v>331</v>
      </c>
      <c r="E76" s="188" t="s">
        <v>52</v>
      </c>
      <c r="F76" s="188">
        <f t="shared" si="1"/>
        <v>26</v>
      </c>
    </row>
    <row r="77" ht="14.25" customHeight="1">
      <c r="A77" s="188" t="s">
        <v>308</v>
      </c>
      <c r="B77" s="188" t="s">
        <v>381</v>
      </c>
      <c r="D77" s="188" t="s">
        <v>331</v>
      </c>
      <c r="E77" s="188" t="s">
        <v>52</v>
      </c>
      <c r="F77" s="188">
        <f t="shared" si="1"/>
        <v>28</v>
      </c>
    </row>
    <row r="78" ht="14.25" customHeight="1">
      <c r="A78" s="188" t="s">
        <v>308</v>
      </c>
      <c r="B78" s="188" t="s">
        <v>382</v>
      </c>
      <c r="D78" s="188" t="s">
        <v>331</v>
      </c>
      <c r="E78" s="188" t="s">
        <v>52</v>
      </c>
      <c r="F78" s="188">
        <f t="shared" si="1"/>
        <v>31</v>
      </c>
    </row>
    <row r="79" ht="14.25" customHeight="1">
      <c r="A79" s="188" t="s">
        <v>308</v>
      </c>
      <c r="B79" s="188" t="s">
        <v>383</v>
      </c>
      <c r="D79" s="188" t="s">
        <v>331</v>
      </c>
      <c r="E79" s="188" t="s">
        <v>52</v>
      </c>
      <c r="F79" s="188">
        <f t="shared" si="1"/>
        <v>28</v>
      </c>
    </row>
    <row r="80" ht="14.25" customHeight="1">
      <c r="A80" s="188" t="s">
        <v>308</v>
      </c>
      <c r="B80" s="188" t="s">
        <v>384</v>
      </c>
      <c r="D80" s="188" t="s">
        <v>331</v>
      </c>
      <c r="E80" s="188" t="s">
        <v>52</v>
      </c>
      <c r="F80" s="188">
        <f t="shared" si="1"/>
        <v>34</v>
      </c>
    </row>
    <row r="81" ht="14.25" customHeight="1">
      <c r="A81" s="196" t="s">
        <v>308</v>
      </c>
      <c r="B81" s="196" t="s">
        <v>385</v>
      </c>
      <c r="D81" s="188" t="s">
        <v>331</v>
      </c>
      <c r="E81" s="196" t="s">
        <v>52</v>
      </c>
      <c r="F81" s="188">
        <f t="shared" si="1"/>
        <v>24</v>
      </c>
    </row>
    <row r="82" ht="14.25" customHeight="1">
      <c r="A82" s="188" t="s">
        <v>308</v>
      </c>
      <c r="B82" s="188" t="s">
        <v>386</v>
      </c>
      <c r="D82" s="188" t="s">
        <v>331</v>
      </c>
      <c r="E82" s="188" t="s">
        <v>52</v>
      </c>
      <c r="F82" s="188">
        <f t="shared" si="1"/>
        <v>31</v>
      </c>
    </row>
    <row r="83" ht="14.25" customHeight="1">
      <c r="A83" s="188" t="s">
        <v>308</v>
      </c>
      <c r="B83" s="188" t="s">
        <v>387</v>
      </c>
      <c r="D83" s="188" t="s">
        <v>331</v>
      </c>
      <c r="E83" s="188" t="s">
        <v>52</v>
      </c>
      <c r="F83" s="188">
        <f t="shared" si="1"/>
        <v>23</v>
      </c>
    </row>
    <row r="84" ht="14.25" customHeight="1">
      <c r="A84" s="188" t="s">
        <v>308</v>
      </c>
      <c r="B84" s="188" t="s">
        <v>388</v>
      </c>
      <c r="D84" s="188" t="s">
        <v>331</v>
      </c>
      <c r="E84" s="188" t="s">
        <v>52</v>
      </c>
      <c r="F84" s="188">
        <f t="shared" si="1"/>
        <v>20</v>
      </c>
    </row>
    <row r="85" ht="14.25" customHeight="1">
      <c r="A85" s="188" t="s">
        <v>308</v>
      </c>
      <c r="B85" s="188" t="s">
        <v>389</v>
      </c>
      <c r="D85" s="188" t="s">
        <v>331</v>
      </c>
      <c r="E85" s="188" t="s">
        <v>52</v>
      </c>
      <c r="F85" s="188">
        <f t="shared" si="1"/>
        <v>30</v>
      </c>
    </row>
    <row r="86" ht="14.25" customHeight="1">
      <c r="A86" s="188" t="s">
        <v>308</v>
      </c>
      <c r="B86" s="188" t="s">
        <v>390</v>
      </c>
      <c r="D86" s="188" t="s">
        <v>331</v>
      </c>
      <c r="E86" s="188" t="s">
        <v>52</v>
      </c>
      <c r="F86" s="188">
        <f t="shared" si="1"/>
        <v>34</v>
      </c>
    </row>
    <row r="87" ht="14.25" customHeight="1">
      <c r="A87" s="188" t="s">
        <v>308</v>
      </c>
      <c r="B87" s="188" t="s">
        <v>391</v>
      </c>
      <c r="D87" s="188" t="s">
        <v>331</v>
      </c>
      <c r="E87" s="188" t="s">
        <v>52</v>
      </c>
      <c r="F87" s="188">
        <f t="shared" si="1"/>
        <v>31</v>
      </c>
    </row>
    <row r="88" ht="14.25" customHeight="1">
      <c r="A88" s="188" t="s">
        <v>308</v>
      </c>
      <c r="B88" s="188" t="s">
        <v>392</v>
      </c>
      <c r="D88" s="188" t="s">
        <v>331</v>
      </c>
      <c r="E88" s="188" t="s">
        <v>52</v>
      </c>
      <c r="F88" s="188">
        <f t="shared" si="1"/>
        <v>20</v>
      </c>
    </row>
    <row r="89" ht="14.25" customHeight="1">
      <c r="A89" s="188" t="s">
        <v>308</v>
      </c>
      <c r="B89" s="188" t="s">
        <v>393</v>
      </c>
      <c r="D89" s="188" t="s">
        <v>331</v>
      </c>
      <c r="E89" s="188" t="s">
        <v>52</v>
      </c>
      <c r="F89" s="188">
        <f t="shared" si="1"/>
        <v>33</v>
      </c>
    </row>
    <row r="90" ht="14.25" customHeight="1">
      <c r="A90" s="188" t="s">
        <v>308</v>
      </c>
      <c r="B90" s="188" t="s">
        <v>394</v>
      </c>
      <c r="D90" s="188" t="s">
        <v>307</v>
      </c>
      <c r="E90" s="188" t="s">
        <v>61</v>
      </c>
      <c r="F90" s="188">
        <f t="shared" si="1"/>
        <v>25</v>
      </c>
    </row>
    <row r="91" ht="14.25" customHeight="1">
      <c r="A91" s="188" t="s">
        <v>308</v>
      </c>
      <c r="B91" s="188" t="s">
        <v>395</v>
      </c>
      <c r="D91" s="188" t="s">
        <v>342</v>
      </c>
      <c r="E91" s="188" t="s">
        <v>63</v>
      </c>
      <c r="F91" s="188">
        <f t="shared" si="1"/>
        <v>29</v>
      </c>
    </row>
    <row r="92" ht="14.25" customHeight="1">
      <c r="A92" s="188" t="s">
        <v>308</v>
      </c>
      <c r="B92" s="188" t="s">
        <v>396</v>
      </c>
      <c r="D92" s="188" t="s">
        <v>342</v>
      </c>
      <c r="E92" s="188" t="s">
        <v>63</v>
      </c>
      <c r="F92" s="188">
        <f t="shared" si="1"/>
        <v>32</v>
      </c>
    </row>
    <row r="93" ht="14.25" customHeight="1">
      <c r="A93" s="188" t="s">
        <v>308</v>
      </c>
      <c r="B93" s="188" t="s">
        <v>397</v>
      </c>
      <c r="D93" s="188" t="s">
        <v>342</v>
      </c>
      <c r="E93" s="188" t="s">
        <v>63</v>
      </c>
      <c r="F93" s="188">
        <f t="shared" si="1"/>
        <v>24</v>
      </c>
    </row>
    <row r="94" ht="14.25" customHeight="1">
      <c r="A94" s="188" t="s">
        <v>308</v>
      </c>
      <c r="B94" s="188" t="s">
        <v>398</v>
      </c>
      <c r="D94" s="188" t="s">
        <v>342</v>
      </c>
      <c r="E94" s="188" t="s">
        <v>63</v>
      </c>
      <c r="F94" s="188">
        <f t="shared" si="1"/>
        <v>26</v>
      </c>
    </row>
    <row r="95" ht="14.25" customHeight="1">
      <c r="A95" s="188" t="s">
        <v>308</v>
      </c>
      <c r="B95" s="188" t="s">
        <v>146</v>
      </c>
      <c r="D95" s="188" t="s">
        <v>355</v>
      </c>
      <c r="E95" s="188" t="s">
        <v>54</v>
      </c>
      <c r="F95" s="188">
        <f t="shared" si="1"/>
        <v>24</v>
      </c>
    </row>
    <row r="96" ht="14.25" customHeight="1">
      <c r="A96" s="188" t="s">
        <v>308</v>
      </c>
      <c r="B96" s="188" t="s">
        <v>399</v>
      </c>
      <c r="D96" s="188" t="s">
        <v>362</v>
      </c>
      <c r="E96" s="188" t="s">
        <v>50</v>
      </c>
      <c r="F96" s="188">
        <f t="shared" si="1"/>
        <v>27</v>
      </c>
    </row>
    <row r="97" ht="14.25" customHeight="1">
      <c r="A97" s="188" t="s">
        <v>308</v>
      </c>
      <c r="B97" s="188" t="s">
        <v>193</v>
      </c>
      <c r="D97" s="188" t="s">
        <v>362</v>
      </c>
      <c r="E97" s="188" t="s">
        <v>50</v>
      </c>
      <c r="F97" s="188">
        <f t="shared" si="1"/>
        <v>30</v>
      </c>
    </row>
    <row r="98" ht="14.25" customHeight="1">
      <c r="A98" s="188" t="s">
        <v>308</v>
      </c>
      <c r="B98" s="188" t="s">
        <v>400</v>
      </c>
      <c r="D98" s="188" t="s">
        <v>362</v>
      </c>
      <c r="E98" s="188" t="s">
        <v>50</v>
      </c>
      <c r="F98" s="188">
        <f t="shared" si="1"/>
        <v>33</v>
      </c>
    </row>
    <row r="99" ht="14.25" customHeight="1">
      <c r="A99" s="188" t="s">
        <v>308</v>
      </c>
      <c r="B99" s="188" t="s">
        <v>401</v>
      </c>
      <c r="D99" s="188" t="s">
        <v>362</v>
      </c>
      <c r="E99" s="188" t="s">
        <v>50</v>
      </c>
      <c r="F99" s="188">
        <f t="shared" si="1"/>
        <v>30</v>
      </c>
    </row>
    <row r="100" ht="14.25" customHeight="1">
      <c r="A100" s="188" t="s">
        <v>308</v>
      </c>
      <c r="B100" s="188" t="s">
        <v>195</v>
      </c>
      <c r="D100" s="188" t="s">
        <v>365</v>
      </c>
      <c r="E100" s="188" t="s">
        <v>47</v>
      </c>
      <c r="F100" s="188">
        <f t="shared" si="1"/>
        <v>20</v>
      </c>
    </row>
    <row r="101" ht="14.25" customHeight="1">
      <c r="A101" s="188" t="s">
        <v>308</v>
      </c>
      <c r="B101" s="188" t="s">
        <v>402</v>
      </c>
      <c r="D101" s="188" t="s">
        <v>365</v>
      </c>
      <c r="E101" s="188" t="s">
        <v>47</v>
      </c>
      <c r="F101" s="188">
        <f t="shared" si="1"/>
        <v>20</v>
      </c>
    </row>
    <row r="102" ht="14.25" customHeight="1">
      <c r="A102" s="188" t="s">
        <v>308</v>
      </c>
      <c r="B102" s="188" t="s">
        <v>403</v>
      </c>
      <c r="D102" s="188" t="s">
        <v>365</v>
      </c>
      <c r="E102" s="188" t="s">
        <v>47</v>
      </c>
      <c r="F102" s="188">
        <f t="shared" si="1"/>
        <v>24</v>
      </c>
    </row>
    <row r="103" ht="14.25" customHeight="1">
      <c r="A103" s="188" t="s">
        <v>308</v>
      </c>
      <c r="B103" s="188" t="s">
        <v>404</v>
      </c>
      <c r="D103" s="188" t="s">
        <v>365</v>
      </c>
      <c r="E103" s="188" t="s">
        <v>47</v>
      </c>
      <c r="F103" s="188">
        <f t="shared" si="1"/>
        <v>23</v>
      </c>
    </row>
    <row r="104" ht="14.25" customHeight="1">
      <c r="A104" s="188" t="s">
        <v>308</v>
      </c>
      <c r="B104" s="188" t="s">
        <v>405</v>
      </c>
      <c r="D104" s="188" t="s">
        <v>325</v>
      </c>
      <c r="E104" s="188" t="s">
        <v>59</v>
      </c>
      <c r="F104" s="188">
        <f t="shared" si="1"/>
        <v>31</v>
      </c>
    </row>
    <row r="105" ht="14.25" customHeight="1">
      <c r="A105" s="188" t="s">
        <v>308</v>
      </c>
      <c r="B105" s="188" t="s">
        <v>232</v>
      </c>
      <c r="D105" s="188" t="s">
        <v>325</v>
      </c>
      <c r="E105" s="188" t="s">
        <v>59</v>
      </c>
      <c r="F105" s="188">
        <f t="shared" si="1"/>
        <v>30</v>
      </c>
    </row>
    <row r="106" ht="14.25" customHeight="1">
      <c r="A106" s="188" t="s">
        <v>308</v>
      </c>
      <c r="B106" s="188" t="s">
        <v>406</v>
      </c>
      <c r="D106" s="188" t="s">
        <v>325</v>
      </c>
      <c r="E106" s="188" t="s">
        <v>59</v>
      </c>
      <c r="F106" s="188">
        <f t="shared" si="1"/>
        <v>32</v>
      </c>
    </row>
    <row r="107" ht="14.25" customHeight="1">
      <c r="A107" s="188" t="s">
        <v>308</v>
      </c>
      <c r="B107" s="188" t="s">
        <v>205</v>
      </c>
      <c r="D107" s="188" t="s">
        <v>325</v>
      </c>
      <c r="E107" s="188" t="s">
        <v>59</v>
      </c>
      <c r="F107" s="188">
        <f t="shared" si="1"/>
        <v>22</v>
      </c>
    </row>
    <row r="108" ht="14.25" customHeight="1">
      <c r="A108" s="188" t="s">
        <v>308</v>
      </c>
      <c r="B108" s="188" t="s">
        <v>407</v>
      </c>
      <c r="D108" s="188" t="s">
        <v>325</v>
      </c>
      <c r="E108" s="188" t="s">
        <v>59</v>
      </c>
      <c r="F108" s="188">
        <f t="shared" si="1"/>
        <v>21</v>
      </c>
    </row>
    <row r="109" ht="14.25" customHeight="1">
      <c r="A109" s="188" t="s">
        <v>308</v>
      </c>
      <c r="B109" s="188" t="s">
        <v>408</v>
      </c>
      <c r="D109" s="188" t="s">
        <v>325</v>
      </c>
      <c r="E109" s="188" t="s">
        <v>59</v>
      </c>
      <c r="F109" s="188">
        <f t="shared" si="1"/>
        <v>33</v>
      </c>
    </row>
    <row r="110" ht="14.25" customHeight="1">
      <c r="A110" s="188" t="s">
        <v>308</v>
      </c>
      <c r="B110" s="188" t="s">
        <v>409</v>
      </c>
      <c r="D110" s="188" t="s">
        <v>325</v>
      </c>
      <c r="E110" s="188" t="s">
        <v>59</v>
      </c>
      <c r="F110" s="188">
        <f t="shared" si="1"/>
        <v>27</v>
      </c>
    </row>
    <row r="111" ht="14.25" customHeight="1">
      <c r="A111" s="188" t="s">
        <v>308</v>
      </c>
      <c r="B111" s="188" t="s">
        <v>410</v>
      </c>
      <c r="D111" s="188" t="s">
        <v>325</v>
      </c>
      <c r="E111" s="188" t="s">
        <v>59</v>
      </c>
      <c r="F111" s="188">
        <f t="shared" si="1"/>
        <v>30</v>
      </c>
    </row>
    <row r="112" ht="14.25" customHeight="1">
      <c r="A112" s="188" t="s">
        <v>308</v>
      </c>
      <c r="B112" s="188" t="s">
        <v>411</v>
      </c>
      <c r="D112" s="188" t="s">
        <v>346</v>
      </c>
      <c r="E112" s="188" t="s">
        <v>56</v>
      </c>
      <c r="F112" s="188">
        <f t="shared" si="1"/>
        <v>34</v>
      </c>
    </row>
    <row r="113" ht="14.25" customHeight="1">
      <c r="A113" s="188" t="s">
        <v>308</v>
      </c>
      <c r="B113" s="188" t="s">
        <v>412</v>
      </c>
      <c r="D113" s="188" t="s">
        <v>346</v>
      </c>
      <c r="E113" s="188" t="s">
        <v>56</v>
      </c>
      <c r="F113" s="188">
        <f t="shared" si="1"/>
        <v>28</v>
      </c>
    </row>
    <row r="114" ht="14.25" customHeight="1">
      <c r="A114" s="188" t="s">
        <v>308</v>
      </c>
      <c r="B114" s="188" t="s">
        <v>413</v>
      </c>
      <c r="D114" s="188" t="s">
        <v>346</v>
      </c>
      <c r="E114" s="188" t="s">
        <v>56</v>
      </c>
      <c r="F114" s="188">
        <f t="shared" si="1"/>
        <v>33</v>
      </c>
    </row>
    <row r="115" ht="14.25" customHeight="1">
      <c r="A115" s="188" t="s">
        <v>308</v>
      </c>
      <c r="B115" s="188" t="s">
        <v>414</v>
      </c>
      <c r="D115" s="188" t="s">
        <v>346</v>
      </c>
      <c r="E115" s="188" t="s">
        <v>56</v>
      </c>
      <c r="F115" s="188">
        <f t="shared" si="1"/>
        <v>32</v>
      </c>
    </row>
    <row r="116" ht="14.25" customHeight="1">
      <c r="A116" s="188" t="s">
        <v>308</v>
      </c>
      <c r="B116" s="188" t="s">
        <v>415</v>
      </c>
      <c r="D116" s="188" t="s">
        <v>346</v>
      </c>
      <c r="E116" s="188" t="s">
        <v>56</v>
      </c>
      <c r="F116" s="188">
        <f t="shared" si="1"/>
        <v>34</v>
      </c>
    </row>
    <row r="117" ht="14.25" customHeight="1">
      <c r="A117" s="188" t="s">
        <v>308</v>
      </c>
      <c r="B117" s="188" t="s">
        <v>416</v>
      </c>
      <c r="D117" s="188" t="s">
        <v>346</v>
      </c>
      <c r="E117" s="188" t="s">
        <v>56</v>
      </c>
      <c r="F117" s="188">
        <f t="shared" si="1"/>
        <v>26</v>
      </c>
    </row>
    <row r="118" ht="14.25" customHeight="1">
      <c r="A118" s="188" t="s">
        <v>308</v>
      </c>
      <c r="B118" s="188" t="s">
        <v>207</v>
      </c>
      <c r="D118" s="188" t="s">
        <v>346</v>
      </c>
      <c r="E118" s="188" t="s">
        <v>56</v>
      </c>
      <c r="F118" s="188">
        <f t="shared" si="1"/>
        <v>24</v>
      </c>
    </row>
    <row r="119" ht="14.25" customHeight="1">
      <c r="A119" s="188" t="s">
        <v>308</v>
      </c>
      <c r="B119" s="188" t="s">
        <v>235</v>
      </c>
      <c r="D119" s="188" t="s">
        <v>346</v>
      </c>
      <c r="E119" s="188" t="s">
        <v>56</v>
      </c>
      <c r="F119" s="188">
        <f t="shared" si="1"/>
        <v>26</v>
      </c>
    </row>
    <row r="120" ht="14.25" customHeight="1">
      <c r="A120" s="188" t="s">
        <v>308</v>
      </c>
      <c r="B120" s="188" t="s">
        <v>417</v>
      </c>
      <c r="D120" s="188" t="s">
        <v>346</v>
      </c>
      <c r="E120" s="188" t="s">
        <v>56</v>
      </c>
      <c r="F120" s="188">
        <f t="shared" si="1"/>
        <v>34</v>
      </c>
    </row>
    <row r="121" ht="14.25" customHeight="1">
      <c r="A121" s="188" t="s">
        <v>308</v>
      </c>
      <c r="B121" s="188" t="s">
        <v>418</v>
      </c>
      <c r="D121" s="188" t="s">
        <v>346</v>
      </c>
      <c r="E121" s="188" t="s">
        <v>56</v>
      </c>
      <c r="F121" s="188">
        <f t="shared" si="1"/>
        <v>20</v>
      </c>
    </row>
    <row r="122" ht="14.25" customHeight="1">
      <c r="A122" s="188" t="s">
        <v>308</v>
      </c>
      <c r="B122" s="188" t="s">
        <v>419</v>
      </c>
      <c r="D122" s="188" t="s">
        <v>346</v>
      </c>
      <c r="E122" s="188" t="s">
        <v>56</v>
      </c>
      <c r="F122" s="188">
        <f t="shared" si="1"/>
        <v>28</v>
      </c>
    </row>
    <row r="123" ht="14.25" customHeight="1">
      <c r="A123" s="188" t="s">
        <v>308</v>
      </c>
      <c r="B123" s="188" t="s">
        <v>420</v>
      </c>
      <c r="D123" s="188" t="s">
        <v>346</v>
      </c>
      <c r="E123" s="188" t="s">
        <v>56</v>
      </c>
      <c r="F123" s="188">
        <f t="shared" si="1"/>
        <v>28</v>
      </c>
    </row>
    <row r="124" ht="14.25" customHeight="1">
      <c r="A124" s="188" t="s">
        <v>308</v>
      </c>
      <c r="B124" s="188" t="s">
        <v>421</v>
      </c>
      <c r="D124" s="188" t="s">
        <v>346</v>
      </c>
      <c r="E124" s="188" t="s">
        <v>56</v>
      </c>
      <c r="F124" s="188">
        <f t="shared" si="1"/>
        <v>23</v>
      </c>
    </row>
    <row r="125" ht="14.25" customHeight="1">
      <c r="A125" s="188" t="s">
        <v>308</v>
      </c>
      <c r="B125" s="188" t="s">
        <v>422</v>
      </c>
      <c r="D125" s="188" t="s">
        <v>346</v>
      </c>
      <c r="E125" s="188" t="s">
        <v>56</v>
      </c>
      <c r="F125" s="188">
        <f t="shared" si="1"/>
        <v>28</v>
      </c>
    </row>
    <row r="126" ht="14.25" customHeight="1">
      <c r="A126" s="188" t="s">
        <v>308</v>
      </c>
      <c r="B126" s="188" t="s">
        <v>423</v>
      </c>
      <c r="D126" s="188" t="s">
        <v>346</v>
      </c>
      <c r="E126" s="188" t="s">
        <v>56</v>
      </c>
      <c r="F126" s="188">
        <f t="shared" si="1"/>
        <v>30</v>
      </c>
    </row>
    <row r="127" ht="14.25" customHeight="1">
      <c r="A127" s="188" t="s">
        <v>308</v>
      </c>
      <c r="B127" s="188" t="s">
        <v>424</v>
      </c>
      <c r="D127" s="188" t="s">
        <v>346</v>
      </c>
      <c r="E127" s="196" t="s">
        <v>56</v>
      </c>
      <c r="F127" s="188">
        <f t="shared" si="1"/>
        <v>24</v>
      </c>
    </row>
    <row r="128" ht="14.25" customHeight="1">
      <c r="A128" s="194" t="s">
        <v>308</v>
      </c>
      <c r="B128" s="194" t="s">
        <v>191</v>
      </c>
      <c r="D128" s="188" t="s">
        <v>357</v>
      </c>
      <c r="E128" s="194" t="s">
        <v>67</v>
      </c>
      <c r="F128" s="188">
        <f t="shared" si="1"/>
        <v>27</v>
      </c>
    </row>
    <row r="129" ht="14.25" customHeight="1">
      <c r="A129" s="188" t="s">
        <v>308</v>
      </c>
      <c r="B129" s="188" t="s">
        <v>255</v>
      </c>
      <c r="D129" s="188" t="s">
        <v>357</v>
      </c>
      <c r="E129" s="188" t="s">
        <v>67</v>
      </c>
      <c r="F129" s="188">
        <f t="shared" si="1"/>
        <v>34</v>
      </c>
    </row>
    <row r="130" ht="14.25" customHeight="1">
      <c r="A130" s="1" t="s">
        <v>308</v>
      </c>
      <c r="B130" s="1" t="s">
        <v>425</v>
      </c>
      <c r="D130" s="188" t="s">
        <v>357</v>
      </c>
      <c r="E130" s="1" t="s">
        <v>67</v>
      </c>
      <c r="F130" s="188">
        <f t="shared" si="1"/>
        <v>21</v>
      </c>
      <c r="I130" s="188">
        <f t="array" ref="I130">XLOOKUP('CurrentOpen min'!$D130,'Bom min'!B:B,'Bom min'!F:F)</f>
        <v>25</v>
      </c>
    </row>
    <row r="131" ht="14.25" customHeight="1">
      <c r="A131" s="188" t="s">
        <v>308</v>
      </c>
      <c r="B131" s="188" t="s">
        <v>426</v>
      </c>
      <c r="D131" s="188" t="s">
        <v>357</v>
      </c>
      <c r="E131" s="188" t="s">
        <v>67</v>
      </c>
      <c r="F131" s="188">
        <f t="shared" si="1"/>
        <v>32</v>
      </c>
    </row>
    <row r="132" ht="14.25" customHeight="1">
      <c r="A132" s="188" t="s">
        <v>308</v>
      </c>
      <c r="B132" s="188" t="s">
        <v>427</v>
      </c>
      <c r="D132" s="188" t="s">
        <v>322</v>
      </c>
      <c r="E132" s="188" t="s">
        <v>65</v>
      </c>
      <c r="F132" s="188">
        <f t="shared" si="1"/>
        <v>22</v>
      </c>
    </row>
    <row r="133" ht="14.25" customHeight="1">
      <c r="A133" s="188" t="s">
        <v>308</v>
      </c>
      <c r="B133" s="188" t="s">
        <v>428</v>
      </c>
      <c r="D133" s="188" t="s">
        <v>322</v>
      </c>
      <c r="E133" s="188" t="s">
        <v>65</v>
      </c>
      <c r="F133" s="188">
        <f t="shared" si="1"/>
        <v>27</v>
      </c>
    </row>
    <row r="134" ht="14.25" customHeight="1">
      <c r="A134" s="188" t="s">
        <v>308</v>
      </c>
      <c r="B134" s="188" t="s">
        <v>429</v>
      </c>
      <c r="D134" s="188" t="s">
        <v>307</v>
      </c>
      <c r="E134" s="188" t="s">
        <v>61</v>
      </c>
      <c r="F134" s="188">
        <f t="shared" si="1"/>
        <v>35</v>
      </c>
    </row>
    <row r="135" ht="14.25" customHeight="1">
      <c r="A135" s="188" t="s">
        <v>308</v>
      </c>
      <c r="B135" s="188" t="s">
        <v>430</v>
      </c>
      <c r="D135" s="188" t="s">
        <v>307</v>
      </c>
      <c r="E135" s="188" t="s">
        <v>61</v>
      </c>
      <c r="F135" s="188">
        <f t="shared" si="1"/>
        <v>27</v>
      </c>
    </row>
    <row r="136" ht="14.25" customHeight="1">
      <c r="A136" s="188" t="s">
        <v>308</v>
      </c>
      <c r="B136" s="188" t="s">
        <v>431</v>
      </c>
      <c r="D136" s="188" t="s">
        <v>310</v>
      </c>
      <c r="E136" s="188" t="s">
        <v>82</v>
      </c>
      <c r="F136" s="188">
        <f t="shared" si="1"/>
        <v>35</v>
      </c>
    </row>
    <row r="137" ht="14.25" customHeight="1">
      <c r="A137" s="188" t="s">
        <v>308</v>
      </c>
      <c r="B137" s="188" t="s">
        <v>432</v>
      </c>
      <c r="D137" s="188" t="s">
        <v>310</v>
      </c>
      <c r="E137" s="188" t="s">
        <v>82</v>
      </c>
      <c r="F137" s="188">
        <f t="shared" si="1"/>
        <v>34</v>
      </c>
    </row>
    <row r="138" ht="14.25" customHeight="1">
      <c r="A138" s="188" t="s">
        <v>308</v>
      </c>
      <c r="B138" s="188" t="s">
        <v>433</v>
      </c>
      <c r="D138" s="188" t="s">
        <v>310</v>
      </c>
      <c r="E138" s="188" t="s">
        <v>82</v>
      </c>
      <c r="F138" s="188">
        <f t="shared" si="1"/>
        <v>23</v>
      </c>
    </row>
    <row r="139" ht="14.25" customHeight="1">
      <c r="A139" s="188" t="s">
        <v>308</v>
      </c>
      <c r="B139" s="188" t="s">
        <v>434</v>
      </c>
      <c r="D139" s="188" t="s">
        <v>310</v>
      </c>
      <c r="E139" s="188" t="s">
        <v>82</v>
      </c>
      <c r="F139" s="188">
        <f t="shared" si="1"/>
        <v>26</v>
      </c>
      <c r="I139" s="188" t="s">
        <v>435</v>
      </c>
    </row>
    <row r="140" ht="14.25" customHeight="1">
      <c r="A140" s="188" t="s">
        <v>308</v>
      </c>
      <c r="B140" s="188" t="s">
        <v>436</v>
      </c>
      <c r="D140" s="188" t="s">
        <v>310</v>
      </c>
      <c r="E140" s="188" t="s">
        <v>82</v>
      </c>
      <c r="F140" s="188">
        <f t="shared" si="1"/>
        <v>25</v>
      </c>
    </row>
    <row r="141" ht="14.25" customHeight="1">
      <c r="A141" s="188" t="s">
        <v>308</v>
      </c>
      <c r="B141" s="188" t="s">
        <v>437</v>
      </c>
      <c r="D141" s="188" t="s">
        <v>310</v>
      </c>
      <c r="E141" s="188" t="s">
        <v>82</v>
      </c>
      <c r="F141" s="188">
        <f t="shared" si="1"/>
        <v>29</v>
      </c>
    </row>
    <row r="142" ht="14.25" customHeight="1">
      <c r="A142" s="188" t="s">
        <v>308</v>
      </c>
      <c r="B142" s="188" t="s">
        <v>438</v>
      </c>
      <c r="D142" s="188" t="s">
        <v>310</v>
      </c>
      <c r="E142" s="188" t="s">
        <v>82</v>
      </c>
      <c r="F142" s="188">
        <f t="shared" si="1"/>
        <v>22</v>
      </c>
    </row>
    <row r="143" ht="14.25" customHeight="1">
      <c r="A143" s="188" t="s">
        <v>308</v>
      </c>
      <c r="B143" s="188" t="s">
        <v>439</v>
      </c>
      <c r="D143" s="188" t="s">
        <v>310</v>
      </c>
      <c r="E143" s="188" t="s">
        <v>82</v>
      </c>
      <c r="F143" s="188">
        <f t="shared" si="1"/>
        <v>27</v>
      </c>
    </row>
    <row r="144" ht="14.25" customHeight="1">
      <c r="A144" s="188" t="s">
        <v>308</v>
      </c>
      <c r="B144" s="188" t="s">
        <v>110</v>
      </c>
      <c r="D144" s="188" t="s">
        <v>325</v>
      </c>
      <c r="E144" s="188" t="s">
        <v>59</v>
      </c>
      <c r="F144" s="188">
        <f t="shared" si="1"/>
        <v>24</v>
      </c>
    </row>
    <row r="145" ht="14.25" customHeight="1">
      <c r="A145" s="188" t="s">
        <v>308</v>
      </c>
      <c r="B145" s="188" t="s">
        <v>440</v>
      </c>
      <c r="D145" s="188" t="s">
        <v>325</v>
      </c>
      <c r="E145" s="188" t="s">
        <v>59</v>
      </c>
      <c r="F145" s="188">
        <f t="shared" si="1"/>
        <v>30</v>
      </c>
    </row>
    <row r="146" ht="14.25" customHeight="1">
      <c r="A146" s="188" t="s">
        <v>308</v>
      </c>
      <c r="B146" s="188" t="s">
        <v>441</v>
      </c>
      <c r="D146" s="188" t="s">
        <v>325</v>
      </c>
      <c r="E146" s="188" t="s">
        <v>59</v>
      </c>
      <c r="F146" s="188">
        <f t="shared" si="1"/>
        <v>25</v>
      </c>
    </row>
    <row r="147" ht="14.25" customHeight="1">
      <c r="A147" s="188" t="s">
        <v>308</v>
      </c>
      <c r="B147" s="188" t="s">
        <v>442</v>
      </c>
      <c r="D147" s="188" t="s">
        <v>325</v>
      </c>
      <c r="E147" s="188" t="s">
        <v>59</v>
      </c>
      <c r="F147" s="188">
        <f t="shared" si="1"/>
        <v>32</v>
      </c>
    </row>
    <row r="148" ht="14.25" customHeight="1">
      <c r="A148" s="188" t="s">
        <v>308</v>
      </c>
      <c r="B148" s="188" t="s">
        <v>443</v>
      </c>
      <c r="D148" s="188" t="s">
        <v>325</v>
      </c>
      <c r="E148" s="188" t="s">
        <v>59</v>
      </c>
      <c r="F148" s="188">
        <f t="shared" si="1"/>
        <v>35</v>
      </c>
    </row>
    <row r="149" ht="14.25" customHeight="1">
      <c r="A149" s="188" t="s">
        <v>308</v>
      </c>
      <c r="B149" s="188" t="s">
        <v>444</v>
      </c>
      <c r="D149" s="188" t="s">
        <v>325</v>
      </c>
      <c r="E149" s="188" t="s">
        <v>59</v>
      </c>
      <c r="F149" s="188">
        <f t="shared" si="1"/>
        <v>34</v>
      </c>
    </row>
    <row r="150" ht="14.25" customHeight="1">
      <c r="A150" s="188" t="s">
        <v>308</v>
      </c>
      <c r="B150" s="188" t="s">
        <v>445</v>
      </c>
      <c r="D150" s="188" t="s">
        <v>325</v>
      </c>
      <c r="E150" s="188" t="s">
        <v>59</v>
      </c>
      <c r="F150" s="188">
        <f t="shared" si="1"/>
        <v>32</v>
      </c>
    </row>
    <row r="151" ht="14.25" customHeight="1">
      <c r="A151" s="188" t="s">
        <v>308</v>
      </c>
      <c r="B151" s="188" t="s">
        <v>446</v>
      </c>
      <c r="D151" s="188" t="s">
        <v>325</v>
      </c>
      <c r="E151" s="188" t="s">
        <v>59</v>
      </c>
      <c r="F151" s="188">
        <f t="shared" si="1"/>
        <v>33</v>
      </c>
    </row>
    <row r="152" ht="14.25" customHeight="1">
      <c r="A152" s="188" t="s">
        <v>308</v>
      </c>
      <c r="B152" s="188" t="s">
        <v>447</v>
      </c>
      <c r="D152" s="188" t="s">
        <v>331</v>
      </c>
      <c r="E152" s="188" t="s">
        <v>52</v>
      </c>
      <c r="F152" s="188">
        <f t="shared" si="1"/>
        <v>34</v>
      </c>
    </row>
    <row r="153" ht="14.25" customHeight="1">
      <c r="A153" s="188" t="s">
        <v>308</v>
      </c>
      <c r="B153" s="188" t="s">
        <v>448</v>
      </c>
      <c r="D153" s="188" t="s">
        <v>331</v>
      </c>
      <c r="E153" s="188" t="s">
        <v>52</v>
      </c>
      <c r="F153" s="188">
        <f t="shared" si="1"/>
        <v>29</v>
      </c>
    </row>
    <row r="154" ht="14.25" customHeight="1">
      <c r="A154" s="188" t="s">
        <v>308</v>
      </c>
      <c r="B154" s="188" t="s">
        <v>449</v>
      </c>
      <c r="D154" s="188" t="s">
        <v>331</v>
      </c>
      <c r="E154" s="188" t="s">
        <v>52</v>
      </c>
      <c r="F154" s="188">
        <f t="shared" si="1"/>
        <v>23</v>
      </c>
    </row>
    <row r="155" ht="14.25" customHeight="1">
      <c r="A155" s="188" t="s">
        <v>308</v>
      </c>
      <c r="B155" s="188" t="s">
        <v>450</v>
      </c>
      <c r="D155" s="188" t="s">
        <v>331</v>
      </c>
      <c r="E155" s="188" t="s">
        <v>52</v>
      </c>
      <c r="F155" s="188">
        <f t="shared" si="1"/>
        <v>20</v>
      </c>
    </row>
    <row r="156" ht="14.25" customHeight="1">
      <c r="A156" s="188" t="s">
        <v>308</v>
      </c>
      <c r="B156" s="188" t="s">
        <v>451</v>
      </c>
      <c r="D156" s="188" t="s">
        <v>331</v>
      </c>
      <c r="E156" s="188" t="s">
        <v>52</v>
      </c>
      <c r="F156" s="188">
        <f t="shared" si="1"/>
        <v>26</v>
      </c>
    </row>
    <row r="157" ht="14.25" customHeight="1">
      <c r="A157" s="188" t="s">
        <v>308</v>
      </c>
      <c r="B157" s="188" t="s">
        <v>452</v>
      </c>
      <c r="D157" s="188" t="s">
        <v>331</v>
      </c>
      <c r="E157" s="188" t="s">
        <v>52</v>
      </c>
      <c r="F157" s="188">
        <f t="shared" si="1"/>
        <v>33</v>
      </c>
    </row>
    <row r="158" ht="14.25" customHeight="1">
      <c r="A158" s="188" t="s">
        <v>308</v>
      </c>
      <c r="B158" s="188" t="s">
        <v>453</v>
      </c>
      <c r="D158" s="188" t="s">
        <v>331</v>
      </c>
      <c r="E158" s="188" t="s">
        <v>52</v>
      </c>
      <c r="F158" s="188">
        <f t="shared" si="1"/>
        <v>22</v>
      </c>
    </row>
    <row r="159" ht="14.25" customHeight="1">
      <c r="A159" s="188" t="s">
        <v>308</v>
      </c>
      <c r="B159" s="188" t="s">
        <v>454</v>
      </c>
      <c r="D159" s="188" t="s">
        <v>331</v>
      </c>
      <c r="E159" s="188" t="s">
        <v>52</v>
      </c>
      <c r="F159" s="188">
        <f t="shared" si="1"/>
        <v>28</v>
      </c>
    </row>
    <row r="160" ht="14.25" customHeight="1">
      <c r="A160" s="188" t="s">
        <v>308</v>
      </c>
      <c r="B160" s="188" t="s">
        <v>455</v>
      </c>
      <c r="D160" s="188" t="s">
        <v>331</v>
      </c>
      <c r="E160" s="188" t="s">
        <v>52</v>
      </c>
      <c r="F160" s="188">
        <f t="shared" si="1"/>
        <v>34</v>
      </c>
    </row>
    <row r="161" ht="14.25" customHeight="1">
      <c r="A161" s="188" t="s">
        <v>308</v>
      </c>
      <c r="B161" s="188" t="s">
        <v>456</v>
      </c>
      <c r="D161" s="188" t="s">
        <v>331</v>
      </c>
      <c r="E161" s="188" t="s">
        <v>52</v>
      </c>
      <c r="F161" s="188">
        <f t="shared" si="1"/>
        <v>23</v>
      </c>
    </row>
    <row r="162" ht="14.25" customHeight="1">
      <c r="A162" s="188" t="s">
        <v>308</v>
      </c>
      <c r="B162" s="188" t="s">
        <v>457</v>
      </c>
      <c r="D162" s="188" t="s">
        <v>331</v>
      </c>
      <c r="E162" s="188" t="s">
        <v>52</v>
      </c>
      <c r="F162" s="188">
        <f t="shared" si="1"/>
        <v>30</v>
      </c>
    </row>
    <row r="163" ht="14.25" customHeight="1">
      <c r="A163" s="188" t="s">
        <v>308</v>
      </c>
      <c r="B163" s="188" t="s">
        <v>458</v>
      </c>
      <c r="D163" s="188" t="s">
        <v>331</v>
      </c>
      <c r="E163" s="188" t="s">
        <v>52</v>
      </c>
      <c r="F163" s="188">
        <f t="shared" si="1"/>
        <v>24</v>
      </c>
    </row>
    <row r="164" ht="14.25" customHeight="1">
      <c r="A164" s="188" t="s">
        <v>308</v>
      </c>
      <c r="B164" s="188" t="s">
        <v>459</v>
      </c>
      <c r="D164" s="188" t="s">
        <v>331</v>
      </c>
      <c r="E164" s="188" t="s">
        <v>52</v>
      </c>
      <c r="F164" s="188">
        <f t="shared" si="1"/>
        <v>25</v>
      </c>
    </row>
    <row r="165" ht="14.25" customHeight="1">
      <c r="A165" s="188" t="s">
        <v>308</v>
      </c>
      <c r="B165" s="188" t="s">
        <v>460</v>
      </c>
      <c r="D165" s="188" t="s">
        <v>331</v>
      </c>
      <c r="E165" s="188" t="s">
        <v>52</v>
      </c>
      <c r="F165" s="188">
        <f t="shared" si="1"/>
        <v>31</v>
      </c>
    </row>
    <row r="166" ht="14.25" customHeight="1">
      <c r="A166" s="188" t="s">
        <v>308</v>
      </c>
      <c r="B166" s="188" t="s">
        <v>461</v>
      </c>
      <c r="D166" s="188" t="s">
        <v>331</v>
      </c>
      <c r="E166" s="188" t="s">
        <v>52</v>
      </c>
      <c r="F166" s="188">
        <f t="shared" si="1"/>
        <v>22</v>
      </c>
    </row>
    <row r="167" ht="14.25" customHeight="1">
      <c r="A167" s="188" t="s">
        <v>308</v>
      </c>
      <c r="B167" s="188" t="s">
        <v>462</v>
      </c>
      <c r="D167" s="188" t="s">
        <v>331</v>
      </c>
      <c r="E167" s="188" t="s">
        <v>52</v>
      </c>
      <c r="F167" s="188">
        <f t="shared" si="1"/>
        <v>30</v>
      </c>
    </row>
    <row r="168" ht="14.25" customHeight="1">
      <c r="A168" s="188" t="s">
        <v>308</v>
      </c>
      <c r="B168" s="188" t="s">
        <v>463</v>
      </c>
      <c r="D168" s="188" t="s">
        <v>331</v>
      </c>
      <c r="E168" s="188" t="s">
        <v>52</v>
      </c>
      <c r="F168" s="188">
        <f t="shared" si="1"/>
        <v>27</v>
      </c>
    </row>
    <row r="169" ht="14.25" customHeight="1">
      <c r="A169" s="188" t="s">
        <v>308</v>
      </c>
      <c r="B169" s="188" t="s">
        <v>464</v>
      </c>
      <c r="D169" s="188" t="s">
        <v>331</v>
      </c>
      <c r="E169" s="188" t="s">
        <v>52</v>
      </c>
      <c r="F169" s="188">
        <f t="shared" si="1"/>
        <v>35</v>
      </c>
    </row>
    <row r="170" ht="14.25" customHeight="1">
      <c r="A170" s="188" t="s">
        <v>308</v>
      </c>
      <c r="B170" s="188" t="s">
        <v>465</v>
      </c>
      <c r="D170" s="188" t="s">
        <v>331</v>
      </c>
      <c r="E170" s="188" t="s">
        <v>52</v>
      </c>
      <c r="F170" s="188">
        <f t="shared" si="1"/>
        <v>23</v>
      </c>
    </row>
    <row r="171" ht="14.25" customHeight="1">
      <c r="A171" s="188" t="s">
        <v>308</v>
      </c>
      <c r="B171" s="188" t="s">
        <v>466</v>
      </c>
      <c r="D171" s="188" t="s">
        <v>331</v>
      </c>
      <c r="E171" s="188" t="s">
        <v>52</v>
      </c>
      <c r="F171" s="188">
        <f t="shared" si="1"/>
        <v>23</v>
      </c>
    </row>
    <row r="172" ht="14.25" customHeight="1">
      <c r="A172" s="188" t="s">
        <v>308</v>
      </c>
      <c r="B172" s="188" t="s">
        <v>467</v>
      </c>
      <c r="D172" s="188" t="s">
        <v>331</v>
      </c>
      <c r="E172" s="188" t="s">
        <v>52</v>
      </c>
      <c r="F172" s="188">
        <f t="shared" si="1"/>
        <v>29</v>
      </c>
    </row>
    <row r="173" ht="14.25" customHeight="1">
      <c r="A173" s="188" t="s">
        <v>308</v>
      </c>
      <c r="B173" s="188" t="s">
        <v>468</v>
      </c>
      <c r="D173" s="188" t="s">
        <v>331</v>
      </c>
      <c r="E173" s="188" t="s">
        <v>52</v>
      </c>
      <c r="F173" s="188">
        <f t="shared" si="1"/>
        <v>23</v>
      </c>
    </row>
    <row r="174" ht="14.25" customHeight="1">
      <c r="A174" s="188" t="s">
        <v>308</v>
      </c>
      <c r="B174" s="188" t="s">
        <v>469</v>
      </c>
      <c r="D174" s="188" t="s">
        <v>331</v>
      </c>
      <c r="E174" s="188" t="s">
        <v>52</v>
      </c>
      <c r="F174" s="188">
        <f t="shared" si="1"/>
        <v>23</v>
      </c>
    </row>
    <row r="175" ht="14.25" customHeight="1">
      <c r="A175" s="188" t="s">
        <v>308</v>
      </c>
      <c r="B175" s="188" t="s">
        <v>470</v>
      </c>
      <c r="D175" s="188" t="s">
        <v>331</v>
      </c>
      <c r="E175" s="188" t="s">
        <v>52</v>
      </c>
      <c r="F175" s="188">
        <f t="shared" si="1"/>
        <v>28</v>
      </c>
    </row>
    <row r="176" ht="14.25" customHeight="1">
      <c r="A176" s="188" t="s">
        <v>308</v>
      </c>
      <c r="B176" s="188" t="s">
        <v>471</v>
      </c>
      <c r="D176" s="188" t="s">
        <v>472</v>
      </c>
      <c r="E176" s="188" t="s">
        <v>47</v>
      </c>
      <c r="F176" s="188">
        <f t="shared" si="1"/>
        <v>33</v>
      </c>
    </row>
    <row r="177" ht="14.25" customHeight="1">
      <c r="A177" s="188" t="s">
        <v>308</v>
      </c>
      <c r="B177" s="188" t="s">
        <v>473</v>
      </c>
      <c r="D177" s="188" t="s">
        <v>474</v>
      </c>
      <c r="E177" s="188" t="s">
        <v>475</v>
      </c>
      <c r="F177" s="188">
        <f t="shared" si="1"/>
        <v>28</v>
      </c>
    </row>
    <row r="178" ht="14.25" customHeight="1">
      <c r="A178" s="188" t="s">
        <v>308</v>
      </c>
      <c r="B178" s="188" t="s">
        <v>476</v>
      </c>
      <c r="D178" s="188" t="s">
        <v>474</v>
      </c>
      <c r="E178" s="188" t="s">
        <v>475</v>
      </c>
      <c r="F178" s="188">
        <f t="shared" si="1"/>
        <v>21</v>
      </c>
    </row>
    <row r="179" ht="14.25" customHeight="1">
      <c r="A179" s="188" t="s">
        <v>308</v>
      </c>
      <c r="B179" s="188" t="s">
        <v>477</v>
      </c>
      <c r="D179" s="188" t="s">
        <v>474</v>
      </c>
      <c r="E179" s="188" t="s">
        <v>475</v>
      </c>
      <c r="F179" s="188">
        <f t="shared" si="1"/>
        <v>23</v>
      </c>
    </row>
    <row r="180" ht="14.25" customHeight="1">
      <c r="A180" s="188" t="s">
        <v>308</v>
      </c>
      <c r="B180" s="188" t="s">
        <v>478</v>
      </c>
      <c r="D180" s="188" t="s">
        <v>479</v>
      </c>
      <c r="E180" s="188" t="s">
        <v>50</v>
      </c>
      <c r="F180" s="188">
        <f t="shared" si="1"/>
        <v>35</v>
      </c>
    </row>
    <row r="181" ht="14.25" customHeight="1">
      <c r="A181" s="188" t="s">
        <v>308</v>
      </c>
      <c r="B181" s="188" t="s">
        <v>480</v>
      </c>
      <c r="D181" s="188" t="s">
        <v>479</v>
      </c>
      <c r="E181" s="188" t="s">
        <v>50</v>
      </c>
      <c r="F181" s="188">
        <f t="shared" si="1"/>
        <v>34</v>
      </c>
    </row>
    <row r="182" ht="14.25" customHeight="1">
      <c r="A182" s="188" t="s">
        <v>308</v>
      </c>
      <c r="B182" s="188" t="s">
        <v>481</v>
      </c>
      <c r="D182" s="188" t="s">
        <v>482</v>
      </c>
      <c r="E182" s="188" t="s">
        <v>483</v>
      </c>
      <c r="F182" s="188">
        <f t="shared" si="1"/>
        <v>23</v>
      </c>
    </row>
    <row r="183" ht="14.25" customHeight="1">
      <c r="A183" s="188" t="s">
        <v>308</v>
      </c>
      <c r="B183" s="188" t="s">
        <v>484</v>
      </c>
      <c r="D183" s="188" t="s">
        <v>482</v>
      </c>
      <c r="E183" s="188" t="s">
        <v>483</v>
      </c>
      <c r="F183" s="188">
        <f t="shared" si="1"/>
        <v>29</v>
      </c>
    </row>
    <row r="184" ht="14.25" customHeight="1">
      <c r="A184" s="188" t="s">
        <v>308</v>
      </c>
      <c r="B184" s="188" t="s">
        <v>485</v>
      </c>
      <c r="D184" s="188" t="s">
        <v>486</v>
      </c>
      <c r="E184" s="188" t="s">
        <v>487</v>
      </c>
      <c r="F184" s="188">
        <f t="shared" si="1"/>
        <v>33</v>
      </c>
    </row>
    <row r="185" ht="14.25" customHeight="1">
      <c r="A185" s="188" t="s">
        <v>308</v>
      </c>
      <c r="B185" s="188" t="s">
        <v>488</v>
      </c>
      <c r="D185" s="188" t="s">
        <v>486</v>
      </c>
      <c r="E185" s="188" t="s">
        <v>487</v>
      </c>
      <c r="F185" s="188">
        <f t="shared" si="1"/>
        <v>27</v>
      </c>
    </row>
    <row r="186" ht="14.25" customHeight="1">
      <c r="A186" s="188" t="s">
        <v>308</v>
      </c>
      <c r="B186" s="188" t="s">
        <v>489</v>
      </c>
      <c r="D186" s="188" t="s">
        <v>329</v>
      </c>
      <c r="E186" s="188" t="s">
        <v>71</v>
      </c>
      <c r="F186" s="188">
        <f t="shared" si="1"/>
        <v>22</v>
      </c>
    </row>
    <row r="187" ht="14.25" customHeight="1">
      <c r="A187" s="188" t="s">
        <v>308</v>
      </c>
      <c r="B187" s="188" t="s">
        <v>490</v>
      </c>
      <c r="D187" s="188" t="s">
        <v>329</v>
      </c>
      <c r="E187" s="188" t="s">
        <v>71</v>
      </c>
      <c r="F187" s="188">
        <f t="shared" si="1"/>
        <v>31</v>
      </c>
    </row>
    <row r="188" ht="14.25" customHeight="1">
      <c r="A188" s="188" t="s">
        <v>308</v>
      </c>
      <c r="B188" s="188" t="s">
        <v>491</v>
      </c>
      <c r="D188" s="188" t="s">
        <v>354</v>
      </c>
      <c r="E188" s="188" t="s">
        <v>72</v>
      </c>
      <c r="F188" s="188">
        <f t="shared" si="1"/>
        <v>35</v>
      </c>
    </row>
    <row r="189" ht="14.25" customHeight="1">
      <c r="A189" s="188" t="s">
        <v>308</v>
      </c>
      <c r="B189" s="188" t="s">
        <v>492</v>
      </c>
      <c r="D189" s="188" t="s">
        <v>354</v>
      </c>
      <c r="E189" s="188" t="s">
        <v>72</v>
      </c>
      <c r="F189" s="188">
        <f t="shared" si="1"/>
        <v>35</v>
      </c>
    </row>
    <row r="190" ht="14.25" customHeight="1">
      <c r="A190" s="188" t="s">
        <v>493</v>
      </c>
      <c r="B190" s="188" t="s">
        <v>494</v>
      </c>
      <c r="D190" s="188" t="s">
        <v>322</v>
      </c>
      <c r="E190" s="188" t="s">
        <v>495</v>
      </c>
      <c r="F190" s="188">
        <f t="shared" si="1"/>
        <v>20</v>
      </c>
    </row>
    <row r="191" ht="14.25" customHeight="1">
      <c r="A191" s="188" t="s">
        <v>493</v>
      </c>
      <c r="B191" s="188" t="s">
        <v>496</v>
      </c>
      <c r="D191" s="188" t="s">
        <v>322</v>
      </c>
      <c r="E191" s="188" t="s">
        <v>495</v>
      </c>
      <c r="F191" s="188">
        <f t="shared" si="1"/>
        <v>32</v>
      </c>
    </row>
    <row r="192" ht="14.25" customHeight="1">
      <c r="A192" s="188" t="s">
        <v>493</v>
      </c>
      <c r="B192" s="188" t="s">
        <v>497</v>
      </c>
      <c r="D192" s="188" t="s">
        <v>307</v>
      </c>
      <c r="E192" s="188" t="s">
        <v>498</v>
      </c>
      <c r="F192" s="188">
        <f t="shared" si="1"/>
        <v>30</v>
      </c>
    </row>
    <row r="193" ht="14.25" customHeight="1">
      <c r="A193" s="188" t="s">
        <v>493</v>
      </c>
      <c r="B193" s="188" t="s">
        <v>499</v>
      </c>
      <c r="D193" s="188" t="s">
        <v>307</v>
      </c>
      <c r="E193" s="188" t="s">
        <v>498</v>
      </c>
      <c r="F193" s="188">
        <f t="shared" si="1"/>
        <v>32</v>
      </c>
    </row>
    <row r="194" ht="14.25" customHeight="1">
      <c r="A194" s="188" t="s">
        <v>493</v>
      </c>
      <c r="B194" s="188" t="s">
        <v>500</v>
      </c>
      <c r="D194" s="188" t="s">
        <v>307</v>
      </c>
      <c r="E194" s="188" t="s">
        <v>498</v>
      </c>
      <c r="F194" s="188">
        <f t="shared" si="1"/>
        <v>23</v>
      </c>
    </row>
    <row r="195" ht="14.25" customHeight="1">
      <c r="A195" s="188" t="s">
        <v>493</v>
      </c>
      <c r="B195" s="188" t="s">
        <v>501</v>
      </c>
      <c r="D195" s="188" t="s">
        <v>307</v>
      </c>
      <c r="E195" s="188" t="s">
        <v>498</v>
      </c>
      <c r="F195" s="188">
        <f t="shared" si="1"/>
        <v>34</v>
      </c>
    </row>
    <row r="196" ht="14.25" customHeight="1">
      <c r="A196" s="188" t="s">
        <v>493</v>
      </c>
      <c r="B196" s="188" t="s">
        <v>502</v>
      </c>
      <c r="D196" s="188" t="s">
        <v>325</v>
      </c>
      <c r="E196" s="188" t="s">
        <v>293</v>
      </c>
      <c r="F196" s="188">
        <f t="shared" si="1"/>
        <v>31</v>
      </c>
    </row>
    <row r="197" ht="14.25" customHeight="1">
      <c r="A197" s="188" t="s">
        <v>493</v>
      </c>
      <c r="B197" s="188" t="s">
        <v>503</v>
      </c>
      <c r="D197" s="188" t="s">
        <v>325</v>
      </c>
      <c r="E197" s="188" t="s">
        <v>293</v>
      </c>
      <c r="F197" s="188">
        <f t="shared" si="1"/>
        <v>22</v>
      </c>
    </row>
    <row r="198" ht="14.25" customHeight="1">
      <c r="A198" s="188" t="s">
        <v>493</v>
      </c>
      <c r="B198" s="188" t="s">
        <v>504</v>
      </c>
      <c r="D198" s="188" t="s">
        <v>325</v>
      </c>
      <c r="E198" s="188" t="s">
        <v>293</v>
      </c>
      <c r="F198" s="188">
        <f t="shared" si="1"/>
        <v>33</v>
      </c>
    </row>
    <row r="199" ht="14.25" customHeight="1">
      <c r="A199" s="188" t="s">
        <v>493</v>
      </c>
      <c r="B199" s="188" t="s">
        <v>505</v>
      </c>
      <c r="D199" s="188" t="s">
        <v>325</v>
      </c>
      <c r="E199" s="188" t="s">
        <v>293</v>
      </c>
      <c r="F199" s="188">
        <f t="shared" si="1"/>
        <v>33</v>
      </c>
    </row>
    <row r="200" ht="14.25" customHeight="1">
      <c r="A200" s="188" t="s">
        <v>493</v>
      </c>
      <c r="B200" s="188" t="s">
        <v>506</v>
      </c>
      <c r="D200" s="188" t="s">
        <v>325</v>
      </c>
      <c r="E200" s="188" t="s">
        <v>293</v>
      </c>
      <c r="F200" s="188">
        <f t="shared" si="1"/>
        <v>24</v>
      </c>
    </row>
    <row r="201" ht="14.25" customHeight="1">
      <c r="A201" s="188" t="s">
        <v>493</v>
      </c>
      <c r="B201" s="188" t="s">
        <v>507</v>
      </c>
      <c r="D201" s="188" t="s">
        <v>325</v>
      </c>
      <c r="E201" s="188" t="s">
        <v>293</v>
      </c>
      <c r="F201" s="188">
        <f t="shared" si="1"/>
        <v>34</v>
      </c>
    </row>
    <row r="202" ht="14.25" customHeight="1">
      <c r="A202" s="188" t="s">
        <v>493</v>
      </c>
      <c r="B202" s="188" t="s">
        <v>508</v>
      </c>
      <c r="D202" s="188" t="s">
        <v>325</v>
      </c>
      <c r="E202" s="188" t="s">
        <v>293</v>
      </c>
      <c r="F202" s="188">
        <f t="shared" si="1"/>
        <v>33</v>
      </c>
    </row>
    <row r="203" ht="14.25" customHeight="1">
      <c r="A203" s="188" t="s">
        <v>493</v>
      </c>
      <c r="B203" s="188" t="s">
        <v>509</v>
      </c>
      <c r="D203" s="188" t="s">
        <v>325</v>
      </c>
      <c r="E203" s="188" t="s">
        <v>293</v>
      </c>
      <c r="F203" s="188">
        <f t="shared" si="1"/>
        <v>24</v>
      </c>
    </row>
    <row r="204" ht="14.25" customHeight="1">
      <c r="A204" s="188" t="s">
        <v>493</v>
      </c>
      <c r="B204" s="188" t="s">
        <v>113</v>
      </c>
      <c r="D204" s="188" t="s">
        <v>325</v>
      </c>
      <c r="E204" s="188" t="s">
        <v>293</v>
      </c>
      <c r="F204" s="188">
        <f t="shared" si="1"/>
        <v>24</v>
      </c>
    </row>
    <row r="205" ht="14.25" customHeight="1">
      <c r="A205" s="188" t="s">
        <v>493</v>
      </c>
      <c r="B205" s="188" t="s">
        <v>115</v>
      </c>
      <c r="D205" s="188" t="s">
        <v>325</v>
      </c>
      <c r="E205" s="188" t="s">
        <v>293</v>
      </c>
      <c r="F205" s="188">
        <f t="shared" si="1"/>
        <v>21</v>
      </c>
    </row>
    <row r="206" ht="14.25" customHeight="1">
      <c r="A206" s="188" t="s">
        <v>493</v>
      </c>
      <c r="B206" s="188" t="s">
        <v>510</v>
      </c>
      <c r="D206" s="188" t="s">
        <v>325</v>
      </c>
      <c r="E206" s="188" t="s">
        <v>293</v>
      </c>
      <c r="F206" s="188">
        <f t="shared" si="1"/>
        <v>28</v>
      </c>
    </row>
    <row r="207" ht="14.25" customHeight="1">
      <c r="A207" s="188" t="s">
        <v>493</v>
      </c>
      <c r="B207" s="188" t="s">
        <v>511</v>
      </c>
      <c r="D207" s="188" t="s">
        <v>325</v>
      </c>
      <c r="E207" s="188" t="s">
        <v>293</v>
      </c>
      <c r="F207" s="188">
        <f t="shared" si="1"/>
        <v>21</v>
      </c>
    </row>
    <row r="208" ht="14.25" customHeight="1">
      <c r="A208" s="188" t="s">
        <v>493</v>
      </c>
      <c r="B208" s="188" t="s">
        <v>512</v>
      </c>
      <c r="D208" s="188" t="s">
        <v>325</v>
      </c>
      <c r="E208" s="188" t="s">
        <v>293</v>
      </c>
      <c r="F208" s="188">
        <f t="shared" si="1"/>
        <v>31</v>
      </c>
    </row>
    <row r="209" ht="14.25" customHeight="1">
      <c r="A209" s="188" t="s">
        <v>493</v>
      </c>
      <c r="B209" s="188" t="s">
        <v>513</v>
      </c>
      <c r="D209" s="188" t="s">
        <v>325</v>
      </c>
      <c r="E209" s="188" t="s">
        <v>293</v>
      </c>
      <c r="F209" s="188">
        <f t="shared" si="1"/>
        <v>28</v>
      </c>
    </row>
    <row r="210" ht="14.25" customHeight="1">
      <c r="A210" s="188" t="s">
        <v>493</v>
      </c>
      <c r="B210" s="188" t="s">
        <v>117</v>
      </c>
      <c r="D210" s="188" t="s">
        <v>325</v>
      </c>
      <c r="E210" s="188" t="s">
        <v>293</v>
      </c>
      <c r="F210" s="188">
        <f t="shared" si="1"/>
        <v>27</v>
      </c>
    </row>
    <row r="211" ht="14.25" customHeight="1">
      <c r="A211" s="188" t="s">
        <v>493</v>
      </c>
      <c r="B211" s="188" t="s">
        <v>119</v>
      </c>
      <c r="D211" s="188" t="s">
        <v>325</v>
      </c>
      <c r="E211" s="188" t="s">
        <v>293</v>
      </c>
      <c r="F211" s="188">
        <f t="shared" si="1"/>
        <v>33</v>
      </c>
    </row>
    <row r="212" ht="14.25" customHeight="1">
      <c r="A212" s="188" t="s">
        <v>493</v>
      </c>
      <c r="B212" s="188" t="s">
        <v>514</v>
      </c>
      <c r="D212" s="188" t="s">
        <v>346</v>
      </c>
      <c r="E212" s="188" t="s">
        <v>515</v>
      </c>
      <c r="F212" s="188">
        <f t="shared" si="1"/>
        <v>30</v>
      </c>
    </row>
    <row r="213" ht="14.25" customHeight="1">
      <c r="A213" s="188" t="s">
        <v>493</v>
      </c>
      <c r="B213" s="188" t="s">
        <v>516</v>
      </c>
      <c r="D213" s="188" t="s">
        <v>346</v>
      </c>
      <c r="E213" s="188" t="s">
        <v>515</v>
      </c>
      <c r="F213" s="188">
        <f t="shared" si="1"/>
        <v>27</v>
      </c>
    </row>
    <row r="214" ht="14.25" customHeight="1">
      <c r="A214" s="188" t="s">
        <v>493</v>
      </c>
      <c r="B214" s="188" t="s">
        <v>517</v>
      </c>
      <c r="D214" s="188" t="s">
        <v>346</v>
      </c>
      <c r="E214" s="188" t="s">
        <v>515</v>
      </c>
      <c r="F214" s="188">
        <f t="shared" si="1"/>
        <v>32</v>
      </c>
    </row>
    <row r="215" ht="14.25" customHeight="1">
      <c r="A215" s="188" t="s">
        <v>493</v>
      </c>
      <c r="B215" s="188" t="s">
        <v>518</v>
      </c>
      <c r="D215" s="188" t="s">
        <v>346</v>
      </c>
      <c r="E215" s="188" t="s">
        <v>515</v>
      </c>
      <c r="F215" s="188">
        <f t="shared" si="1"/>
        <v>30</v>
      </c>
    </row>
    <row r="216" ht="14.25" customHeight="1">
      <c r="A216" s="188" t="s">
        <v>493</v>
      </c>
      <c r="B216" s="188" t="s">
        <v>519</v>
      </c>
      <c r="D216" s="188" t="s">
        <v>346</v>
      </c>
      <c r="E216" s="188" t="s">
        <v>515</v>
      </c>
      <c r="F216" s="188">
        <f t="shared" si="1"/>
        <v>22</v>
      </c>
    </row>
    <row r="217" ht="14.25" customHeight="1">
      <c r="A217" s="188" t="s">
        <v>493</v>
      </c>
      <c r="B217" s="188" t="s">
        <v>520</v>
      </c>
      <c r="D217" s="188" t="s">
        <v>346</v>
      </c>
      <c r="E217" s="188" t="s">
        <v>515</v>
      </c>
      <c r="F217" s="188">
        <f t="shared" si="1"/>
        <v>26</v>
      </c>
    </row>
    <row r="218" ht="14.25" customHeight="1">
      <c r="A218" s="188" t="s">
        <v>493</v>
      </c>
      <c r="B218" s="188" t="s">
        <v>521</v>
      </c>
      <c r="D218" s="188" t="s">
        <v>346</v>
      </c>
      <c r="E218" s="188" t="s">
        <v>515</v>
      </c>
      <c r="F218" s="188">
        <f t="shared" si="1"/>
        <v>25</v>
      </c>
    </row>
    <row r="219" ht="14.25" customHeight="1">
      <c r="A219" s="188" t="s">
        <v>493</v>
      </c>
      <c r="B219" s="188" t="s">
        <v>522</v>
      </c>
      <c r="D219" s="188" t="s">
        <v>346</v>
      </c>
      <c r="E219" s="188" t="s">
        <v>515</v>
      </c>
      <c r="F219" s="188">
        <f t="shared" si="1"/>
        <v>23</v>
      </c>
    </row>
    <row r="220" ht="14.25" customHeight="1">
      <c r="A220" s="188" t="s">
        <v>493</v>
      </c>
      <c r="B220" s="188" t="s">
        <v>523</v>
      </c>
      <c r="D220" s="188" t="s">
        <v>524</v>
      </c>
      <c r="E220" s="188" t="s">
        <v>525</v>
      </c>
      <c r="F220" s="188">
        <f t="shared" si="1"/>
        <v>30</v>
      </c>
    </row>
    <row r="221" ht="14.25" customHeight="1">
      <c r="A221" s="188" t="s">
        <v>493</v>
      </c>
      <c r="B221" s="188" t="s">
        <v>526</v>
      </c>
      <c r="D221" s="188" t="s">
        <v>524</v>
      </c>
      <c r="E221" s="188" t="s">
        <v>525</v>
      </c>
      <c r="F221" s="188">
        <f t="shared" si="1"/>
        <v>33</v>
      </c>
    </row>
    <row r="222" ht="14.25" customHeight="1">
      <c r="A222" s="188" t="s">
        <v>493</v>
      </c>
      <c r="B222" s="188" t="s">
        <v>527</v>
      </c>
      <c r="D222" s="188" t="s">
        <v>524</v>
      </c>
      <c r="E222" s="188" t="s">
        <v>525</v>
      </c>
      <c r="F222" s="188">
        <f t="shared" si="1"/>
        <v>22</v>
      </c>
    </row>
    <row r="223" ht="14.25" customHeight="1">
      <c r="A223" s="188" t="s">
        <v>493</v>
      </c>
      <c r="B223" s="188" t="s">
        <v>528</v>
      </c>
      <c r="D223" s="188" t="s">
        <v>524</v>
      </c>
      <c r="E223" s="188" t="s">
        <v>525</v>
      </c>
      <c r="F223" s="188">
        <f t="shared" si="1"/>
        <v>23</v>
      </c>
    </row>
    <row r="224" ht="14.25" customHeight="1">
      <c r="A224" s="188" t="s">
        <v>493</v>
      </c>
      <c r="B224" s="188" t="s">
        <v>529</v>
      </c>
      <c r="D224" s="188" t="s">
        <v>530</v>
      </c>
      <c r="E224" s="188" t="s">
        <v>531</v>
      </c>
      <c r="F224" s="188">
        <f t="shared" si="1"/>
        <v>29</v>
      </c>
    </row>
    <row r="225" ht="14.25" customHeight="1">
      <c r="A225" s="188" t="s">
        <v>493</v>
      </c>
      <c r="B225" s="188" t="s">
        <v>532</v>
      </c>
      <c r="D225" s="188" t="s">
        <v>530</v>
      </c>
      <c r="E225" s="188" t="s">
        <v>531</v>
      </c>
      <c r="F225" s="188">
        <f t="shared" si="1"/>
        <v>27</v>
      </c>
    </row>
    <row r="226" ht="14.25" customHeight="1">
      <c r="A226" s="188" t="s">
        <v>493</v>
      </c>
      <c r="B226" s="188" t="s">
        <v>533</v>
      </c>
      <c r="D226" s="188" t="s">
        <v>530</v>
      </c>
      <c r="E226" s="188" t="s">
        <v>531</v>
      </c>
      <c r="F226" s="188">
        <f t="shared" si="1"/>
        <v>33</v>
      </c>
    </row>
    <row r="227" ht="14.25" customHeight="1">
      <c r="A227" s="188" t="s">
        <v>493</v>
      </c>
      <c r="B227" s="188" t="s">
        <v>534</v>
      </c>
      <c r="D227" s="188" t="s">
        <v>530</v>
      </c>
      <c r="E227" s="188" t="s">
        <v>531</v>
      </c>
      <c r="F227" s="188">
        <f t="shared" si="1"/>
        <v>34</v>
      </c>
    </row>
    <row r="228" ht="14.25" customHeight="1">
      <c r="A228" s="188" t="s">
        <v>493</v>
      </c>
      <c r="B228" s="188" t="s">
        <v>535</v>
      </c>
      <c r="D228" s="188" t="s">
        <v>320</v>
      </c>
      <c r="E228" s="188" t="s">
        <v>296</v>
      </c>
      <c r="F228" s="188">
        <f t="shared" si="1"/>
        <v>33</v>
      </c>
    </row>
    <row r="229" ht="14.25" customHeight="1">
      <c r="A229" s="188" t="s">
        <v>493</v>
      </c>
      <c r="B229" s="188" t="s">
        <v>536</v>
      </c>
      <c r="D229" s="188" t="s">
        <v>315</v>
      </c>
      <c r="E229" s="188" t="s">
        <v>537</v>
      </c>
      <c r="F229" s="188">
        <f t="shared" si="1"/>
        <v>26</v>
      </c>
    </row>
    <row r="230" ht="14.25" customHeight="1">
      <c r="A230" s="188" t="s">
        <v>493</v>
      </c>
      <c r="B230" s="188" t="s">
        <v>538</v>
      </c>
      <c r="D230" s="188" t="s">
        <v>362</v>
      </c>
      <c r="E230" s="188" t="s">
        <v>539</v>
      </c>
      <c r="F230" s="188">
        <f t="shared" si="1"/>
        <v>28</v>
      </c>
    </row>
    <row r="231" ht="14.25" customHeight="1">
      <c r="A231" s="188" t="s">
        <v>493</v>
      </c>
      <c r="B231" s="188" t="s">
        <v>540</v>
      </c>
      <c r="D231" s="188" t="s">
        <v>362</v>
      </c>
      <c r="E231" s="188" t="s">
        <v>539</v>
      </c>
      <c r="F231" s="188">
        <f t="shared" si="1"/>
        <v>35</v>
      </c>
    </row>
    <row r="232" ht="14.25" customHeight="1">
      <c r="A232" s="188" t="s">
        <v>493</v>
      </c>
      <c r="B232" s="188" t="s">
        <v>541</v>
      </c>
      <c r="D232" s="188" t="s">
        <v>365</v>
      </c>
      <c r="E232" s="188" t="s">
        <v>297</v>
      </c>
      <c r="F232" s="188">
        <f t="shared" si="1"/>
        <v>24</v>
      </c>
    </row>
    <row r="233" ht="14.25" customHeight="1">
      <c r="A233" s="188" t="s">
        <v>493</v>
      </c>
      <c r="B233" s="188" t="s">
        <v>542</v>
      </c>
      <c r="D233" s="188" t="s">
        <v>365</v>
      </c>
      <c r="E233" s="188" t="s">
        <v>297</v>
      </c>
      <c r="F233" s="188">
        <f t="shared" si="1"/>
        <v>29</v>
      </c>
    </row>
    <row r="234" ht="14.25" customHeight="1">
      <c r="A234" s="188" t="s">
        <v>493</v>
      </c>
      <c r="B234" s="188" t="s">
        <v>543</v>
      </c>
      <c r="D234" s="188" t="s">
        <v>544</v>
      </c>
      <c r="E234" s="188" t="s">
        <v>545</v>
      </c>
      <c r="F234" s="188">
        <f t="shared" si="1"/>
        <v>31</v>
      </c>
    </row>
    <row r="235" ht="14.25" customHeight="1">
      <c r="A235" s="188" t="s">
        <v>493</v>
      </c>
      <c r="B235" s="188" t="s">
        <v>546</v>
      </c>
      <c r="D235" s="188" t="s">
        <v>544</v>
      </c>
      <c r="E235" s="188" t="s">
        <v>545</v>
      </c>
      <c r="F235" s="188">
        <f t="shared" si="1"/>
        <v>23</v>
      </c>
    </row>
    <row r="236" ht="14.25" customHeight="1">
      <c r="A236" s="188" t="s">
        <v>493</v>
      </c>
      <c r="B236" s="188" t="s">
        <v>547</v>
      </c>
      <c r="D236" s="188" t="s">
        <v>544</v>
      </c>
      <c r="E236" s="188" t="s">
        <v>545</v>
      </c>
      <c r="F236" s="188">
        <f t="shared" si="1"/>
        <v>25</v>
      </c>
    </row>
    <row r="237" ht="14.25" customHeight="1">
      <c r="A237" s="188" t="s">
        <v>493</v>
      </c>
      <c r="B237" s="188" t="s">
        <v>548</v>
      </c>
      <c r="D237" s="188" t="s">
        <v>544</v>
      </c>
      <c r="E237" s="188" t="s">
        <v>545</v>
      </c>
      <c r="F237" s="188">
        <f t="shared" si="1"/>
        <v>26</v>
      </c>
    </row>
    <row r="238" ht="14.25" customHeight="1">
      <c r="A238" s="188" t="s">
        <v>493</v>
      </c>
      <c r="B238" s="188" t="s">
        <v>549</v>
      </c>
      <c r="D238" s="188" t="s">
        <v>544</v>
      </c>
      <c r="E238" s="188" t="s">
        <v>545</v>
      </c>
      <c r="F238" s="188">
        <f t="shared" si="1"/>
        <v>35</v>
      </c>
    </row>
    <row r="239" ht="14.25" customHeight="1">
      <c r="A239" s="188" t="s">
        <v>493</v>
      </c>
      <c r="B239" s="188" t="s">
        <v>550</v>
      </c>
      <c r="D239" s="188" t="s">
        <v>544</v>
      </c>
      <c r="E239" s="188" t="s">
        <v>545</v>
      </c>
      <c r="F239" s="188">
        <f t="shared" si="1"/>
        <v>20</v>
      </c>
    </row>
    <row r="240" ht="14.25" customHeight="1">
      <c r="A240" s="188" t="s">
        <v>493</v>
      </c>
      <c r="B240" s="188" t="s">
        <v>551</v>
      </c>
      <c r="D240" s="188" t="s">
        <v>544</v>
      </c>
      <c r="E240" s="188" t="s">
        <v>545</v>
      </c>
      <c r="F240" s="188">
        <f t="shared" si="1"/>
        <v>29</v>
      </c>
    </row>
    <row r="241" ht="14.25" customHeight="1">
      <c r="A241" s="188" t="s">
        <v>493</v>
      </c>
      <c r="B241" s="188" t="s">
        <v>552</v>
      </c>
      <c r="D241" s="188" t="s">
        <v>544</v>
      </c>
      <c r="E241" s="188" t="s">
        <v>545</v>
      </c>
      <c r="F241" s="188">
        <f t="shared" si="1"/>
        <v>32</v>
      </c>
    </row>
    <row r="242" ht="14.25" customHeight="1">
      <c r="A242" s="188" t="s">
        <v>493</v>
      </c>
      <c r="B242" s="188" t="s">
        <v>553</v>
      </c>
      <c r="D242" s="188" t="s">
        <v>544</v>
      </c>
      <c r="E242" s="188" t="s">
        <v>545</v>
      </c>
      <c r="F242" s="188">
        <f t="shared" si="1"/>
        <v>23</v>
      </c>
    </row>
    <row r="243" ht="14.25" customHeight="1">
      <c r="A243" s="188" t="s">
        <v>493</v>
      </c>
      <c r="B243" s="188" t="s">
        <v>554</v>
      </c>
      <c r="D243" s="188" t="s">
        <v>544</v>
      </c>
      <c r="E243" s="188" t="s">
        <v>545</v>
      </c>
      <c r="F243" s="188">
        <f t="shared" si="1"/>
        <v>21</v>
      </c>
    </row>
    <row r="244" ht="14.25" customHeight="1">
      <c r="A244" s="188" t="s">
        <v>493</v>
      </c>
      <c r="B244" s="188" t="s">
        <v>555</v>
      </c>
      <c r="D244" s="188" t="s">
        <v>544</v>
      </c>
      <c r="E244" s="188" t="s">
        <v>545</v>
      </c>
      <c r="F244" s="188">
        <f t="shared" si="1"/>
        <v>24</v>
      </c>
    </row>
    <row r="245" ht="14.25" customHeight="1">
      <c r="A245" s="188" t="s">
        <v>493</v>
      </c>
      <c r="B245" s="188" t="s">
        <v>556</v>
      </c>
      <c r="D245" s="188" t="s">
        <v>544</v>
      </c>
      <c r="E245" s="188" t="s">
        <v>545</v>
      </c>
      <c r="F245" s="188">
        <f t="shared" si="1"/>
        <v>28</v>
      </c>
    </row>
    <row r="246" ht="14.25" customHeight="1">
      <c r="A246" s="188" t="s">
        <v>493</v>
      </c>
      <c r="B246" s="188" t="s">
        <v>557</v>
      </c>
      <c r="D246" s="188" t="s">
        <v>544</v>
      </c>
      <c r="E246" s="188" t="s">
        <v>545</v>
      </c>
      <c r="F246" s="188">
        <f t="shared" si="1"/>
        <v>24</v>
      </c>
    </row>
    <row r="247" ht="14.25" customHeight="1">
      <c r="A247" s="188" t="s">
        <v>493</v>
      </c>
      <c r="B247" s="188" t="s">
        <v>558</v>
      </c>
      <c r="D247" s="188" t="s">
        <v>544</v>
      </c>
      <c r="E247" s="188" t="s">
        <v>545</v>
      </c>
      <c r="F247" s="188">
        <f t="shared" si="1"/>
        <v>31</v>
      </c>
    </row>
    <row r="248" ht="14.25" customHeight="1">
      <c r="A248" s="188" t="s">
        <v>493</v>
      </c>
      <c r="B248" s="188" t="s">
        <v>559</v>
      </c>
      <c r="D248" s="188" t="s">
        <v>544</v>
      </c>
      <c r="E248" s="188" t="s">
        <v>545</v>
      </c>
      <c r="F248" s="188">
        <f t="shared" si="1"/>
        <v>31</v>
      </c>
    </row>
    <row r="249" ht="14.25" customHeight="1">
      <c r="A249" s="188" t="s">
        <v>493</v>
      </c>
      <c r="B249" s="188" t="s">
        <v>560</v>
      </c>
      <c r="D249" s="188" t="s">
        <v>544</v>
      </c>
      <c r="E249" s="188" t="s">
        <v>545</v>
      </c>
      <c r="F249" s="188">
        <f t="shared" si="1"/>
        <v>26</v>
      </c>
    </row>
    <row r="250" ht="14.25" customHeight="1">
      <c r="A250" s="188" t="s">
        <v>493</v>
      </c>
      <c r="B250" s="188" t="s">
        <v>561</v>
      </c>
      <c r="D250" s="188" t="s">
        <v>544</v>
      </c>
      <c r="E250" s="188" t="s">
        <v>545</v>
      </c>
      <c r="F250" s="188">
        <f t="shared" si="1"/>
        <v>25</v>
      </c>
    </row>
    <row r="251" ht="14.25" customHeight="1">
      <c r="A251" s="188" t="s">
        <v>493</v>
      </c>
      <c r="B251" s="188" t="s">
        <v>562</v>
      </c>
      <c r="D251" s="188" t="s">
        <v>544</v>
      </c>
      <c r="E251" s="188" t="s">
        <v>545</v>
      </c>
      <c r="F251" s="188">
        <f t="shared" si="1"/>
        <v>31</v>
      </c>
    </row>
    <row r="252" ht="14.25" customHeight="1">
      <c r="A252" s="188" t="s">
        <v>493</v>
      </c>
      <c r="B252" s="188" t="s">
        <v>563</v>
      </c>
      <c r="D252" s="188" t="s">
        <v>544</v>
      </c>
      <c r="E252" s="188" t="s">
        <v>545</v>
      </c>
      <c r="F252" s="188">
        <f t="shared" si="1"/>
        <v>20</v>
      </c>
    </row>
    <row r="253" ht="14.25" customHeight="1">
      <c r="A253" s="188" t="s">
        <v>493</v>
      </c>
      <c r="B253" s="188" t="s">
        <v>564</v>
      </c>
      <c r="D253" s="188" t="s">
        <v>544</v>
      </c>
      <c r="E253" s="188" t="s">
        <v>545</v>
      </c>
      <c r="F253" s="188">
        <f t="shared" si="1"/>
        <v>31</v>
      </c>
    </row>
    <row r="254" ht="14.25" customHeight="1">
      <c r="A254" s="188" t="s">
        <v>493</v>
      </c>
      <c r="B254" s="188" t="s">
        <v>565</v>
      </c>
      <c r="D254" s="188" t="s">
        <v>544</v>
      </c>
      <c r="E254" s="188" t="s">
        <v>545</v>
      </c>
      <c r="F254" s="188">
        <f t="shared" si="1"/>
        <v>29</v>
      </c>
    </row>
    <row r="255" ht="14.25" customHeight="1">
      <c r="A255" s="188" t="s">
        <v>493</v>
      </c>
      <c r="B255" s="188" t="s">
        <v>566</v>
      </c>
      <c r="D255" s="188" t="s">
        <v>544</v>
      </c>
      <c r="E255" s="188" t="s">
        <v>545</v>
      </c>
      <c r="F255" s="188">
        <f t="shared" si="1"/>
        <v>33</v>
      </c>
    </row>
    <row r="256" ht="14.25" customHeight="1">
      <c r="A256" s="188" t="s">
        <v>493</v>
      </c>
      <c r="B256" s="188" t="s">
        <v>567</v>
      </c>
      <c r="D256" s="188" t="s">
        <v>544</v>
      </c>
      <c r="E256" s="188" t="s">
        <v>545</v>
      </c>
      <c r="F256" s="188">
        <f t="shared" si="1"/>
        <v>25</v>
      </c>
    </row>
    <row r="257" ht="14.25" customHeight="1">
      <c r="A257" s="188" t="s">
        <v>493</v>
      </c>
      <c r="B257" s="188" t="s">
        <v>568</v>
      </c>
      <c r="D257" s="188" t="s">
        <v>544</v>
      </c>
      <c r="E257" s="188" t="s">
        <v>545</v>
      </c>
      <c r="F257" s="188">
        <f t="shared" si="1"/>
        <v>20</v>
      </c>
    </row>
    <row r="258" ht="14.25" customHeight="1">
      <c r="A258" s="188" t="s">
        <v>493</v>
      </c>
      <c r="B258" s="188" t="s">
        <v>569</v>
      </c>
      <c r="D258" s="188" t="s">
        <v>544</v>
      </c>
      <c r="E258" s="188" t="s">
        <v>545</v>
      </c>
      <c r="F258" s="188">
        <f t="shared" si="1"/>
        <v>24</v>
      </c>
    </row>
    <row r="259" ht="14.25" customHeight="1">
      <c r="A259" s="188" t="s">
        <v>493</v>
      </c>
      <c r="B259" s="188" t="s">
        <v>570</v>
      </c>
      <c r="D259" s="188" t="s">
        <v>544</v>
      </c>
      <c r="E259" s="188" t="s">
        <v>545</v>
      </c>
      <c r="F259" s="188">
        <f t="shared" si="1"/>
        <v>23</v>
      </c>
    </row>
    <row r="260" ht="14.25" customHeight="1">
      <c r="A260" s="188" t="s">
        <v>493</v>
      </c>
      <c r="B260" s="188" t="s">
        <v>571</v>
      </c>
      <c r="D260" s="188" t="s">
        <v>544</v>
      </c>
      <c r="E260" s="188" t="s">
        <v>545</v>
      </c>
      <c r="F260" s="188">
        <f t="shared" si="1"/>
        <v>20</v>
      </c>
    </row>
    <row r="261" ht="14.25" customHeight="1">
      <c r="A261" s="188" t="s">
        <v>493</v>
      </c>
      <c r="B261" s="188" t="s">
        <v>572</v>
      </c>
      <c r="D261" s="188" t="s">
        <v>544</v>
      </c>
      <c r="E261" s="188" t="s">
        <v>545</v>
      </c>
      <c r="F261" s="188">
        <f t="shared" si="1"/>
        <v>27</v>
      </c>
    </row>
    <row r="262" ht="14.25" customHeight="1">
      <c r="A262" s="188" t="s">
        <v>493</v>
      </c>
      <c r="B262" s="188" t="s">
        <v>573</v>
      </c>
      <c r="D262" s="188" t="s">
        <v>544</v>
      </c>
      <c r="E262" s="188" t="s">
        <v>545</v>
      </c>
      <c r="F262" s="188">
        <f t="shared" si="1"/>
        <v>34</v>
      </c>
    </row>
    <row r="263" ht="14.25" customHeight="1">
      <c r="A263" s="188" t="s">
        <v>493</v>
      </c>
      <c r="B263" s="188" t="s">
        <v>574</v>
      </c>
      <c r="D263" s="188" t="s">
        <v>544</v>
      </c>
      <c r="E263" s="188" t="s">
        <v>545</v>
      </c>
      <c r="F263" s="188">
        <f t="shared" si="1"/>
        <v>34</v>
      </c>
    </row>
    <row r="264" ht="14.25" customHeight="1">
      <c r="A264" s="188" t="s">
        <v>493</v>
      </c>
      <c r="B264" s="188" t="s">
        <v>575</v>
      </c>
      <c r="D264" s="188" t="s">
        <v>544</v>
      </c>
      <c r="E264" s="188" t="s">
        <v>545</v>
      </c>
      <c r="F264" s="188">
        <f t="shared" si="1"/>
        <v>26</v>
      </c>
    </row>
    <row r="265" ht="14.25" customHeight="1">
      <c r="A265" s="188" t="s">
        <v>493</v>
      </c>
      <c r="B265" s="188" t="s">
        <v>576</v>
      </c>
      <c r="D265" s="188" t="s">
        <v>544</v>
      </c>
      <c r="E265" s="188" t="s">
        <v>545</v>
      </c>
      <c r="F265" s="188">
        <f t="shared" si="1"/>
        <v>20</v>
      </c>
    </row>
    <row r="266" ht="14.25" customHeight="1">
      <c r="A266" s="188" t="s">
        <v>493</v>
      </c>
      <c r="B266" s="188" t="s">
        <v>577</v>
      </c>
      <c r="D266" s="188" t="s">
        <v>360</v>
      </c>
      <c r="E266" s="188" t="s">
        <v>578</v>
      </c>
      <c r="F266" s="188">
        <f t="shared" si="1"/>
        <v>24</v>
      </c>
    </row>
    <row r="267" ht="14.25" customHeight="1">
      <c r="A267" s="188" t="s">
        <v>493</v>
      </c>
      <c r="B267" s="188" t="s">
        <v>579</v>
      </c>
      <c r="D267" s="188" t="s">
        <v>331</v>
      </c>
      <c r="E267" s="188" t="s">
        <v>580</v>
      </c>
      <c r="F267" s="188">
        <f t="shared" si="1"/>
        <v>20</v>
      </c>
    </row>
    <row r="268" ht="14.25" customHeight="1">
      <c r="A268" s="188" t="s">
        <v>493</v>
      </c>
      <c r="B268" s="188" t="s">
        <v>581</v>
      </c>
      <c r="D268" s="188" t="s">
        <v>331</v>
      </c>
      <c r="E268" s="188" t="s">
        <v>580</v>
      </c>
      <c r="F268" s="188">
        <f t="shared" si="1"/>
        <v>26</v>
      </c>
    </row>
    <row r="269" ht="14.25" customHeight="1">
      <c r="A269" s="188" t="s">
        <v>493</v>
      </c>
      <c r="B269" s="188" t="s">
        <v>582</v>
      </c>
      <c r="D269" s="188" t="s">
        <v>355</v>
      </c>
      <c r="E269" s="188" t="s">
        <v>583</v>
      </c>
      <c r="F269" s="188">
        <f t="shared" si="1"/>
        <v>25</v>
      </c>
    </row>
    <row r="270" ht="14.25" customHeight="1">
      <c r="A270" s="188" t="s">
        <v>493</v>
      </c>
      <c r="B270" s="188" t="s">
        <v>584</v>
      </c>
      <c r="D270" s="188" t="s">
        <v>585</v>
      </c>
      <c r="E270" s="188" t="s">
        <v>586</v>
      </c>
      <c r="F270" s="188">
        <f t="shared" si="1"/>
        <v>24</v>
      </c>
    </row>
    <row r="271" ht="14.25" customHeight="1">
      <c r="A271" s="188" t="s">
        <v>493</v>
      </c>
      <c r="B271" s="188" t="s">
        <v>143</v>
      </c>
      <c r="D271" s="188" t="s">
        <v>587</v>
      </c>
      <c r="E271" s="188" t="s">
        <v>295</v>
      </c>
      <c r="F271" s="188">
        <f t="shared" si="1"/>
        <v>25</v>
      </c>
    </row>
    <row r="272" ht="14.25" customHeight="1">
      <c r="A272" s="188" t="s">
        <v>493</v>
      </c>
      <c r="B272" s="188" t="s">
        <v>588</v>
      </c>
      <c r="D272" s="188" t="s">
        <v>589</v>
      </c>
      <c r="E272" s="188" t="s">
        <v>590</v>
      </c>
      <c r="F272" s="188">
        <f t="shared" si="1"/>
        <v>28</v>
      </c>
    </row>
    <row r="273" ht="14.25" customHeight="1">
      <c r="A273" s="188" t="s">
        <v>493</v>
      </c>
      <c r="B273" s="188" t="s">
        <v>591</v>
      </c>
      <c r="D273" s="188" t="s">
        <v>589</v>
      </c>
      <c r="E273" s="188" t="s">
        <v>590</v>
      </c>
      <c r="F273" s="188">
        <f t="shared" si="1"/>
        <v>20</v>
      </c>
    </row>
    <row r="274" ht="14.25" customHeight="1">
      <c r="A274" s="188" t="s">
        <v>493</v>
      </c>
      <c r="B274" s="188" t="s">
        <v>592</v>
      </c>
      <c r="D274" s="188" t="s">
        <v>593</v>
      </c>
      <c r="E274" s="188" t="s">
        <v>594</v>
      </c>
      <c r="F274" s="188">
        <f t="shared" si="1"/>
        <v>29</v>
      </c>
    </row>
    <row r="275" ht="14.25" customHeight="1">
      <c r="A275" s="188" t="s">
        <v>493</v>
      </c>
      <c r="B275" s="188" t="s">
        <v>595</v>
      </c>
      <c r="D275" s="188" t="s">
        <v>596</v>
      </c>
      <c r="E275" s="188" t="s">
        <v>597</v>
      </c>
      <c r="F275" s="188">
        <f t="shared" si="1"/>
        <v>26</v>
      </c>
    </row>
    <row r="276" ht="14.25" customHeight="1">
      <c r="A276" s="188" t="s">
        <v>493</v>
      </c>
      <c r="B276" s="188" t="s">
        <v>598</v>
      </c>
      <c r="D276" s="188" t="s">
        <v>596</v>
      </c>
      <c r="E276" s="188" t="s">
        <v>597</v>
      </c>
      <c r="F276" s="188">
        <f t="shared" si="1"/>
        <v>22</v>
      </c>
    </row>
    <row r="277" ht="14.25" customHeight="1">
      <c r="A277" s="188" t="s">
        <v>493</v>
      </c>
      <c r="B277" s="188" t="s">
        <v>599</v>
      </c>
      <c r="D277" s="188" t="s">
        <v>331</v>
      </c>
      <c r="E277" s="188" t="s">
        <v>580</v>
      </c>
      <c r="F277" s="188">
        <f t="shared" si="1"/>
        <v>34</v>
      </c>
    </row>
    <row r="278" ht="14.25" customHeight="1">
      <c r="A278" s="188" t="s">
        <v>493</v>
      </c>
      <c r="B278" s="188" t="s">
        <v>600</v>
      </c>
      <c r="D278" s="188" t="s">
        <v>331</v>
      </c>
      <c r="E278" s="188" t="s">
        <v>580</v>
      </c>
      <c r="F278" s="188">
        <f t="shared" si="1"/>
        <v>35</v>
      </c>
    </row>
    <row r="279" ht="14.25" customHeight="1">
      <c r="A279" s="188" t="s">
        <v>493</v>
      </c>
      <c r="B279" s="188" t="s">
        <v>601</v>
      </c>
      <c r="D279" s="188" t="s">
        <v>544</v>
      </c>
      <c r="E279" s="188" t="s">
        <v>545</v>
      </c>
      <c r="F279" s="188">
        <f t="shared" si="1"/>
        <v>35</v>
      </c>
    </row>
    <row r="280" ht="14.25" customHeight="1">
      <c r="A280" s="188" t="s">
        <v>493</v>
      </c>
      <c r="B280" s="188" t="s">
        <v>602</v>
      </c>
      <c r="D280" s="188" t="s">
        <v>544</v>
      </c>
      <c r="E280" s="188" t="s">
        <v>545</v>
      </c>
      <c r="F280" s="188">
        <f t="shared" si="1"/>
        <v>28</v>
      </c>
    </row>
    <row r="281" ht="14.25" customHeight="1">
      <c r="A281" s="188" t="s">
        <v>493</v>
      </c>
      <c r="B281" s="188" t="s">
        <v>603</v>
      </c>
      <c r="D281" s="188" t="s">
        <v>544</v>
      </c>
      <c r="E281" s="188" t="s">
        <v>545</v>
      </c>
      <c r="F281" s="188">
        <f t="shared" si="1"/>
        <v>32</v>
      </c>
    </row>
    <row r="282" ht="14.25" customHeight="1">
      <c r="A282" s="188" t="s">
        <v>493</v>
      </c>
      <c r="B282" s="188" t="s">
        <v>604</v>
      </c>
      <c r="D282" s="188" t="s">
        <v>544</v>
      </c>
      <c r="E282" s="188" t="s">
        <v>545</v>
      </c>
      <c r="F282" s="188">
        <f t="shared" si="1"/>
        <v>29</v>
      </c>
    </row>
    <row r="283" ht="14.25" customHeight="1">
      <c r="A283" s="188" t="s">
        <v>493</v>
      </c>
      <c r="B283" s="188" t="s">
        <v>605</v>
      </c>
      <c r="D283" s="188" t="s">
        <v>544</v>
      </c>
      <c r="E283" s="188" t="s">
        <v>545</v>
      </c>
      <c r="F283" s="188">
        <f t="shared" si="1"/>
        <v>25</v>
      </c>
    </row>
    <row r="284" ht="14.25" customHeight="1">
      <c r="A284" s="188" t="s">
        <v>493</v>
      </c>
      <c r="B284" s="188" t="s">
        <v>606</v>
      </c>
      <c r="D284" s="188" t="s">
        <v>544</v>
      </c>
      <c r="E284" s="188" t="s">
        <v>545</v>
      </c>
      <c r="F284" s="188">
        <f t="shared" si="1"/>
        <v>30</v>
      </c>
    </row>
    <row r="285" ht="14.25" customHeight="1">
      <c r="A285" s="188" t="s">
        <v>493</v>
      </c>
      <c r="B285" s="188" t="s">
        <v>607</v>
      </c>
      <c r="D285" s="188" t="s">
        <v>544</v>
      </c>
      <c r="E285" s="188" t="s">
        <v>545</v>
      </c>
      <c r="F285" s="188">
        <f t="shared" si="1"/>
        <v>25</v>
      </c>
    </row>
    <row r="286" ht="14.25" customHeight="1">
      <c r="A286" s="188" t="s">
        <v>493</v>
      </c>
      <c r="B286" s="188" t="s">
        <v>608</v>
      </c>
      <c r="D286" s="188" t="s">
        <v>544</v>
      </c>
      <c r="E286" s="188" t="s">
        <v>545</v>
      </c>
      <c r="F286" s="188">
        <f t="shared" si="1"/>
        <v>29</v>
      </c>
    </row>
    <row r="287" ht="14.25" customHeight="1">
      <c r="A287" s="188" t="s">
        <v>493</v>
      </c>
      <c r="B287" s="188" t="s">
        <v>609</v>
      </c>
      <c r="D287" s="188" t="s">
        <v>544</v>
      </c>
      <c r="E287" s="188" t="s">
        <v>545</v>
      </c>
      <c r="F287" s="188">
        <f t="shared" si="1"/>
        <v>32</v>
      </c>
    </row>
    <row r="288" ht="14.25" customHeight="1">
      <c r="A288" s="188" t="s">
        <v>493</v>
      </c>
      <c r="B288" s="188" t="s">
        <v>610</v>
      </c>
      <c r="D288" s="188" t="s">
        <v>544</v>
      </c>
      <c r="E288" s="188" t="s">
        <v>545</v>
      </c>
      <c r="F288" s="188">
        <f t="shared" si="1"/>
        <v>26</v>
      </c>
    </row>
    <row r="289" ht="14.25" customHeight="1">
      <c r="A289" s="188" t="s">
        <v>493</v>
      </c>
      <c r="B289" s="188" t="s">
        <v>611</v>
      </c>
      <c r="D289" s="188" t="s">
        <v>544</v>
      </c>
      <c r="E289" s="188" t="s">
        <v>545</v>
      </c>
      <c r="F289" s="188">
        <f t="shared" si="1"/>
        <v>21</v>
      </c>
    </row>
    <row r="290" ht="14.25" customHeight="1">
      <c r="A290" s="188" t="s">
        <v>493</v>
      </c>
      <c r="B290" s="188" t="s">
        <v>612</v>
      </c>
      <c r="D290" s="188" t="s">
        <v>544</v>
      </c>
      <c r="E290" s="188" t="s">
        <v>545</v>
      </c>
      <c r="F290" s="188">
        <f t="shared" si="1"/>
        <v>29</v>
      </c>
    </row>
    <row r="291" ht="14.25" customHeight="1">
      <c r="A291" s="188" t="s">
        <v>493</v>
      </c>
      <c r="B291" s="188" t="s">
        <v>613</v>
      </c>
      <c r="D291" s="188" t="s">
        <v>544</v>
      </c>
      <c r="E291" s="188" t="s">
        <v>545</v>
      </c>
      <c r="F291" s="188">
        <f t="shared" si="1"/>
        <v>31</v>
      </c>
    </row>
    <row r="292" ht="14.25" customHeight="1">
      <c r="A292" s="188" t="s">
        <v>493</v>
      </c>
      <c r="B292" s="188" t="s">
        <v>614</v>
      </c>
      <c r="D292" s="188" t="s">
        <v>544</v>
      </c>
      <c r="E292" s="188" t="s">
        <v>545</v>
      </c>
      <c r="F292" s="188">
        <f t="shared" si="1"/>
        <v>27</v>
      </c>
    </row>
    <row r="293" ht="14.25" customHeight="1">
      <c r="A293" s="188" t="s">
        <v>493</v>
      </c>
      <c r="B293" s="188" t="s">
        <v>615</v>
      </c>
      <c r="D293" s="188" t="s">
        <v>544</v>
      </c>
      <c r="E293" s="188" t="s">
        <v>545</v>
      </c>
      <c r="F293" s="188">
        <f t="shared" si="1"/>
        <v>29</v>
      </c>
    </row>
    <row r="294" ht="14.25" customHeight="1">
      <c r="A294" s="188" t="s">
        <v>493</v>
      </c>
      <c r="B294" s="188" t="s">
        <v>616</v>
      </c>
      <c r="D294" s="188" t="s">
        <v>544</v>
      </c>
      <c r="E294" s="188" t="s">
        <v>545</v>
      </c>
      <c r="F294" s="188">
        <f t="shared" si="1"/>
        <v>26</v>
      </c>
    </row>
    <row r="295" ht="14.25" customHeight="1">
      <c r="A295" s="188" t="s">
        <v>493</v>
      </c>
      <c r="B295" s="188" t="s">
        <v>617</v>
      </c>
      <c r="D295" s="188" t="s">
        <v>544</v>
      </c>
      <c r="E295" s="188" t="s">
        <v>545</v>
      </c>
      <c r="F295" s="188">
        <f t="shared" si="1"/>
        <v>27</v>
      </c>
    </row>
    <row r="296" ht="14.25" customHeight="1">
      <c r="A296" s="188" t="s">
        <v>493</v>
      </c>
      <c r="B296" s="188" t="s">
        <v>618</v>
      </c>
      <c r="D296" s="188" t="s">
        <v>544</v>
      </c>
      <c r="E296" s="188" t="s">
        <v>545</v>
      </c>
      <c r="F296" s="188">
        <f t="shared" si="1"/>
        <v>23</v>
      </c>
    </row>
    <row r="297" ht="14.25" customHeight="1">
      <c r="A297" s="188" t="s">
        <v>493</v>
      </c>
      <c r="B297" s="188" t="s">
        <v>619</v>
      </c>
      <c r="D297" s="188" t="s">
        <v>544</v>
      </c>
      <c r="E297" s="188" t="s">
        <v>545</v>
      </c>
      <c r="F297" s="188">
        <f t="shared" si="1"/>
        <v>21</v>
      </c>
    </row>
    <row r="298" ht="14.25" customHeight="1">
      <c r="A298" s="188" t="s">
        <v>493</v>
      </c>
      <c r="B298" s="188" t="s">
        <v>620</v>
      </c>
      <c r="D298" s="188" t="s">
        <v>544</v>
      </c>
      <c r="E298" s="188" t="s">
        <v>545</v>
      </c>
      <c r="F298" s="188">
        <f t="shared" si="1"/>
        <v>33</v>
      </c>
    </row>
    <row r="299" ht="14.25" customHeight="1">
      <c r="A299" s="188" t="s">
        <v>493</v>
      </c>
      <c r="B299" s="188" t="s">
        <v>621</v>
      </c>
      <c r="D299" s="188" t="s">
        <v>544</v>
      </c>
      <c r="E299" s="188" t="s">
        <v>545</v>
      </c>
      <c r="F299" s="188">
        <f t="shared" si="1"/>
        <v>28</v>
      </c>
    </row>
    <row r="300" ht="14.25" customHeight="1">
      <c r="A300" s="188" t="s">
        <v>493</v>
      </c>
      <c r="B300" s="188" t="s">
        <v>622</v>
      </c>
      <c r="D300" s="188" t="s">
        <v>544</v>
      </c>
      <c r="E300" s="188" t="s">
        <v>545</v>
      </c>
      <c r="F300" s="188">
        <f t="shared" si="1"/>
        <v>26</v>
      </c>
    </row>
    <row r="301" ht="14.25" customHeight="1">
      <c r="A301" s="188" t="s">
        <v>493</v>
      </c>
      <c r="B301" s="188" t="s">
        <v>623</v>
      </c>
      <c r="D301" s="188" t="s">
        <v>544</v>
      </c>
      <c r="E301" s="188" t="s">
        <v>545</v>
      </c>
      <c r="F301" s="188">
        <f t="shared" si="1"/>
        <v>29</v>
      </c>
    </row>
    <row r="302" ht="14.25" customHeight="1">
      <c r="A302" s="188" t="s">
        <v>493</v>
      </c>
      <c r="B302" s="188" t="s">
        <v>624</v>
      </c>
      <c r="D302" s="188" t="s">
        <v>544</v>
      </c>
      <c r="E302" s="188" t="s">
        <v>545</v>
      </c>
      <c r="F302" s="188">
        <f t="shared" si="1"/>
        <v>20</v>
      </c>
    </row>
    <row r="303" ht="14.25" customHeight="1">
      <c r="A303" s="188" t="s">
        <v>493</v>
      </c>
      <c r="B303" s="188" t="s">
        <v>625</v>
      </c>
      <c r="D303" s="188" t="s">
        <v>544</v>
      </c>
      <c r="E303" s="188" t="s">
        <v>545</v>
      </c>
      <c r="F303" s="188">
        <f t="shared" si="1"/>
        <v>30</v>
      </c>
    </row>
    <row r="304" ht="14.25" customHeight="1">
      <c r="A304" s="188" t="s">
        <v>493</v>
      </c>
      <c r="B304" s="188" t="s">
        <v>626</v>
      </c>
      <c r="D304" s="188" t="s">
        <v>544</v>
      </c>
      <c r="E304" s="188" t="s">
        <v>545</v>
      </c>
      <c r="F304" s="188">
        <f t="shared" si="1"/>
        <v>27</v>
      </c>
    </row>
    <row r="305" ht="14.25" customHeight="1">
      <c r="A305" s="188" t="s">
        <v>493</v>
      </c>
      <c r="B305" s="188" t="s">
        <v>627</v>
      </c>
      <c r="D305" s="188" t="s">
        <v>544</v>
      </c>
      <c r="E305" s="188" t="s">
        <v>545</v>
      </c>
      <c r="F305" s="188">
        <f t="shared" si="1"/>
        <v>26</v>
      </c>
    </row>
    <row r="306" ht="14.25" customHeight="1">
      <c r="A306" s="188" t="s">
        <v>493</v>
      </c>
      <c r="B306" s="188" t="s">
        <v>628</v>
      </c>
      <c r="D306" s="188" t="s">
        <v>544</v>
      </c>
      <c r="E306" s="188" t="s">
        <v>545</v>
      </c>
      <c r="F306" s="188">
        <f t="shared" si="1"/>
        <v>22</v>
      </c>
    </row>
    <row r="307" ht="14.25" customHeight="1">
      <c r="A307" s="188" t="s">
        <v>493</v>
      </c>
      <c r="B307" s="188" t="s">
        <v>629</v>
      </c>
      <c r="D307" s="188" t="s">
        <v>544</v>
      </c>
      <c r="E307" s="188" t="s">
        <v>545</v>
      </c>
      <c r="F307" s="188">
        <f t="shared" si="1"/>
        <v>25</v>
      </c>
    </row>
    <row r="308" ht="14.25" customHeight="1">
      <c r="A308" s="188" t="s">
        <v>493</v>
      </c>
      <c r="B308" s="188" t="s">
        <v>630</v>
      </c>
      <c r="D308" s="188" t="s">
        <v>544</v>
      </c>
      <c r="E308" s="188" t="s">
        <v>545</v>
      </c>
      <c r="F308" s="188">
        <f t="shared" si="1"/>
        <v>33</v>
      </c>
    </row>
    <row r="309" ht="14.25" customHeight="1">
      <c r="A309" s="188" t="s">
        <v>493</v>
      </c>
      <c r="B309" s="188" t="s">
        <v>631</v>
      </c>
      <c r="D309" s="188" t="s">
        <v>544</v>
      </c>
      <c r="E309" s="188" t="s">
        <v>545</v>
      </c>
      <c r="F309" s="188">
        <f t="shared" si="1"/>
        <v>33</v>
      </c>
    </row>
    <row r="310" ht="14.25" customHeight="1">
      <c r="A310" s="188" t="s">
        <v>493</v>
      </c>
      <c r="B310" s="188" t="s">
        <v>632</v>
      </c>
      <c r="D310" s="188" t="s">
        <v>544</v>
      </c>
      <c r="E310" s="188" t="s">
        <v>545</v>
      </c>
      <c r="F310" s="188">
        <f t="shared" si="1"/>
        <v>28</v>
      </c>
    </row>
    <row r="311" ht="14.25" customHeight="1">
      <c r="A311" s="188" t="s">
        <v>493</v>
      </c>
      <c r="B311" s="188" t="s">
        <v>633</v>
      </c>
      <c r="D311" s="188" t="s">
        <v>320</v>
      </c>
      <c r="E311" s="188" t="s">
        <v>296</v>
      </c>
      <c r="F311" s="188">
        <f t="shared" si="1"/>
        <v>29</v>
      </c>
    </row>
    <row r="312" ht="14.25" customHeight="1">
      <c r="A312" s="188" t="s">
        <v>493</v>
      </c>
      <c r="B312" s="188" t="s">
        <v>634</v>
      </c>
      <c r="D312" s="188" t="s">
        <v>596</v>
      </c>
      <c r="E312" s="188" t="s">
        <v>597</v>
      </c>
      <c r="F312" s="188">
        <f t="shared" si="1"/>
        <v>33</v>
      </c>
    </row>
    <row r="313" ht="14.25" customHeight="1">
      <c r="A313" s="188" t="s">
        <v>493</v>
      </c>
      <c r="B313" s="188" t="s">
        <v>635</v>
      </c>
      <c r="D313" s="188" t="s">
        <v>596</v>
      </c>
      <c r="E313" s="188" t="s">
        <v>597</v>
      </c>
      <c r="F313" s="188">
        <f t="shared" si="1"/>
        <v>26</v>
      </c>
    </row>
    <row r="314" ht="14.25" customHeight="1">
      <c r="A314" s="188" t="s">
        <v>493</v>
      </c>
      <c r="B314" s="188" t="s">
        <v>137</v>
      </c>
      <c r="D314" s="188" t="s">
        <v>365</v>
      </c>
      <c r="E314" s="188" t="s">
        <v>297</v>
      </c>
      <c r="F314" s="188">
        <f t="shared" si="1"/>
        <v>33</v>
      </c>
    </row>
    <row r="315" ht="14.25" customHeight="1">
      <c r="A315" s="188" t="s">
        <v>493</v>
      </c>
      <c r="B315" s="188" t="s">
        <v>139</v>
      </c>
      <c r="D315" s="188" t="s">
        <v>365</v>
      </c>
      <c r="E315" s="188" t="s">
        <v>297</v>
      </c>
      <c r="F315" s="188">
        <f t="shared" si="1"/>
        <v>34</v>
      </c>
    </row>
    <row r="316" ht="14.25" customHeight="1">
      <c r="A316" s="188" t="s">
        <v>493</v>
      </c>
      <c r="B316" s="188" t="s">
        <v>636</v>
      </c>
      <c r="D316" s="188" t="s">
        <v>346</v>
      </c>
      <c r="E316" s="188" t="s">
        <v>515</v>
      </c>
      <c r="F316" s="188">
        <f t="shared" si="1"/>
        <v>22</v>
      </c>
    </row>
    <row r="317" ht="14.25" customHeight="1">
      <c r="A317" s="188" t="s">
        <v>493</v>
      </c>
      <c r="B317" s="188" t="s">
        <v>637</v>
      </c>
      <c r="D317" s="188" t="s">
        <v>346</v>
      </c>
      <c r="E317" s="188" t="s">
        <v>515</v>
      </c>
      <c r="F317" s="188">
        <f t="shared" si="1"/>
        <v>32</v>
      </c>
    </row>
    <row r="318" ht="14.25" customHeight="1">
      <c r="A318" s="188" t="s">
        <v>493</v>
      </c>
      <c r="B318" s="188" t="s">
        <v>638</v>
      </c>
      <c r="D318" s="188" t="s">
        <v>346</v>
      </c>
      <c r="E318" s="188" t="s">
        <v>515</v>
      </c>
      <c r="F318" s="188">
        <f t="shared" si="1"/>
        <v>34</v>
      </c>
    </row>
    <row r="319" ht="14.25" customHeight="1">
      <c r="A319" s="188" t="s">
        <v>493</v>
      </c>
      <c r="B319" s="188" t="s">
        <v>639</v>
      </c>
      <c r="D319" s="188" t="s">
        <v>346</v>
      </c>
      <c r="E319" s="188" t="s">
        <v>515</v>
      </c>
      <c r="F319" s="188">
        <f t="shared" si="1"/>
        <v>35</v>
      </c>
    </row>
    <row r="320" ht="14.25" customHeight="1">
      <c r="A320" s="188" t="s">
        <v>493</v>
      </c>
      <c r="B320" s="188" t="s">
        <v>640</v>
      </c>
      <c r="D320" s="188" t="s">
        <v>346</v>
      </c>
      <c r="E320" s="188" t="s">
        <v>515</v>
      </c>
      <c r="F320" s="188">
        <f t="shared" si="1"/>
        <v>31</v>
      </c>
    </row>
    <row r="321" ht="14.25" customHeight="1">
      <c r="A321" s="188" t="s">
        <v>493</v>
      </c>
      <c r="B321" s="188" t="s">
        <v>641</v>
      </c>
      <c r="D321" s="188" t="s">
        <v>346</v>
      </c>
      <c r="E321" s="188" t="s">
        <v>515</v>
      </c>
      <c r="F321" s="188">
        <f t="shared" si="1"/>
        <v>20</v>
      </c>
    </row>
    <row r="322" ht="14.25" customHeight="1">
      <c r="A322" s="188" t="s">
        <v>493</v>
      </c>
      <c r="B322" s="188" t="s">
        <v>642</v>
      </c>
      <c r="D322" s="188" t="s">
        <v>346</v>
      </c>
      <c r="E322" s="188" t="s">
        <v>515</v>
      </c>
      <c r="F322" s="188">
        <f t="shared" si="1"/>
        <v>21</v>
      </c>
    </row>
    <row r="323" ht="14.25" customHeight="1">
      <c r="A323" s="188" t="s">
        <v>493</v>
      </c>
      <c r="B323" s="188" t="s">
        <v>643</v>
      </c>
      <c r="D323" s="188" t="s">
        <v>346</v>
      </c>
      <c r="E323" s="188" t="s">
        <v>515</v>
      </c>
      <c r="F323" s="188">
        <f t="shared" si="1"/>
        <v>35</v>
      </c>
    </row>
    <row r="324" ht="14.25" customHeight="1">
      <c r="A324" s="188" t="s">
        <v>493</v>
      </c>
      <c r="B324" s="188" t="s">
        <v>644</v>
      </c>
      <c r="D324" s="188" t="s">
        <v>346</v>
      </c>
      <c r="E324" s="188" t="s">
        <v>515</v>
      </c>
      <c r="F324" s="188">
        <f t="shared" si="1"/>
        <v>34</v>
      </c>
    </row>
    <row r="325" ht="14.25" customHeight="1">
      <c r="A325" s="188" t="s">
        <v>493</v>
      </c>
      <c r="B325" s="188" t="s">
        <v>645</v>
      </c>
      <c r="D325" s="188" t="s">
        <v>346</v>
      </c>
      <c r="E325" s="188" t="s">
        <v>515</v>
      </c>
      <c r="F325" s="188">
        <f t="shared" si="1"/>
        <v>24</v>
      </c>
    </row>
    <row r="326" ht="14.25" customHeight="1">
      <c r="A326" s="188" t="s">
        <v>493</v>
      </c>
      <c r="B326" s="188" t="s">
        <v>646</v>
      </c>
      <c r="D326" s="188" t="s">
        <v>346</v>
      </c>
      <c r="E326" s="188" t="s">
        <v>515</v>
      </c>
      <c r="F326" s="188">
        <f t="shared" si="1"/>
        <v>33</v>
      </c>
    </row>
    <row r="327" ht="14.25" customHeight="1">
      <c r="A327" s="188" t="s">
        <v>493</v>
      </c>
      <c r="B327" s="188" t="s">
        <v>647</v>
      </c>
      <c r="D327" s="188" t="s">
        <v>346</v>
      </c>
      <c r="E327" s="188" t="s">
        <v>515</v>
      </c>
      <c r="F327" s="188">
        <f t="shared" si="1"/>
        <v>25</v>
      </c>
    </row>
    <row r="328" ht="14.25" customHeight="1">
      <c r="A328" s="188" t="s">
        <v>493</v>
      </c>
      <c r="B328" s="188" t="s">
        <v>648</v>
      </c>
      <c r="D328" s="188" t="s">
        <v>346</v>
      </c>
      <c r="E328" s="188" t="s">
        <v>515</v>
      </c>
      <c r="F328" s="188">
        <f t="shared" si="1"/>
        <v>27</v>
      </c>
    </row>
    <row r="329" ht="14.25" customHeight="1">
      <c r="A329" s="188" t="s">
        <v>493</v>
      </c>
      <c r="B329" s="188" t="s">
        <v>649</v>
      </c>
      <c r="D329" s="188" t="s">
        <v>346</v>
      </c>
      <c r="E329" s="188" t="s">
        <v>515</v>
      </c>
      <c r="F329" s="188">
        <f t="shared" si="1"/>
        <v>35</v>
      </c>
    </row>
    <row r="330" ht="14.25" customHeight="1">
      <c r="A330" s="188" t="s">
        <v>493</v>
      </c>
      <c r="B330" s="188" t="s">
        <v>650</v>
      </c>
      <c r="D330" s="188" t="s">
        <v>346</v>
      </c>
      <c r="E330" s="188" t="s">
        <v>515</v>
      </c>
      <c r="F330" s="188">
        <f t="shared" si="1"/>
        <v>21</v>
      </c>
    </row>
    <row r="331" ht="14.25" customHeight="1">
      <c r="A331" s="188" t="s">
        <v>493</v>
      </c>
      <c r="B331" s="188" t="s">
        <v>651</v>
      </c>
      <c r="D331" s="188" t="s">
        <v>346</v>
      </c>
      <c r="E331" s="188" t="s">
        <v>515</v>
      </c>
      <c r="F331" s="188">
        <f t="shared" si="1"/>
        <v>27</v>
      </c>
    </row>
    <row r="332" ht="14.25" customHeight="1">
      <c r="A332" s="188" t="s">
        <v>493</v>
      </c>
      <c r="B332" s="188" t="s">
        <v>652</v>
      </c>
      <c r="D332" s="188" t="s">
        <v>322</v>
      </c>
      <c r="E332" s="188" t="s">
        <v>495</v>
      </c>
      <c r="F332" s="188">
        <f t="shared" si="1"/>
        <v>28</v>
      </c>
    </row>
    <row r="333" ht="14.25" customHeight="1">
      <c r="A333" s="188" t="s">
        <v>493</v>
      </c>
      <c r="B333" s="188" t="s">
        <v>653</v>
      </c>
      <c r="D333" s="188" t="s">
        <v>322</v>
      </c>
      <c r="E333" s="188" t="s">
        <v>495</v>
      </c>
      <c r="F333" s="188">
        <f t="shared" si="1"/>
        <v>20</v>
      </c>
    </row>
    <row r="334" ht="14.25" customHeight="1">
      <c r="A334" s="188" t="s">
        <v>493</v>
      </c>
      <c r="B334" s="188" t="s">
        <v>654</v>
      </c>
      <c r="D334" s="188" t="s">
        <v>587</v>
      </c>
      <c r="E334" s="188" t="s">
        <v>295</v>
      </c>
      <c r="F334" s="188">
        <f t="shared" si="1"/>
        <v>26</v>
      </c>
    </row>
    <row r="335" ht="14.25" customHeight="1">
      <c r="A335" s="188" t="s">
        <v>493</v>
      </c>
      <c r="B335" s="188" t="s">
        <v>655</v>
      </c>
      <c r="D335" s="188" t="s">
        <v>325</v>
      </c>
      <c r="E335" s="188" t="s">
        <v>293</v>
      </c>
      <c r="F335" s="188">
        <f t="shared" si="1"/>
        <v>31</v>
      </c>
    </row>
    <row r="336" ht="14.25" customHeight="1">
      <c r="A336" s="188" t="s">
        <v>493</v>
      </c>
      <c r="B336" s="188" t="s">
        <v>656</v>
      </c>
      <c r="D336" s="188" t="s">
        <v>325</v>
      </c>
      <c r="E336" s="188" t="s">
        <v>293</v>
      </c>
      <c r="F336" s="188">
        <f t="shared" si="1"/>
        <v>27</v>
      </c>
    </row>
    <row r="337" ht="14.25" customHeight="1">
      <c r="A337" s="188" t="s">
        <v>493</v>
      </c>
      <c r="B337" s="188" t="s">
        <v>657</v>
      </c>
      <c r="D337" s="188" t="s">
        <v>325</v>
      </c>
      <c r="E337" s="188" t="s">
        <v>293</v>
      </c>
      <c r="F337" s="188">
        <f t="shared" si="1"/>
        <v>26</v>
      </c>
    </row>
    <row r="338" ht="14.25" customHeight="1">
      <c r="A338" s="188" t="s">
        <v>493</v>
      </c>
      <c r="B338" s="188" t="s">
        <v>658</v>
      </c>
      <c r="D338" s="188" t="s">
        <v>325</v>
      </c>
      <c r="E338" s="188" t="s">
        <v>293</v>
      </c>
      <c r="F338" s="188">
        <f t="shared" si="1"/>
        <v>34</v>
      </c>
    </row>
    <row r="339" ht="14.25" customHeight="1">
      <c r="A339" s="188" t="s">
        <v>493</v>
      </c>
      <c r="B339" s="188" t="s">
        <v>659</v>
      </c>
      <c r="D339" s="188" t="s">
        <v>325</v>
      </c>
      <c r="E339" s="188" t="s">
        <v>293</v>
      </c>
      <c r="F339" s="188">
        <f t="shared" si="1"/>
        <v>33</v>
      </c>
    </row>
    <row r="340" ht="14.25" customHeight="1">
      <c r="A340" s="188" t="s">
        <v>493</v>
      </c>
      <c r="B340" s="188" t="s">
        <v>660</v>
      </c>
      <c r="D340" s="188" t="s">
        <v>325</v>
      </c>
      <c r="E340" s="188" t="s">
        <v>293</v>
      </c>
      <c r="F340" s="188">
        <f t="shared" si="1"/>
        <v>35</v>
      </c>
    </row>
    <row r="341" ht="14.25" customHeight="1">
      <c r="A341" s="188" t="s">
        <v>493</v>
      </c>
      <c r="B341" s="188" t="s">
        <v>661</v>
      </c>
      <c r="D341" s="188" t="s">
        <v>325</v>
      </c>
      <c r="E341" s="188" t="s">
        <v>293</v>
      </c>
      <c r="F341" s="188">
        <f t="shared" si="1"/>
        <v>23</v>
      </c>
    </row>
    <row r="342" ht="14.25" customHeight="1">
      <c r="A342" s="188" t="s">
        <v>493</v>
      </c>
      <c r="B342" s="188" t="s">
        <v>662</v>
      </c>
      <c r="D342" s="188" t="s">
        <v>325</v>
      </c>
      <c r="E342" s="188" t="s">
        <v>293</v>
      </c>
      <c r="F342" s="188">
        <f t="shared" si="1"/>
        <v>33</v>
      </c>
    </row>
    <row r="343" ht="14.25" customHeight="1">
      <c r="A343" s="188" t="s">
        <v>493</v>
      </c>
      <c r="B343" s="188" t="s">
        <v>663</v>
      </c>
      <c r="D343" s="188" t="s">
        <v>325</v>
      </c>
      <c r="E343" s="188" t="s">
        <v>293</v>
      </c>
      <c r="F343" s="188">
        <f t="shared" si="1"/>
        <v>25</v>
      </c>
    </row>
    <row r="344" ht="14.25" customHeight="1">
      <c r="A344" s="188" t="s">
        <v>493</v>
      </c>
      <c r="B344" s="188" t="s">
        <v>664</v>
      </c>
      <c r="D344" s="188" t="s">
        <v>325</v>
      </c>
      <c r="E344" s="188" t="s">
        <v>293</v>
      </c>
      <c r="F344" s="188">
        <f t="shared" si="1"/>
        <v>26</v>
      </c>
    </row>
    <row r="345" ht="14.25" customHeight="1">
      <c r="A345" s="188" t="s">
        <v>493</v>
      </c>
      <c r="B345" s="188" t="s">
        <v>665</v>
      </c>
      <c r="D345" s="188" t="s">
        <v>325</v>
      </c>
      <c r="E345" s="188" t="s">
        <v>293</v>
      </c>
      <c r="F345" s="188">
        <f t="shared" si="1"/>
        <v>32</v>
      </c>
    </row>
    <row r="346" ht="14.25" customHeight="1">
      <c r="A346" s="188" t="s">
        <v>493</v>
      </c>
      <c r="B346" s="188" t="s">
        <v>666</v>
      </c>
      <c r="D346" s="188" t="s">
        <v>325</v>
      </c>
      <c r="E346" s="188" t="s">
        <v>293</v>
      </c>
      <c r="F346" s="188">
        <f t="shared" si="1"/>
        <v>33</v>
      </c>
    </row>
    <row r="347" ht="14.25" customHeight="1">
      <c r="A347" s="188" t="s">
        <v>493</v>
      </c>
      <c r="B347" s="188" t="s">
        <v>667</v>
      </c>
      <c r="D347" s="188" t="s">
        <v>325</v>
      </c>
      <c r="E347" s="188" t="s">
        <v>293</v>
      </c>
      <c r="F347" s="188">
        <f t="shared" si="1"/>
        <v>20</v>
      </c>
    </row>
    <row r="348" ht="14.25" customHeight="1">
      <c r="A348" s="188" t="s">
        <v>493</v>
      </c>
      <c r="B348" s="188" t="s">
        <v>668</v>
      </c>
      <c r="D348" s="188" t="s">
        <v>325</v>
      </c>
      <c r="E348" s="188" t="s">
        <v>293</v>
      </c>
      <c r="F348" s="188">
        <f t="shared" si="1"/>
        <v>33</v>
      </c>
    </row>
    <row r="349" ht="14.25" customHeight="1">
      <c r="A349" s="188" t="s">
        <v>493</v>
      </c>
      <c r="B349" s="188" t="s">
        <v>669</v>
      </c>
      <c r="D349" s="188" t="s">
        <v>325</v>
      </c>
      <c r="E349" s="188" t="s">
        <v>293</v>
      </c>
      <c r="F349" s="188">
        <f t="shared" si="1"/>
        <v>35</v>
      </c>
    </row>
    <row r="350" ht="14.25" customHeight="1">
      <c r="A350" s="188" t="s">
        <v>493</v>
      </c>
      <c r="B350" s="188" t="s">
        <v>670</v>
      </c>
      <c r="D350" s="188" t="s">
        <v>325</v>
      </c>
      <c r="E350" s="188" t="s">
        <v>293</v>
      </c>
      <c r="F350" s="188">
        <f t="shared" si="1"/>
        <v>23</v>
      </c>
    </row>
    <row r="351" ht="14.25" customHeight="1">
      <c r="A351" s="188" t="s">
        <v>493</v>
      </c>
      <c r="B351" s="188" t="s">
        <v>671</v>
      </c>
      <c r="D351" s="188" t="s">
        <v>325</v>
      </c>
      <c r="E351" s="188" t="s">
        <v>293</v>
      </c>
      <c r="F351" s="188">
        <f t="shared" si="1"/>
        <v>34</v>
      </c>
    </row>
    <row r="352" ht="14.25" customHeight="1">
      <c r="A352" s="188" t="s">
        <v>493</v>
      </c>
      <c r="B352" s="188" t="s">
        <v>672</v>
      </c>
      <c r="D352" s="188" t="s">
        <v>325</v>
      </c>
      <c r="E352" s="188" t="s">
        <v>293</v>
      </c>
      <c r="F352" s="188">
        <f t="shared" si="1"/>
        <v>22</v>
      </c>
    </row>
    <row r="353" ht="14.25" customHeight="1">
      <c r="A353" s="188" t="s">
        <v>493</v>
      </c>
      <c r="B353" s="188" t="s">
        <v>673</v>
      </c>
      <c r="D353" s="188" t="s">
        <v>325</v>
      </c>
      <c r="E353" s="188" t="s">
        <v>293</v>
      </c>
      <c r="F353" s="188">
        <f t="shared" si="1"/>
        <v>21</v>
      </c>
    </row>
    <row r="354" ht="14.25" customHeight="1">
      <c r="A354" s="188" t="s">
        <v>493</v>
      </c>
      <c r="B354" s="188" t="s">
        <v>674</v>
      </c>
      <c r="D354" s="188" t="s">
        <v>325</v>
      </c>
      <c r="E354" s="188" t="s">
        <v>293</v>
      </c>
      <c r="F354" s="188">
        <f t="shared" si="1"/>
        <v>26</v>
      </c>
    </row>
    <row r="355" ht="14.25" customHeight="1">
      <c r="A355" s="188" t="s">
        <v>493</v>
      </c>
      <c r="B355" s="188" t="s">
        <v>675</v>
      </c>
      <c r="D355" s="188" t="s">
        <v>325</v>
      </c>
      <c r="E355" s="188" t="s">
        <v>293</v>
      </c>
      <c r="F355" s="188">
        <f t="shared" si="1"/>
        <v>29</v>
      </c>
    </row>
    <row r="356" ht="14.25" customHeight="1">
      <c r="A356" s="188" t="s">
        <v>493</v>
      </c>
      <c r="B356" s="188" t="s">
        <v>676</v>
      </c>
      <c r="D356" s="188" t="s">
        <v>325</v>
      </c>
      <c r="E356" s="188" t="s">
        <v>293</v>
      </c>
      <c r="F356" s="188">
        <f t="shared" si="1"/>
        <v>27</v>
      </c>
    </row>
    <row r="357" ht="14.25" customHeight="1">
      <c r="A357" s="188" t="s">
        <v>493</v>
      </c>
      <c r="B357" s="188" t="s">
        <v>677</v>
      </c>
      <c r="D357" s="188" t="s">
        <v>325</v>
      </c>
      <c r="E357" s="188" t="s">
        <v>293</v>
      </c>
      <c r="F357" s="188">
        <f t="shared" si="1"/>
        <v>20</v>
      </c>
    </row>
    <row r="358" ht="14.25" customHeight="1">
      <c r="A358" s="188" t="s">
        <v>493</v>
      </c>
      <c r="B358" s="188" t="s">
        <v>678</v>
      </c>
      <c r="D358" s="188" t="s">
        <v>325</v>
      </c>
      <c r="E358" s="188" t="s">
        <v>293</v>
      </c>
      <c r="F358" s="188">
        <f t="shared" si="1"/>
        <v>32</v>
      </c>
    </row>
    <row r="359" ht="14.25" customHeight="1">
      <c r="A359" s="188" t="s">
        <v>493</v>
      </c>
      <c r="B359" s="188" t="s">
        <v>679</v>
      </c>
      <c r="D359" s="188" t="s">
        <v>325</v>
      </c>
      <c r="E359" s="188" t="s">
        <v>293</v>
      </c>
      <c r="F359" s="188">
        <f t="shared" si="1"/>
        <v>24</v>
      </c>
    </row>
    <row r="360" ht="14.25" customHeight="1">
      <c r="A360" s="188" t="s">
        <v>493</v>
      </c>
      <c r="B360" s="188" t="s">
        <v>680</v>
      </c>
      <c r="D360" s="188" t="s">
        <v>325</v>
      </c>
      <c r="E360" s="188" t="s">
        <v>293</v>
      </c>
      <c r="F360" s="188">
        <f t="shared" si="1"/>
        <v>24</v>
      </c>
    </row>
    <row r="361" ht="14.25" customHeight="1">
      <c r="A361" s="188" t="s">
        <v>493</v>
      </c>
      <c r="B361" s="188" t="s">
        <v>681</v>
      </c>
      <c r="D361" s="188" t="s">
        <v>325</v>
      </c>
      <c r="E361" s="188" t="s">
        <v>293</v>
      </c>
      <c r="F361" s="188">
        <f t="shared" si="1"/>
        <v>29</v>
      </c>
    </row>
    <row r="362" ht="14.25" customHeight="1">
      <c r="A362" s="188" t="s">
        <v>493</v>
      </c>
      <c r="B362" s="188" t="s">
        <v>682</v>
      </c>
      <c r="D362" s="188" t="s">
        <v>325</v>
      </c>
      <c r="E362" s="188" t="s">
        <v>293</v>
      </c>
      <c r="F362" s="188">
        <f t="shared" si="1"/>
        <v>34</v>
      </c>
    </row>
    <row r="363" ht="14.25" customHeight="1">
      <c r="A363" s="188" t="s">
        <v>493</v>
      </c>
      <c r="B363" s="188" t="s">
        <v>683</v>
      </c>
      <c r="D363" s="188" t="s">
        <v>325</v>
      </c>
      <c r="E363" s="188" t="s">
        <v>293</v>
      </c>
      <c r="F363" s="188">
        <f t="shared" si="1"/>
        <v>26</v>
      </c>
    </row>
    <row r="364" ht="14.25" customHeight="1">
      <c r="A364" s="188" t="s">
        <v>493</v>
      </c>
      <c r="B364" s="188" t="s">
        <v>684</v>
      </c>
      <c r="D364" s="188" t="s">
        <v>325</v>
      </c>
      <c r="E364" s="188" t="s">
        <v>293</v>
      </c>
      <c r="F364" s="188">
        <f t="shared" si="1"/>
        <v>26</v>
      </c>
    </row>
    <row r="365" ht="14.25" customHeight="1">
      <c r="A365" s="188" t="s">
        <v>493</v>
      </c>
      <c r="B365" s="188" t="s">
        <v>685</v>
      </c>
      <c r="D365" s="188" t="s">
        <v>325</v>
      </c>
      <c r="E365" s="188" t="s">
        <v>293</v>
      </c>
      <c r="F365" s="188">
        <f t="shared" si="1"/>
        <v>30</v>
      </c>
    </row>
    <row r="366" ht="14.25" customHeight="1">
      <c r="A366" s="188" t="s">
        <v>493</v>
      </c>
      <c r="B366" s="188" t="s">
        <v>686</v>
      </c>
      <c r="D366" s="188" t="s">
        <v>325</v>
      </c>
      <c r="E366" s="188" t="s">
        <v>293</v>
      </c>
      <c r="F366" s="188">
        <f t="shared" si="1"/>
        <v>34</v>
      </c>
    </row>
    <row r="367" ht="14.25" customHeight="1">
      <c r="A367" s="188" t="s">
        <v>493</v>
      </c>
      <c r="B367" s="188" t="s">
        <v>687</v>
      </c>
      <c r="D367" s="188" t="s">
        <v>530</v>
      </c>
      <c r="E367" s="188" t="s">
        <v>531</v>
      </c>
      <c r="F367" s="188">
        <f t="shared" si="1"/>
        <v>34</v>
      </c>
    </row>
    <row r="368" ht="14.25" customHeight="1">
      <c r="A368" s="188" t="s">
        <v>493</v>
      </c>
      <c r="B368" s="188" t="s">
        <v>688</v>
      </c>
      <c r="D368" s="188" t="s">
        <v>530</v>
      </c>
      <c r="E368" s="188" t="s">
        <v>531</v>
      </c>
      <c r="F368" s="188">
        <f t="shared" si="1"/>
        <v>33</v>
      </c>
    </row>
    <row r="369" ht="14.25" customHeight="1">
      <c r="A369" s="188" t="s">
        <v>493</v>
      </c>
      <c r="B369" s="188" t="s">
        <v>689</v>
      </c>
      <c r="D369" s="188" t="s">
        <v>530</v>
      </c>
      <c r="E369" s="188" t="s">
        <v>531</v>
      </c>
      <c r="F369" s="188">
        <f t="shared" si="1"/>
        <v>29</v>
      </c>
    </row>
    <row r="370" ht="14.25" customHeight="1">
      <c r="A370" s="188" t="s">
        <v>493</v>
      </c>
      <c r="B370" s="188" t="s">
        <v>690</v>
      </c>
      <c r="D370" s="188" t="s">
        <v>530</v>
      </c>
      <c r="E370" s="188" t="s">
        <v>531</v>
      </c>
      <c r="F370" s="188">
        <f t="shared" si="1"/>
        <v>27</v>
      </c>
    </row>
    <row r="371" ht="14.25" customHeight="1">
      <c r="A371" s="188" t="s">
        <v>493</v>
      </c>
      <c r="B371" s="188" t="s">
        <v>691</v>
      </c>
      <c r="D371" s="188" t="s">
        <v>530</v>
      </c>
      <c r="E371" s="188" t="s">
        <v>531</v>
      </c>
      <c r="F371" s="188">
        <f t="shared" si="1"/>
        <v>28</v>
      </c>
    </row>
    <row r="372" ht="14.25" customHeight="1">
      <c r="A372" s="188" t="s">
        <v>493</v>
      </c>
      <c r="B372" s="188" t="s">
        <v>692</v>
      </c>
      <c r="D372" s="188" t="s">
        <v>530</v>
      </c>
      <c r="E372" s="188" t="s">
        <v>531</v>
      </c>
      <c r="F372" s="188">
        <f t="shared" si="1"/>
        <v>21</v>
      </c>
    </row>
    <row r="373" ht="14.25" customHeight="1">
      <c r="A373" s="188" t="s">
        <v>493</v>
      </c>
      <c r="B373" s="188" t="s">
        <v>693</v>
      </c>
      <c r="D373" s="188" t="s">
        <v>530</v>
      </c>
      <c r="E373" s="188" t="s">
        <v>531</v>
      </c>
      <c r="F373" s="188">
        <f t="shared" si="1"/>
        <v>25</v>
      </c>
    </row>
    <row r="374" ht="14.25" customHeight="1">
      <c r="A374" s="188" t="s">
        <v>493</v>
      </c>
      <c r="B374" s="188" t="s">
        <v>694</v>
      </c>
      <c r="D374" s="188" t="s">
        <v>530</v>
      </c>
      <c r="E374" s="188" t="s">
        <v>531</v>
      </c>
      <c r="F374" s="188">
        <f t="shared" si="1"/>
        <v>31</v>
      </c>
    </row>
    <row r="375" ht="14.25" customHeight="1">
      <c r="A375" s="188" t="s">
        <v>493</v>
      </c>
      <c r="B375" s="188" t="s">
        <v>695</v>
      </c>
      <c r="D375" s="188" t="s">
        <v>524</v>
      </c>
      <c r="E375" s="188" t="s">
        <v>525</v>
      </c>
      <c r="F375" s="188">
        <f t="shared" si="1"/>
        <v>24</v>
      </c>
    </row>
    <row r="376" ht="14.25" customHeight="1">
      <c r="A376" s="188" t="s">
        <v>493</v>
      </c>
      <c r="B376" s="188" t="s">
        <v>696</v>
      </c>
      <c r="D376" s="188" t="s">
        <v>524</v>
      </c>
      <c r="E376" s="188" t="s">
        <v>525</v>
      </c>
      <c r="F376" s="188">
        <f t="shared" si="1"/>
        <v>27</v>
      </c>
    </row>
    <row r="377" ht="14.25" customHeight="1">
      <c r="A377" s="188" t="s">
        <v>493</v>
      </c>
      <c r="B377" s="188" t="s">
        <v>697</v>
      </c>
      <c r="D377" s="188" t="s">
        <v>524</v>
      </c>
      <c r="E377" s="188" t="s">
        <v>525</v>
      </c>
      <c r="F377" s="188">
        <f t="shared" si="1"/>
        <v>26</v>
      </c>
    </row>
    <row r="378" ht="14.25" customHeight="1">
      <c r="A378" s="188" t="s">
        <v>493</v>
      </c>
      <c r="B378" s="188" t="s">
        <v>698</v>
      </c>
      <c r="D378" s="188" t="s">
        <v>524</v>
      </c>
      <c r="E378" s="188" t="s">
        <v>525</v>
      </c>
      <c r="F378" s="188">
        <f t="shared" si="1"/>
        <v>34</v>
      </c>
    </row>
    <row r="379" ht="14.25" customHeight="1">
      <c r="A379" s="188" t="s">
        <v>493</v>
      </c>
      <c r="B379" s="188" t="s">
        <v>699</v>
      </c>
      <c r="D379" s="188" t="s">
        <v>524</v>
      </c>
      <c r="E379" s="188" t="s">
        <v>525</v>
      </c>
      <c r="F379" s="188">
        <f t="shared" si="1"/>
        <v>24</v>
      </c>
    </row>
    <row r="380" ht="14.25" customHeight="1">
      <c r="A380" s="188" t="s">
        <v>493</v>
      </c>
      <c r="B380" s="188" t="s">
        <v>700</v>
      </c>
      <c r="D380" s="188" t="s">
        <v>524</v>
      </c>
      <c r="E380" s="188" t="s">
        <v>525</v>
      </c>
      <c r="F380" s="188">
        <f t="shared" si="1"/>
        <v>26</v>
      </c>
    </row>
    <row r="381" ht="14.25" customHeight="1">
      <c r="A381" s="188" t="s">
        <v>493</v>
      </c>
      <c r="B381" s="188" t="s">
        <v>701</v>
      </c>
      <c r="D381" s="188" t="s">
        <v>524</v>
      </c>
      <c r="E381" s="188" t="s">
        <v>525</v>
      </c>
      <c r="F381" s="188">
        <f t="shared" si="1"/>
        <v>20</v>
      </c>
    </row>
    <row r="382" ht="14.25" customHeight="1">
      <c r="A382" s="188" t="s">
        <v>493</v>
      </c>
      <c r="B382" s="188" t="s">
        <v>702</v>
      </c>
      <c r="D382" s="188" t="s">
        <v>524</v>
      </c>
      <c r="E382" s="188" t="s">
        <v>525</v>
      </c>
      <c r="F382" s="188">
        <f t="shared" si="1"/>
        <v>33</v>
      </c>
    </row>
    <row r="383" ht="14.25" customHeight="1">
      <c r="A383" s="188" t="s">
        <v>493</v>
      </c>
      <c r="B383" s="188" t="s">
        <v>703</v>
      </c>
      <c r="D383" s="188" t="s">
        <v>315</v>
      </c>
      <c r="E383" s="188" t="s">
        <v>537</v>
      </c>
      <c r="F383" s="188">
        <f t="shared" si="1"/>
        <v>24</v>
      </c>
    </row>
    <row r="384" ht="14.25" customHeight="1">
      <c r="A384" s="188" t="s">
        <v>493</v>
      </c>
      <c r="B384" s="188" t="s">
        <v>141</v>
      </c>
      <c r="D384" s="188" t="s">
        <v>320</v>
      </c>
      <c r="E384" s="188" t="s">
        <v>296</v>
      </c>
      <c r="F384" s="188">
        <f t="shared" si="1"/>
        <v>31</v>
      </c>
    </row>
    <row r="385" ht="14.25" customHeight="1">
      <c r="A385" s="188" t="s">
        <v>493</v>
      </c>
      <c r="B385" s="188" t="s">
        <v>704</v>
      </c>
      <c r="D385" s="188" t="s">
        <v>365</v>
      </c>
      <c r="E385" s="188" t="s">
        <v>297</v>
      </c>
      <c r="F385" s="188">
        <f t="shared" si="1"/>
        <v>25</v>
      </c>
    </row>
    <row r="386" ht="14.25" customHeight="1">
      <c r="A386" s="188" t="s">
        <v>493</v>
      </c>
      <c r="B386" s="188" t="s">
        <v>705</v>
      </c>
      <c r="D386" s="188" t="s">
        <v>365</v>
      </c>
      <c r="E386" s="188" t="s">
        <v>297</v>
      </c>
      <c r="F386" s="188">
        <f t="shared" si="1"/>
        <v>31</v>
      </c>
    </row>
    <row r="387" ht="14.25" customHeight="1">
      <c r="A387" s="188" t="s">
        <v>493</v>
      </c>
      <c r="B387" s="188" t="s">
        <v>706</v>
      </c>
      <c r="D387" s="188" t="s">
        <v>365</v>
      </c>
      <c r="E387" s="188" t="s">
        <v>297</v>
      </c>
      <c r="F387" s="188">
        <f t="shared" si="1"/>
        <v>20</v>
      </c>
    </row>
    <row r="388" ht="14.25" customHeight="1">
      <c r="A388" s="188" t="s">
        <v>493</v>
      </c>
      <c r="B388" s="188" t="s">
        <v>707</v>
      </c>
      <c r="D388" s="188" t="s">
        <v>365</v>
      </c>
      <c r="E388" s="188" t="s">
        <v>297</v>
      </c>
      <c r="F388" s="188">
        <f t="shared" si="1"/>
        <v>29</v>
      </c>
    </row>
    <row r="389" ht="14.25" customHeight="1">
      <c r="A389" s="188" t="s">
        <v>493</v>
      </c>
      <c r="B389" s="188" t="s">
        <v>708</v>
      </c>
      <c r="D389" s="188" t="s">
        <v>365</v>
      </c>
      <c r="E389" s="188" t="s">
        <v>297</v>
      </c>
      <c r="F389" s="188">
        <f t="shared" si="1"/>
        <v>20</v>
      </c>
    </row>
    <row r="390" ht="14.25" customHeight="1">
      <c r="A390" s="188" t="s">
        <v>493</v>
      </c>
      <c r="B390" s="188" t="s">
        <v>709</v>
      </c>
      <c r="D390" s="188" t="s">
        <v>365</v>
      </c>
      <c r="E390" s="188" t="s">
        <v>297</v>
      </c>
      <c r="F390" s="188">
        <f t="shared" si="1"/>
        <v>33</v>
      </c>
    </row>
    <row r="391" ht="14.25" customHeight="1">
      <c r="A391" s="188" t="s">
        <v>493</v>
      </c>
      <c r="B391" s="188" t="s">
        <v>710</v>
      </c>
      <c r="D391" s="188" t="s">
        <v>362</v>
      </c>
      <c r="E391" s="188" t="s">
        <v>539</v>
      </c>
      <c r="F391" s="188">
        <f t="shared" si="1"/>
        <v>28</v>
      </c>
    </row>
    <row r="392" ht="14.25" customHeight="1">
      <c r="A392" s="188" t="s">
        <v>493</v>
      </c>
      <c r="B392" s="188" t="s">
        <v>711</v>
      </c>
      <c r="D392" s="188" t="s">
        <v>362</v>
      </c>
      <c r="E392" s="188" t="s">
        <v>539</v>
      </c>
      <c r="F392" s="188">
        <f t="shared" si="1"/>
        <v>23</v>
      </c>
    </row>
    <row r="393" ht="14.25" customHeight="1">
      <c r="A393" s="188" t="s">
        <v>493</v>
      </c>
      <c r="B393" s="188" t="s">
        <v>712</v>
      </c>
      <c r="D393" s="188" t="s">
        <v>362</v>
      </c>
      <c r="E393" s="188" t="s">
        <v>539</v>
      </c>
      <c r="F393" s="188">
        <f t="shared" si="1"/>
        <v>29</v>
      </c>
    </row>
    <row r="394" ht="14.25" customHeight="1">
      <c r="A394" s="188" t="s">
        <v>493</v>
      </c>
      <c r="B394" s="188" t="s">
        <v>713</v>
      </c>
      <c r="D394" s="188" t="s">
        <v>362</v>
      </c>
      <c r="E394" s="188" t="s">
        <v>539</v>
      </c>
      <c r="F394" s="188">
        <f t="shared" si="1"/>
        <v>31</v>
      </c>
    </row>
    <row r="395" ht="14.25" customHeight="1">
      <c r="A395" s="188" t="s">
        <v>493</v>
      </c>
      <c r="B395" s="188" t="s">
        <v>714</v>
      </c>
      <c r="D395" s="188" t="s">
        <v>362</v>
      </c>
      <c r="E395" s="188" t="s">
        <v>539</v>
      </c>
      <c r="F395" s="188">
        <f t="shared" si="1"/>
        <v>26</v>
      </c>
    </row>
    <row r="396" ht="14.25" customHeight="1">
      <c r="A396" s="188" t="s">
        <v>493</v>
      </c>
      <c r="B396" s="188" t="s">
        <v>715</v>
      </c>
      <c r="D396" s="188" t="s">
        <v>362</v>
      </c>
      <c r="E396" s="188" t="s">
        <v>539</v>
      </c>
      <c r="F396" s="188">
        <f t="shared" si="1"/>
        <v>25</v>
      </c>
    </row>
    <row r="397" ht="14.25" customHeight="1">
      <c r="A397" s="188" t="s">
        <v>493</v>
      </c>
      <c r="B397" s="188" t="s">
        <v>716</v>
      </c>
      <c r="D397" s="188" t="s">
        <v>360</v>
      </c>
      <c r="E397" s="188" t="s">
        <v>578</v>
      </c>
      <c r="F397" s="188">
        <f t="shared" si="1"/>
        <v>33</v>
      </c>
    </row>
    <row r="398" ht="14.25" customHeight="1">
      <c r="A398" s="188" t="s">
        <v>493</v>
      </c>
      <c r="B398" s="188" t="s">
        <v>717</v>
      </c>
      <c r="D398" s="188" t="s">
        <v>360</v>
      </c>
      <c r="E398" s="188" t="s">
        <v>578</v>
      </c>
      <c r="F398" s="188">
        <f t="shared" si="1"/>
        <v>26</v>
      </c>
    </row>
    <row r="399" ht="14.25" customHeight="1">
      <c r="A399" s="188" t="s">
        <v>493</v>
      </c>
      <c r="B399" s="188" t="s">
        <v>718</v>
      </c>
      <c r="D399" s="188" t="s">
        <v>587</v>
      </c>
      <c r="E399" s="188" t="s">
        <v>295</v>
      </c>
      <c r="F399" s="188">
        <f t="shared" si="1"/>
        <v>21</v>
      </c>
    </row>
    <row r="400" ht="14.25" customHeight="1">
      <c r="A400" s="188" t="s">
        <v>493</v>
      </c>
      <c r="B400" s="188" t="s">
        <v>719</v>
      </c>
      <c r="D400" s="188" t="s">
        <v>587</v>
      </c>
      <c r="E400" s="188" t="s">
        <v>295</v>
      </c>
      <c r="F400" s="188">
        <f t="shared" si="1"/>
        <v>32</v>
      </c>
    </row>
    <row r="401" ht="14.25" customHeight="1">
      <c r="A401" s="188" t="s">
        <v>720</v>
      </c>
      <c r="B401" s="188" t="s">
        <v>130</v>
      </c>
      <c r="D401" s="188" t="s">
        <v>315</v>
      </c>
      <c r="E401" s="188" t="s">
        <v>292</v>
      </c>
      <c r="F401" s="188">
        <f t="shared" si="1"/>
        <v>30</v>
      </c>
    </row>
    <row r="402" ht="14.25" customHeight="1">
      <c r="A402" s="188" t="s">
        <v>720</v>
      </c>
      <c r="B402" s="188" t="s">
        <v>721</v>
      </c>
      <c r="D402" s="188" t="s">
        <v>722</v>
      </c>
      <c r="E402" s="188" t="s">
        <v>723</v>
      </c>
      <c r="F402" s="188">
        <f t="shared" si="1"/>
        <v>25</v>
      </c>
    </row>
    <row r="403" ht="14.25" customHeight="1">
      <c r="A403" s="188" t="s">
        <v>720</v>
      </c>
      <c r="B403" s="188" t="s">
        <v>724</v>
      </c>
      <c r="D403" s="188" t="s">
        <v>722</v>
      </c>
      <c r="E403" s="188" t="s">
        <v>723</v>
      </c>
      <c r="F403" s="188">
        <f t="shared" si="1"/>
        <v>26</v>
      </c>
    </row>
    <row r="404" ht="14.25" customHeight="1">
      <c r="A404" s="188" t="s">
        <v>720</v>
      </c>
      <c r="B404" s="188" t="s">
        <v>725</v>
      </c>
      <c r="D404" s="188" t="s">
        <v>726</v>
      </c>
      <c r="E404" s="188" t="s">
        <v>727</v>
      </c>
      <c r="F404" s="188">
        <f t="shared" si="1"/>
        <v>22</v>
      </c>
    </row>
    <row r="405" ht="14.25" customHeight="1">
      <c r="A405" s="188" t="s">
        <v>720</v>
      </c>
      <c r="B405" s="188" t="s">
        <v>728</v>
      </c>
      <c r="D405" s="188" t="s">
        <v>726</v>
      </c>
      <c r="E405" s="188" t="s">
        <v>727</v>
      </c>
      <c r="F405" s="188">
        <f t="shared" si="1"/>
        <v>23</v>
      </c>
    </row>
    <row r="406" ht="14.25" customHeight="1">
      <c r="A406" s="188" t="s">
        <v>720</v>
      </c>
      <c r="B406" s="188" t="s">
        <v>729</v>
      </c>
      <c r="D406" s="188" t="s">
        <v>587</v>
      </c>
      <c r="E406" s="188" t="s">
        <v>730</v>
      </c>
      <c r="F406" s="188">
        <f t="shared" si="1"/>
        <v>28</v>
      </c>
    </row>
    <row r="407" ht="14.25" customHeight="1">
      <c r="A407" s="188" t="s">
        <v>720</v>
      </c>
      <c r="B407" s="188" t="s">
        <v>731</v>
      </c>
      <c r="D407" s="188" t="s">
        <v>732</v>
      </c>
      <c r="E407" s="188" t="s">
        <v>733</v>
      </c>
      <c r="F407" s="188">
        <f t="shared" si="1"/>
        <v>20</v>
      </c>
    </row>
    <row r="408" ht="14.25" customHeight="1">
      <c r="A408" s="188" t="s">
        <v>720</v>
      </c>
      <c r="B408" s="188" t="s">
        <v>734</v>
      </c>
      <c r="D408" s="188" t="s">
        <v>735</v>
      </c>
      <c r="E408" s="188" t="s">
        <v>736</v>
      </c>
      <c r="F408" s="188">
        <f t="shared" si="1"/>
        <v>21</v>
      </c>
    </row>
    <row r="409" ht="14.25" customHeight="1">
      <c r="A409" s="188" t="s">
        <v>720</v>
      </c>
      <c r="B409" s="188" t="s">
        <v>737</v>
      </c>
      <c r="D409" s="188" t="s">
        <v>589</v>
      </c>
      <c r="E409" s="188" t="s">
        <v>738</v>
      </c>
      <c r="F409" s="188">
        <f t="shared" si="1"/>
        <v>31</v>
      </c>
    </row>
    <row r="410" ht="14.25" customHeight="1">
      <c r="A410" s="188" t="s">
        <v>720</v>
      </c>
      <c r="B410" s="188" t="s">
        <v>739</v>
      </c>
      <c r="D410" s="188" t="s">
        <v>589</v>
      </c>
      <c r="E410" s="188" t="s">
        <v>738</v>
      </c>
      <c r="F410" s="188">
        <f t="shared" si="1"/>
        <v>28</v>
      </c>
    </row>
    <row r="411" ht="14.25" customHeight="1">
      <c r="A411" s="188" t="s">
        <v>720</v>
      </c>
      <c r="B411" s="188" t="s">
        <v>153</v>
      </c>
      <c r="D411" s="188" t="s">
        <v>331</v>
      </c>
      <c r="E411" s="188" t="s">
        <v>298</v>
      </c>
      <c r="F411" s="188">
        <f t="shared" si="1"/>
        <v>30</v>
      </c>
    </row>
    <row r="412" ht="14.25" customHeight="1">
      <c r="A412" s="188" t="s">
        <v>720</v>
      </c>
      <c r="B412" s="188" t="s">
        <v>155</v>
      </c>
      <c r="D412" s="188" t="s">
        <v>355</v>
      </c>
      <c r="E412" s="188" t="s">
        <v>299</v>
      </c>
      <c r="F412" s="188">
        <f t="shared" si="1"/>
        <v>20</v>
      </c>
    </row>
    <row r="413" ht="14.25" customHeight="1">
      <c r="A413" s="188" t="s">
        <v>720</v>
      </c>
      <c r="B413" s="188" t="s">
        <v>740</v>
      </c>
      <c r="D413" s="188" t="s">
        <v>307</v>
      </c>
      <c r="E413" s="188" t="s">
        <v>741</v>
      </c>
      <c r="F413" s="188">
        <f t="shared" si="1"/>
        <v>27</v>
      </c>
    </row>
    <row r="414" ht="14.25" customHeight="1">
      <c r="A414" s="188" t="s">
        <v>720</v>
      </c>
      <c r="B414" s="188" t="s">
        <v>742</v>
      </c>
      <c r="D414" s="188" t="s">
        <v>322</v>
      </c>
      <c r="E414" s="188" t="s">
        <v>743</v>
      </c>
      <c r="F414" s="188">
        <f t="shared" si="1"/>
        <v>31</v>
      </c>
    </row>
    <row r="415" ht="14.25" customHeight="1">
      <c r="A415" s="188" t="s">
        <v>720</v>
      </c>
      <c r="B415" s="188" t="s">
        <v>744</v>
      </c>
      <c r="D415" s="188" t="s">
        <v>322</v>
      </c>
      <c r="E415" s="188" t="s">
        <v>743</v>
      </c>
      <c r="F415" s="188">
        <f t="shared" si="1"/>
        <v>30</v>
      </c>
    </row>
    <row r="416" ht="14.25" customHeight="1">
      <c r="A416" s="188" t="s">
        <v>720</v>
      </c>
      <c r="B416" s="188" t="s">
        <v>745</v>
      </c>
      <c r="D416" s="188" t="s">
        <v>322</v>
      </c>
      <c r="E416" s="188" t="s">
        <v>743</v>
      </c>
      <c r="F416" s="188">
        <f t="shared" si="1"/>
        <v>25</v>
      </c>
    </row>
    <row r="417" ht="14.25" customHeight="1">
      <c r="A417" s="188" t="s">
        <v>720</v>
      </c>
      <c r="B417" s="188" t="s">
        <v>746</v>
      </c>
      <c r="D417" s="188" t="s">
        <v>322</v>
      </c>
      <c r="E417" s="188" t="s">
        <v>743</v>
      </c>
      <c r="F417" s="188">
        <f t="shared" si="1"/>
        <v>30</v>
      </c>
    </row>
    <row r="418" ht="14.25" customHeight="1">
      <c r="A418" s="188" t="s">
        <v>720</v>
      </c>
      <c r="B418" s="188" t="s">
        <v>747</v>
      </c>
      <c r="D418" s="188" t="s">
        <v>322</v>
      </c>
      <c r="E418" s="188" t="s">
        <v>743</v>
      </c>
      <c r="F418" s="188">
        <f t="shared" si="1"/>
        <v>31</v>
      </c>
    </row>
    <row r="419" ht="14.25" customHeight="1">
      <c r="A419" s="188" t="s">
        <v>720</v>
      </c>
      <c r="B419" s="188" t="s">
        <v>748</v>
      </c>
      <c r="D419" s="188" t="s">
        <v>322</v>
      </c>
      <c r="E419" s="188" t="s">
        <v>743</v>
      </c>
      <c r="F419" s="188">
        <f t="shared" si="1"/>
        <v>22</v>
      </c>
    </row>
    <row r="420" ht="14.25" customHeight="1">
      <c r="A420" s="188" t="s">
        <v>720</v>
      </c>
      <c r="B420" s="188" t="s">
        <v>749</v>
      </c>
      <c r="D420" s="188" t="s">
        <v>322</v>
      </c>
      <c r="E420" s="188" t="s">
        <v>743</v>
      </c>
      <c r="F420" s="188">
        <f t="shared" si="1"/>
        <v>30</v>
      </c>
    </row>
    <row r="421" ht="14.25" customHeight="1">
      <c r="A421" s="188" t="s">
        <v>720</v>
      </c>
      <c r="B421" s="188" t="s">
        <v>750</v>
      </c>
      <c r="D421" s="188" t="s">
        <v>322</v>
      </c>
      <c r="E421" s="188" t="s">
        <v>743</v>
      </c>
      <c r="F421" s="188">
        <f t="shared" si="1"/>
        <v>33</v>
      </c>
    </row>
    <row r="422" ht="14.25" customHeight="1">
      <c r="A422" s="188" t="s">
        <v>720</v>
      </c>
      <c r="B422" s="188" t="s">
        <v>132</v>
      </c>
      <c r="D422" s="188" t="s">
        <v>751</v>
      </c>
      <c r="E422" s="188" t="s">
        <v>294</v>
      </c>
      <c r="F422" s="188">
        <f t="shared" si="1"/>
        <v>20</v>
      </c>
    </row>
    <row r="423" ht="14.25" customHeight="1">
      <c r="A423" s="188" t="s">
        <v>720</v>
      </c>
      <c r="B423" s="188" t="s">
        <v>134</v>
      </c>
      <c r="D423" s="188" t="s">
        <v>751</v>
      </c>
      <c r="E423" s="188" t="s">
        <v>294</v>
      </c>
      <c r="F423" s="188">
        <f t="shared" si="1"/>
        <v>30</v>
      </c>
    </row>
    <row r="424" ht="14.25" customHeight="1">
      <c r="A424" s="188" t="s">
        <v>720</v>
      </c>
      <c r="B424" s="188" t="s">
        <v>752</v>
      </c>
      <c r="D424" s="188" t="s">
        <v>360</v>
      </c>
      <c r="E424" s="188" t="s">
        <v>753</v>
      </c>
      <c r="F424" s="188">
        <f t="shared" si="1"/>
        <v>33</v>
      </c>
    </row>
    <row r="425" ht="14.25" customHeight="1">
      <c r="A425" s="188" t="s">
        <v>720</v>
      </c>
      <c r="B425" s="188" t="s">
        <v>754</v>
      </c>
      <c r="D425" s="188" t="s">
        <v>360</v>
      </c>
      <c r="E425" s="188" t="s">
        <v>753</v>
      </c>
      <c r="F425" s="188">
        <f t="shared" si="1"/>
        <v>24</v>
      </c>
    </row>
    <row r="426" ht="14.25" customHeight="1">
      <c r="A426" s="188" t="s">
        <v>720</v>
      </c>
      <c r="B426" s="188" t="s">
        <v>755</v>
      </c>
      <c r="D426" s="188" t="s">
        <v>362</v>
      </c>
      <c r="E426" s="188" t="s">
        <v>756</v>
      </c>
      <c r="F426" s="188">
        <f t="shared" si="1"/>
        <v>33</v>
      </c>
    </row>
    <row r="427" ht="14.25" customHeight="1">
      <c r="A427" s="188" t="s">
        <v>720</v>
      </c>
      <c r="B427" s="188" t="s">
        <v>757</v>
      </c>
      <c r="D427" s="188" t="s">
        <v>362</v>
      </c>
      <c r="E427" s="188" t="s">
        <v>756</v>
      </c>
      <c r="F427" s="188">
        <f t="shared" si="1"/>
        <v>26</v>
      </c>
    </row>
    <row r="428" ht="14.25" customHeight="1">
      <c r="A428" s="188" t="s">
        <v>720</v>
      </c>
      <c r="B428" s="188" t="s">
        <v>758</v>
      </c>
      <c r="D428" s="188" t="s">
        <v>362</v>
      </c>
      <c r="E428" s="188" t="s">
        <v>756</v>
      </c>
      <c r="F428" s="188">
        <f t="shared" si="1"/>
        <v>22</v>
      </c>
    </row>
    <row r="429" ht="14.25" customHeight="1">
      <c r="A429" s="188" t="s">
        <v>720</v>
      </c>
      <c r="B429" s="188" t="s">
        <v>759</v>
      </c>
      <c r="D429" s="188" t="s">
        <v>362</v>
      </c>
      <c r="E429" s="188" t="s">
        <v>756</v>
      </c>
      <c r="F429" s="188">
        <f t="shared" si="1"/>
        <v>33</v>
      </c>
    </row>
    <row r="430" ht="14.25" customHeight="1">
      <c r="A430" s="188" t="s">
        <v>720</v>
      </c>
      <c r="B430" s="188" t="s">
        <v>760</v>
      </c>
      <c r="D430" s="188" t="s">
        <v>365</v>
      </c>
      <c r="E430" s="188" t="s">
        <v>761</v>
      </c>
      <c r="F430" s="188">
        <f t="shared" si="1"/>
        <v>34</v>
      </c>
    </row>
    <row r="431" ht="14.25" customHeight="1">
      <c r="A431" s="188" t="s">
        <v>720</v>
      </c>
      <c r="B431" s="188" t="s">
        <v>762</v>
      </c>
      <c r="D431" s="188" t="s">
        <v>365</v>
      </c>
      <c r="E431" s="188" t="s">
        <v>761</v>
      </c>
      <c r="F431" s="188">
        <f t="shared" si="1"/>
        <v>26</v>
      </c>
    </row>
    <row r="432" ht="14.25" customHeight="1">
      <c r="A432" s="188" t="s">
        <v>720</v>
      </c>
      <c r="B432" s="188" t="s">
        <v>763</v>
      </c>
      <c r="D432" s="188" t="s">
        <v>365</v>
      </c>
      <c r="E432" s="188" t="s">
        <v>761</v>
      </c>
      <c r="F432" s="188">
        <f t="shared" si="1"/>
        <v>23</v>
      </c>
    </row>
    <row r="433" ht="14.25" customHeight="1">
      <c r="A433" s="188" t="s">
        <v>720</v>
      </c>
      <c r="B433" s="188" t="s">
        <v>764</v>
      </c>
      <c r="D433" s="188" t="s">
        <v>365</v>
      </c>
      <c r="E433" s="188" t="s">
        <v>761</v>
      </c>
      <c r="F433" s="188">
        <f t="shared" si="1"/>
        <v>33</v>
      </c>
    </row>
    <row r="434" ht="14.25" customHeight="1">
      <c r="A434" s="188" t="s">
        <v>720</v>
      </c>
      <c r="B434" s="188" t="s">
        <v>765</v>
      </c>
      <c r="D434" s="188" t="s">
        <v>544</v>
      </c>
      <c r="E434" s="188" t="s">
        <v>766</v>
      </c>
      <c r="F434" s="188">
        <f t="shared" si="1"/>
        <v>23</v>
      </c>
    </row>
    <row r="435" ht="14.25" customHeight="1">
      <c r="A435" s="188" t="s">
        <v>720</v>
      </c>
      <c r="B435" s="188" t="s">
        <v>767</v>
      </c>
      <c r="D435" s="188" t="s">
        <v>530</v>
      </c>
      <c r="E435" s="188" t="s">
        <v>768</v>
      </c>
      <c r="F435" s="188">
        <f t="shared" si="1"/>
        <v>35</v>
      </c>
    </row>
    <row r="436" ht="14.25" customHeight="1">
      <c r="A436" s="188" t="s">
        <v>720</v>
      </c>
      <c r="B436" s="188" t="s">
        <v>769</v>
      </c>
      <c r="D436" s="188" t="s">
        <v>530</v>
      </c>
      <c r="E436" s="188" t="s">
        <v>768</v>
      </c>
      <c r="F436" s="188">
        <f t="shared" si="1"/>
        <v>25</v>
      </c>
    </row>
    <row r="437" ht="14.25" customHeight="1">
      <c r="A437" s="188" t="s">
        <v>720</v>
      </c>
      <c r="B437" s="188" t="s">
        <v>770</v>
      </c>
      <c r="D437" s="188" t="s">
        <v>524</v>
      </c>
      <c r="E437" s="188" t="s">
        <v>771</v>
      </c>
      <c r="F437" s="188">
        <f t="shared" si="1"/>
        <v>29</v>
      </c>
    </row>
    <row r="438" ht="14.25" customHeight="1">
      <c r="A438" s="188" t="s">
        <v>720</v>
      </c>
      <c r="B438" s="188" t="s">
        <v>772</v>
      </c>
      <c r="D438" s="188" t="s">
        <v>524</v>
      </c>
      <c r="E438" s="188" t="s">
        <v>771</v>
      </c>
      <c r="F438" s="188">
        <f t="shared" si="1"/>
        <v>35</v>
      </c>
    </row>
    <row r="439" ht="14.25" customHeight="1">
      <c r="A439" s="188" t="s">
        <v>720</v>
      </c>
      <c r="B439" s="188" t="s">
        <v>773</v>
      </c>
      <c r="D439" s="188" t="s">
        <v>325</v>
      </c>
      <c r="E439" s="188" t="s">
        <v>774</v>
      </c>
      <c r="F439" s="188">
        <f t="shared" si="1"/>
        <v>21</v>
      </c>
    </row>
    <row r="440" ht="14.25" customHeight="1">
      <c r="A440" s="188" t="s">
        <v>720</v>
      </c>
      <c r="B440" s="188" t="s">
        <v>775</v>
      </c>
      <c r="D440" s="188" t="s">
        <v>325</v>
      </c>
      <c r="E440" s="188" t="s">
        <v>774</v>
      </c>
      <c r="F440" s="188">
        <f t="shared" si="1"/>
        <v>30</v>
      </c>
    </row>
    <row r="441" ht="14.25" customHeight="1">
      <c r="A441" s="188" t="s">
        <v>720</v>
      </c>
      <c r="B441" s="188" t="s">
        <v>776</v>
      </c>
      <c r="D441" s="188" t="s">
        <v>325</v>
      </c>
      <c r="E441" s="188" t="s">
        <v>774</v>
      </c>
      <c r="F441" s="188">
        <f t="shared" si="1"/>
        <v>26</v>
      </c>
    </row>
    <row r="442" ht="14.25" customHeight="1">
      <c r="A442" s="188" t="s">
        <v>720</v>
      </c>
      <c r="B442" s="188" t="s">
        <v>777</v>
      </c>
      <c r="D442" s="188" t="s">
        <v>325</v>
      </c>
      <c r="E442" s="188" t="s">
        <v>774</v>
      </c>
      <c r="F442" s="188">
        <f t="shared" si="1"/>
        <v>30</v>
      </c>
    </row>
    <row r="443" ht="14.25" customHeight="1">
      <c r="A443" s="188" t="s">
        <v>720</v>
      </c>
      <c r="B443" s="188" t="s">
        <v>778</v>
      </c>
      <c r="D443" s="188" t="s">
        <v>346</v>
      </c>
      <c r="E443" s="188" t="s">
        <v>779</v>
      </c>
      <c r="F443" s="188">
        <f t="shared" si="1"/>
        <v>27</v>
      </c>
    </row>
    <row r="444" ht="14.25" customHeight="1">
      <c r="A444" s="188" t="s">
        <v>720</v>
      </c>
      <c r="B444" s="188" t="s">
        <v>780</v>
      </c>
      <c r="D444" s="188" t="s">
        <v>346</v>
      </c>
      <c r="E444" s="188" t="s">
        <v>779</v>
      </c>
      <c r="F444" s="188">
        <f t="shared" si="1"/>
        <v>29</v>
      </c>
    </row>
    <row r="445" ht="14.25" customHeight="1">
      <c r="A445" s="188" t="s">
        <v>720</v>
      </c>
      <c r="B445" s="188" t="s">
        <v>781</v>
      </c>
      <c r="D445" s="188" t="s">
        <v>307</v>
      </c>
      <c r="E445" s="188" t="s">
        <v>741</v>
      </c>
      <c r="F445" s="188">
        <f t="shared" si="1"/>
        <v>33</v>
      </c>
    </row>
    <row r="446" ht="14.25" customHeight="1">
      <c r="A446" s="188" t="s">
        <v>720</v>
      </c>
      <c r="B446" s="188" t="s">
        <v>782</v>
      </c>
      <c r="D446" s="188" t="s">
        <v>589</v>
      </c>
      <c r="E446" s="188" t="s">
        <v>738</v>
      </c>
      <c r="F446" s="188">
        <f t="shared" si="1"/>
        <v>28</v>
      </c>
    </row>
    <row r="447" ht="14.25" customHeight="1">
      <c r="A447" s="188" t="s">
        <v>720</v>
      </c>
      <c r="B447" s="188" t="s">
        <v>783</v>
      </c>
      <c r="D447" s="188" t="s">
        <v>589</v>
      </c>
      <c r="E447" s="188" t="s">
        <v>738</v>
      </c>
      <c r="F447" s="188">
        <f t="shared" si="1"/>
        <v>33</v>
      </c>
    </row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  <row r="1001" ht="14.25" customHeight="1"/>
    <row r="1002" ht="14.25" customHeight="1"/>
    <row r="1003" ht="14.25" customHeight="1"/>
    <row r="1004" ht="14.25" customHeight="1"/>
    <row r="1005" ht="14.25" customHeight="1"/>
    <row r="1006" ht="14.25" customHeight="1"/>
    <row r="1007" ht="14.25" customHeight="1"/>
    <row r="1008" ht="14.25" customHeight="1"/>
    <row r="1009" ht="14.25" customHeight="1"/>
    <row r="1010" ht="14.25" customHeight="1"/>
    <row r="1011" ht="14.25" customHeight="1"/>
    <row r="1012" ht="14.25" customHeight="1"/>
    <row r="1013" ht="14.25" customHeight="1"/>
    <row r="1014" ht="14.25" customHeight="1"/>
    <row r="1015" ht="14.25" customHeight="1"/>
    <row r="1016" ht="14.25" customHeight="1"/>
    <row r="1017" ht="14.25" customHeight="1"/>
    <row r="1018" ht="14.25" customHeight="1"/>
    <row r="1019" ht="14.25" customHeight="1"/>
    <row r="1020" ht="14.25" customHeight="1"/>
    <row r="1021" ht="14.25" customHeight="1"/>
    <row r="1022" ht="14.25" customHeight="1"/>
    <row r="1023" ht="14.25" customHeight="1"/>
    <row r="1024" ht="14.25" customHeight="1"/>
    <row r="1025" ht="14.25" customHeight="1"/>
    <row r="1026" ht="14.25" customHeight="1"/>
    <row r="1027" ht="14.25" customHeight="1"/>
    <row r="1028" ht="14.25" customHeight="1"/>
    <row r="1029" ht="14.25" customHeight="1"/>
    <row r="1030" ht="14.25" customHeight="1"/>
    <row r="1031" ht="14.25" customHeight="1"/>
    <row r="1032" ht="14.25" customHeight="1"/>
    <row r="1033" ht="14.25" customHeight="1"/>
    <row r="1034" ht="14.25" customHeight="1"/>
    <row r="1035" ht="14.25" customHeight="1"/>
    <row r="1036" ht="14.25" customHeight="1"/>
    <row r="1037" ht="14.25" customHeight="1"/>
    <row r="1038" ht="14.25" customHeight="1"/>
    <row r="1039" ht="14.25" customHeight="1"/>
    <row r="1040" ht="14.25" customHeight="1"/>
    <row r="1041" ht="14.25" customHeight="1"/>
    <row r="1042" ht="14.25" customHeight="1"/>
    <row r="1043" ht="14.25" customHeight="1"/>
    <row r="1044" ht="14.25" customHeight="1"/>
    <row r="1045" ht="14.25" customHeight="1"/>
    <row r="1046" ht="14.25" customHeight="1"/>
    <row r="1047" ht="14.25" customHeight="1"/>
    <row r="1048" ht="14.25" customHeight="1"/>
    <row r="1049" ht="14.25" customHeight="1"/>
    <row r="1050" ht="14.25" customHeight="1"/>
    <row r="1051" ht="14.25" customHeight="1"/>
    <row r="1052" ht="14.25" customHeight="1"/>
    <row r="1053" ht="14.25" customHeight="1"/>
    <row r="1054" ht="14.25" customHeight="1"/>
    <row r="1055" ht="14.25" customHeight="1"/>
    <row r="1056" ht="14.25" customHeight="1"/>
    <row r="1057" ht="14.25" customHeight="1"/>
    <row r="1058" ht="14.25" customHeight="1"/>
    <row r="1059" ht="14.25" customHeight="1"/>
    <row r="1060" ht="14.25" customHeight="1"/>
    <row r="1061" ht="14.25" customHeight="1"/>
    <row r="1062" ht="14.25" customHeight="1"/>
    <row r="1063" ht="14.25" customHeight="1"/>
    <row r="1064" ht="14.25" customHeight="1"/>
    <row r="1065" ht="14.25" customHeight="1"/>
    <row r="1066" ht="14.25" customHeight="1"/>
    <row r="1067" ht="14.25" customHeight="1"/>
    <row r="1068" ht="14.25" customHeight="1"/>
    <row r="1069" ht="14.25" customHeight="1"/>
    <row r="1070" ht="14.25" customHeight="1"/>
    <row r="1071" ht="14.25" customHeight="1"/>
    <row r="1072" ht="14.25" customHeight="1"/>
    <row r="1073" ht="14.25" customHeight="1"/>
    <row r="1074" ht="14.25" customHeight="1"/>
    <row r="1075" ht="14.25" customHeight="1"/>
    <row r="1076" ht="14.25" customHeight="1"/>
    <row r="1077" ht="14.25" customHeight="1"/>
    <row r="1078" ht="14.25" customHeight="1"/>
    <row r="1079" ht="14.25" customHeight="1"/>
    <row r="1080" ht="14.25" customHeight="1"/>
    <row r="1081" ht="14.25" customHeight="1"/>
    <row r="1082" ht="14.25" customHeight="1"/>
    <row r="1083" ht="14.25" customHeight="1"/>
    <row r="1084" ht="14.25" customHeight="1"/>
    <row r="1085" ht="14.25" customHeight="1"/>
    <row r="1086" ht="14.25" customHeight="1"/>
    <row r="1087" ht="14.25" customHeight="1"/>
    <row r="1088" ht="14.25" customHeight="1"/>
    <row r="1089" ht="14.25" customHeight="1"/>
    <row r="1090" ht="14.25" customHeight="1"/>
    <row r="1091" ht="14.25" customHeight="1"/>
    <row r="1092" ht="14.25" customHeight="1"/>
    <row r="1093" ht="14.25" customHeight="1"/>
    <row r="1094" ht="14.25" customHeight="1"/>
    <row r="1095" ht="14.25" customHeight="1"/>
    <row r="1096" ht="14.25" customHeight="1"/>
    <row r="1097" ht="14.25" customHeight="1"/>
    <row r="1098" ht="14.25" customHeight="1"/>
    <row r="1099" ht="14.25" customHeight="1"/>
    <row r="1100" ht="14.25" customHeight="1"/>
    <row r="1101" ht="14.25" customHeight="1"/>
    <row r="1102" ht="14.25" customHeight="1"/>
    <row r="1103" ht="14.25" customHeight="1"/>
    <row r="1104" ht="14.25" customHeight="1"/>
    <row r="1105" ht="14.25" customHeight="1"/>
    <row r="1106" ht="14.25" customHeight="1"/>
    <row r="1107" ht="14.25" customHeight="1"/>
    <row r="1108" ht="14.25" customHeight="1"/>
    <row r="1109" ht="14.25" customHeight="1"/>
    <row r="1110" ht="14.25" customHeight="1"/>
    <row r="1111" ht="14.25" customHeight="1"/>
    <row r="1112" ht="14.25" customHeight="1"/>
    <row r="1113" ht="14.25" customHeight="1"/>
    <row r="1114" ht="14.25" customHeight="1"/>
    <row r="1115" ht="14.25" customHeight="1"/>
    <row r="1116" ht="14.25" customHeight="1"/>
    <row r="1117" ht="14.25" customHeight="1"/>
    <row r="1118" ht="14.25" customHeight="1"/>
    <row r="1119" ht="14.25" customHeight="1"/>
    <row r="1120" ht="14.25" customHeight="1"/>
    <row r="1121" ht="14.25" customHeight="1"/>
    <row r="1122" ht="14.25" customHeight="1"/>
    <row r="1123" ht="14.25" customHeight="1"/>
    <row r="1124" ht="14.25" customHeight="1"/>
    <row r="1125" ht="14.25" customHeight="1"/>
    <row r="1126" ht="14.25" customHeight="1"/>
    <row r="1127" ht="14.25" customHeight="1"/>
    <row r="1128" ht="14.25" customHeight="1"/>
    <row r="1129" ht="14.25" customHeight="1"/>
    <row r="1130" ht="14.25" customHeight="1"/>
    <row r="1131" ht="14.25" customHeight="1"/>
    <row r="1132" ht="14.25" customHeight="1"/>
    <row r="1133" ht="14.25" customHeight="1"/>
    <row r="1134" ht="14.25" customHeight="1"/>
    <row r="1135" ht="14.25" customHeight="1"/>
    <row r="1136" ht="14.25" customHeight="1"/>
    <row r="1137" ht="14.25" customHeight="1"/>
    <row r="1138" ht="14.25" customHeight="1"/>
    <row r="1139" ht="14.25" customHeight="1"/>
    <row r="1140" ht="14.25" customHeight="1"/>
    <row r="1141" ht="14.25" customHeight="1"/>
    <row r="1142" ht="14.25" customHeight="1"/>
    <row r="1143" ht="14.25" customHeight="1"/>
    <row r="1144" ht="14.25" customHeight="1"/>
    <row r="1145" ht="14.25" customHeight="1"/>
    <row r="1146" ht="14.25" customHeight="1"/>
    <row r="1147" ht="14.25" customHeight="1"/>
    <row r="1148" ht="14.25" customHeight="1"/>
    <row r="1149" ht="14.25" customHeight="1"/>
    <row r="1150" ht="14.25" customHeight="1"/>
    <row r="1151" ht="14.25" customHeight="1"/>
    <row r="1152" ht="14.25" customHeight="1"/>
    <row r="1153" ht="14.25" customHeight="1"/>
    <row r="1154" ht="14.25" customHeight="1"/>
    <row r="1155" ht="14.25" customHeight="1"/>
    <row r="1156" ht="14.25" customHeight="1"/>
    <row r="1157" ht="14.25" customHeight="1"/>
    <row r="1158" ht="14.25" customHeight="1"/>
    <row r="1159" ht="14.25" customHeight="1"/>
    <row r="1160" ht="14.25" customHeight="1"/>
    <row r="1161" ht="14.25" customHeight="1"/>
    <row r="1162" ht="14.25" customHeight="1"/>
    <row r="1163" ht="14.25" customHeight="1"/>
    <row r="1164" ht="14.25" customHeight="1"/>
    <row r="1165" ht="14.25" customHeight="1"/>
    <row r="1166" ht="14.25" customHeight="1"/>
    <row r="1167" ht="14.25" customHeight="1"/>
    <row r="1168" ht="14.25" customHeight="1"/>
    <row r="1169" ht="14.25" customHeight="1"/>
    <row r="1170" ht="14.25" customHeight="1"/>
    <row r="1171" ht="14.25" customHeight="1"/>
    <row r="1172" ht="14.25" customHeight="1"/>
    <row r="1173" ht="14.25" customHeight="1"/>
    <row r="1174" ht="14.25" customHeight="1"/>
    <row r="1175" ht="14.25" customHeight="1"/>
    <row r="1176" ht="14.25" customHeight="1"/>
    <row r="1177" ht="14.25" customHeight="1"/>
    <row r="1178" ht="14.25" customHeight="1"/>
    <row r="1179" ht="14.25" customHeight="1"/>
    <row r="1180" ht="14.25" customHeight="1"/>
    <row r="1181" ht="14.25" customHeight="1"/>
    <row r="1182" ht="14.25" customHeight="1"/>
    <row r="1183" ht="14.25" customHeight="1"/>
    <row r="1184" ht="14.25" customHeight="1"/>
    <row r="1185" ht="14.25" customHeight="1"/>
    <row r="1186" ht="14.25" customHeight="1"/>
    <row r="1187" ht="14.25" customHeight="1"/>
    <row r="1188" ht="14.25" customHeight="1"/>
    <row r="1189" ht="14.25" customHeight="1"/>
    <row r="1190" ht="14.25" customHeight="1"/>
    <row r="1191" ht="14.25" customHeight="1"/>
    <row r="1192" ht="14.25" customHeight="1"/>
    <row r="1193" ht="14.25" customHeight="1"/>
    <row r="1194" ht="14.25" customHeight="1"/>
    <row r="1195" ht="14.25" customHeight="1"/>
    <row r="1196" ht="14.25" customHeight="1"/>
    <row r="1197" ht="14.25" customHeight="1"/>
    <row r="1198" ht="14.25" customHeight="1"/>
    <row r="1199" ht="14.25" customHeight="1"/>
    <row r="1200" ht="14.25" customHeight="1"/>
    <row r="1201" ht="14.25" customHeight="1"/>
    <row r="1202" ht="14.25" customHeight="1"/>
    <row r="1203" ht="14.25" customHeight="1"/>
    <row r="1204" ht="14.25" customHeight="1"/>
    <row r="1205" ht="14.25" customHeight="1"/>
    <row r="1206" ht="14.25" customHeight="1"/>
    <row r="1207" ht="14.25" customHeight="1"/>
    <row r="1208" ht="14.25" customHeight="1"/>
    <row r="1209" ht="14.25" customHeight="1"/>
    <row r="1210" ht="14.25" customHeight="1"/>
    <row r="1211" ht="14.25" customHeight="1"/>
    <row r="1212" ht="14.25" customHeight="1"/>
    <row r="1213" ht="14.25" customHeight="1"/>
    <row r="1214" ht="14.25" customHeight="1"/>
    <row r="1215" ht="14.25" customHeight="1"/>
    <row r="1216" ht="14.25" customHeight="1"/>
    <row r="1217" ht="14.25" customHeight="1"/>
    <row r="1218" ht="14.25" customHeight="1"/>
    <row r="1219" ht="14.25" customHeight="1"/>
    <row r="1220" ht="14.25" customHeight="1"/>
    <row r="1221" ht="14.25" customHeight="1"/>
    <row r="1222" ht="14.25" customHeight="1"/>
    <row r="1223" ht="14.25" customHeight="1"/>
    <row r="1224" ht="14.25" customHeight="1"/>
    <row r="1225" ht="14.25" customHeight="1"/>
    <row r="1226" ht="14.25" customHeight="1"/>
    <row r="1227" ht="14.25" customHeight="1"/>
    <row r="1228" ht="14.25" customHeight="1"/>
    <row r="1229" ht="14.25" customHeight="1"/>
    <row r="1230" ht="14.25" customHeight="1"/>
    <row r="1231" ht="14.25" customHeight="1"/>
    <row r="1232" ht="14.25" customHeight="1"/>
    <row r="1233" ht="14.25" customHeight="1"/>
    <row r="1234" ht="14.25" customHeight="1"/>
    <row r="1235" ht="14.25" customHeight="1"/>
    <row r="1236" ht="14.25" customHeight="1"/>
    <row r="1237" ht="14.25" customHeight="1"/>
    <row r="1238" ht="14.25" customHeight="1"/>
    <row r="1239" ht="14.25" customHeight="1"/>
    <row r="1240" ht="14.25" customHeight="1"/>
    <row r="1241" ht="14.25" customHeight="1"/>
    <row r="1242" ht="14.25" customHeight="1"/>
    <row r="1243" ht="14.25" customHeight="1"/>
    <row r="1244" ht="14.25" customHeight="1"/>
    <row r="1245" ht="14.25" customHeight="1"/>
    <row r="1246" ht="14.25" customHeight="1"/>
    <row r="1247" ht="14.25" customHeight="1"/>
    <row r="1248" ht="14.25" customHeight="1"/>
    <row r="1249" ht="14.25" customHeight="1"/>
    <row r="1250" ht="14.25" customHeight="1"/>
    <row r="1251" ht="14.25" customHeight="1"/>
    <row r="1252" ht="14.25" customHeight="1"/>
    <row r="1253" ht="14.25" customHeight="1"/>
    <row r="1254" ht="14.25" customHeight="1"/>
    <row r="1255" ht="14.25" customHeight="1"/>
    <row r="1256" ht="14.25" customHeight="1"/>
    <row r="1257" ht="14.25" customHeight="1"/>
    <row r="1258" ht="14.25" customHeight="1"/>
    <row r="1259" ht="14.25" customHeight="1"/>
    <row r="1260" ht="14.25" customHeight="1"/>
    <row r="1261" ht="14.25" customHeight="1"/>
    <row r="1262" ht="14.25" customHeight="1"/>
    <row r="1263" ht="14.25" customHeight="1"/>
    <row r="1264" ht="14.25" customHeight="1"/>
    <row r="1265" ht="14.25" customHeight="1"/>
    <row r="1266" ht="14.25" customHeight="1"/>
    <row r="1267" ht="14.25" customHeight="1"/>
    <row r="1268" ht="14.25" customHeight="1"/>
    <row r="1269" ht="14.25" customHeight="1"/>
    <row r="1270" ht="14.25" customHeight="1"/>
    <row r="1271" ht="14.25" customHeight="1"/>
    <row r="1272" ht="14.25" customHeight="1"/>
    <row r="1273" ht="14.25" customHeight="1"/>
    <row r="1274" ht="14.25" customHeight="1"/>
    <row r="1275" ht="14.25" customHeight="1"/>
    <row r="1276" ht="14.25" customHeight="1"/>
    <row r="1277" ht="14.25" customHeight="1"/>
    <row r="1278" ht="14.25" customHeight="1"/>
    <row r="1279" ht="14.25" customHeight="1"/>
    <row r="1280" ht="14.25" customHeight="1"/>
    <row r="1281" ht="14.25" customHeight="1"/>
    <row r="1282" ht="14.25" customHeight="1"/>
    <row r="1283" ht="14.25" customHeight="1"/>
    <row r="1284" ht="14.25" customHeight="1"/>
    <row r="1285" ht="14.25" customHeight="1"/>
    <row r="1286" ht="14.25" customHeight="1"/>
    <row r="1287" ht="14.25" customHeight="1"/>
    <row r="1288" ht="14.25" customHeight="1"/>
    <row r="1289" ht="14.25" customHeight="1"/>
    <row r="1290" ht="14.25" customHeight="1"/>
    <row r="1291" ht="14.25" customHeight="1"/>
    <row r="1292" ht="14.25" customHeight="1"/>
    <row r="1293" ht="14.25" customHeight="1"/>
    <row r="1294" ht="14.25" customHeight="1"/>
    <row r="1295" ht="14.25" customHeight="1"/>
    <row r="1296" ht="14.25" customHeight="1"/>
    <row r="1297" ht="14.25" customHeight="1"/>
    <row r="1298" ht="14.25" customHeight="1"/>
    <row r="1299" ht="14.25" customHeight="1"/>
    <row r="1300" ht="14.25" customHeight="1"/>
    <row r="1301" ht="14.25" customHeight="1"/>
    <row r="1302" ht="14.25" customHeight="1"/>
    <row r="1303" ht="14.25" customHeight="1"/>
    <row r="1304" ht="14.25" customHeight="1"/>
    <row r="1305" ht="14.25" customHeight="1"/>
    <row r="1306" ht="14.25" customHeight="1"/>
    <row r="1307" ht="14.25" customHeight="1"/>
    <row r="1308" ht="14.25" customHeight="1"/>
    <row r="1309" ht="14.25" customHeight="1"/>
    <row r="1310" ht="14.25" customHeight="1"/>
    <row r="1311" ht="14.25" customHeight="1"/>
    <row r="1312" ht="14.25" customHeight="1"/>
    <row r="1313" ht="14.25" customHeight="1"/>
    <row r="1314" ht="14.25" customHeight="1"/>
    <row r="1315" ht="14.25" customHeight="1"/>
    <row r="1316" ht="14.25" customHeight="1"/>
    <row r="1317" ht="14.25" customHeight="1"/>
    <row r="1318" ht="14.25" customHeight="1"/>
    <row r="1319" ht="14.25" customHeight="1"/>
    <row r="1320" ht="14.25" customHeight="1"/>
    <row r="1321" ht="14.25" customHeight="1"/>
    <row r="1322" ht="14.25" customHeight="1"/>
    <row r="1323" ht="14.25" customHeight="1"/>
    <row r="1324" ht="14.25" customHeight="1"/>
    <row r="1325" ht="14.25" customHeight="1"/>
    <row r="1326" ht="14.25" customHeight="1"/>
    <row r="1327" ht="14.25" customHeight="1"/>
    <row r="1328" ht="14.25" customHeight="1"/>
    <row r="1329" ht="14.25" customHeight="1"/>
    <row r="1330" ht="14.25" customHeight="1"/>
    <row r="1331" ht="14.25" customHeight="1"/>
    <row r="1332" ht="14.25" customHeight="1"/>
    <row r="1333" ht="14.25" customHeight="1"/>
    <row r="1334" ht="14.25" customHeight="1"/>
    <row r="1335" ht="14.25" customHeight="1"/>
    <row r="1336" ht="14.25" customHeight="1"/>
    <row r="1337" ht="14.25" customHeight="1"/>
    <row r="1338" ht="14.25" customHeight="1"/>
    <row r="1339" ht="14.25" customHeight="1"/>
    <row r="1340" ht="14.25" customHeight="1"/>
    <row r="1341" ht="14.25" customHeight="1"/>
    <row r="1342" ht="14.25" customHeight="1"/>
    <row r="1343" ht="14.25" customHeight="1"/>
    <row r="1344" ht="14.25" customHeight="1"/>
    <row r="1345" ht="14.25" customHeight="1"/>
    <row r="1346" ht="14.25" customHeight="1"/>
    <row r="1347" ht="14.25" customHeight="1"/>
    <row r="1348" ht="14.25" customHeight="1"/>
    <row r="1349" ht="14.25" customHeight="1"/>
    <row r="1350" ht="14.25" customHeight="1"/>
    <row r="1351" ht="14.25" customHeight="1"/>
    <row r="1352" ht="14.25" customHeight="1"/>
    <row r="1353" ht="14.25" customHeight="1"/>
    <row r="1354" ht="14.25" customHeight="1"/>
    <row r="1355" ht="14.25" customHeight="1"/>
    <row r="1356" ht="14.25" customHeight="1"/>
    <row r="1357" ht="14.25" customHeight="1"/>
    <row r="1358" ht="14.25" customHeight="1"/>
    <row r="1359" ht="14.25" customHeight="1"/>
    <row r="1360" ht="14.25" customHeight="1"/>
    <row r="1361" ht="14.25" customHeight="1"/>
    <row r="1362" ht="14.25" customHeight="1"/>
    <row r="1363" ht="14.25" customHeight="1"/>
    <row r="1364" ht="14.25" customHeight="1"/>
    <row r="1365" ht="14.25" customHeight="1"/>
    <row r="1366" ht="14.25" customHeight="1"/>
    <row r="1367" ht="14.25" customHeight="1"/>
    <row r="1368" ht="14.25" customHeight="1"/>
    <row r="1369" ht="14.25" customHeight="1"/>
    <row r="1370" ht="14.25" customHeight="1"/>
    <row r="1371" ht="14.25" customHeight="1"/>
    <row r="1372" ht="14.25" customHeight="1"/>
    <row r="1373" ht="14.25" customHeight="1"/>
    <row r="1374" ht="14.25" customHeight="1"/>
    <row r="1375" ht="14.25" customHeight="1"/>
    <row r="1376" ht="14.25" customHeight="1"/>
    <row r="1377" ht="14.25" customHeight="1"/>
    <row r="1378" ht="14.25" customHeight="1"/>
    <row r="1379" ht="14.25" customHeight="1"/>
    <row r="1380" ht="14.25" customHeight="1"/>
    <row r="1381" ht="14.25" customHeight="1"/>
    <row r="1382" ht="14.25" customHeight="1"/>
    <row r="1383" ht="14.25" customHeight="1"/>
    <row r="1384" ht="14.25" customHeight="1"/>
    <row r="1385" ht="14.25" customHeight="1"/>
    <row r="1386" ht="14.25" customHeight="1"/>
    <row r="1387" ht="14.25" customHeight="1"/>
    <row r="1388" ht="14.25" customHeight="1"/>
    <row r="1389" ht="14.25" customHeight="1"/>
    <row r="1390" ht="14.25" customHeight="1"/>
    <row r="1391" ht="14.25" customHeight="1"/>
    <row r="1392" ht="14.25" customHeight="1"/>
    <row r="1393" ht="14.25" customHeight="1"/>
    <row r="1394" ht="14.25" customHeight="1"/>
    <row r="1395" ht="14.25" customHeight="1"/>
    <row r="1396" ht="14.25" customHeight="1"/>
    <row r="1397" ht="14.25" customHeight="1"/>
    <row r="1398" ht="14.25" customHeight="1"/>
    <row r="1399" ht="14.25" customHeight="1"/>
    <row r="1400" ht="14.25" customHeight="1"/>
    <row r="1401" ht="14.25" customHeight="1"/>
    <row r="1402" ht="14.25" customHeight="1"/>
    <row r="1403" ht="14.25" customHeight="1"/>
    <row r="1404" ht="14.25" customHeight="1"/>
    <row r="1405" ht="14.25" customHeight="1"/>
    <row r="1406" ht="14.25" customHeight="1"/>
    <row r="1407" ht="14.25" customHeight="1"/>
    <row r="1408" ht="14.25" customHeight="1"/>
    <row r="1409" ht="14.25" customHeight="1"/>
    <row r="1410" ht="14.25" customHeight="1"/>
    <row r="1411" ht="14.25" customHeight="1"/>
    <row r="1412" ht="14.25" customHeight="1"/>
    <row r="1413" ht="14.25" customHeight="1"/>
    <row r="1414" ht="14.25" customHeight="1"/>
    <row r="1415" ht="14.25" customHeight="1"/>
    <row r="1416" ht="14.25" customHeight="1"/>
    <row r="1417" ht="14.25" customHeight="1"/>
    <row r="1418" ht="14.25" customHeight="1"/>
    <row r="1419" ht="14.25" customHeight="1"/>
    <row r="1420" ht="14.25" customHeight="1"/>
    <row r="1421" ht="14.25" customHeight="1"/>
    <row r="1422" ht="14.25" customHeight="1"/>
    <row r="1423" ht="14.25" customHeight="1"/>
    <row r="1424" ht="14.25" customHeight="1"/>
    <row r="1425" ht="14.25" customHeight="1"/>
    <row r="1426" ht="14.25" customHeight="1"/>
    <row r="1427" ht="14.25" customHeight="1"/>
    <row r="1428" ht="14.25" customHeight="1"/>
    <row r="1429" ht="14.25" customHeight="1"/>
    <row r="1430" ht="14.25" customHeight="1"/>
    <row r="1431" ht="14.25" customHeight="1"/>
    <row r="1432" ht="14.25" customHeight="1"/>
    <row r="1433" ht="14.25" customHeight="1"/>
    <row r="1434" ht="14.25" customHeight="1"/>
    <row r="1435" ht="14.25" customHeight="1"/>
    <row r="1436" ht="14.25" customHeight="1"/>
    <row r="1437" ht="14.25" customHeight="1"/>
    <row r="1438" ht="14.25" customHeight="1"/>
    <row r="1439" ht="14.25" customHeight="1"/>
    <row r="1440" ht="14.25" customHeight="1"/>
    <row r="1441" ht="14.25" customHeight="1"/>
    <row r="1442" ht="14.25" customHeight="1"/>
    <row r="1443" ht="14.25" customHeight="1"/>
    <row r="1444" ht="14.25" customHeight="1"/>
    <row r="1445" ht="14.25" customHeight="1"/>
    <row r="1446" ht="14.25" customHeight="1"/>
    <row r="1447" ht="14.25" customHeight="1"/>
    <row r="1448" ht="14.25" customHeight="1"/>
    <row r="1449" ht="14.25" customHeight="1"/>
    <row r="1450" ht="14.25" customHeight="1"/>
    <row r="1451" ht="14.25" customHeight="1"/>
    <row r="1452" ht="14.25" customHeight="1"/>
    <row r="1453" ht="14.25" customHeight="1"/>
    <row r="1454" ht="14.25" customHeight="1"/>
    <row r="1455" ht="14.25" customHeight="1"/>
    <row r="1456" ht="14.25" customHeight="1"/>
    <row r="1457" ht="14.25" customHeight="1"/>
    <row r="1458" ht="14.25" customHeight="1"/>
    <row r="1459" ht="14.25" customHeight="1"/>
    <row r="1460" ht="14.25" customHeight="1"/>
    <row r="1461" ht="14.25" customHeight="1"/>
    <row r="1462" ht="14.25" customHeight="1"/>
    <row r="1463" ht="14.25" customHeight="1"/>
    <row r="1464" ht="14.25" customHeight="1"/>
    <row r="1465" ht="14.25" customHeight="1"/>
    <row r="1466" ht="14.25" customHeight="1"/>
    <row r="1467" ht="14.25" customHeight="1"/>
    <row r="1468" ht="14.25" customHeight="1"/>
    <row r="1469" ht="14.25" customHeight="1"/>
    <row r="1470" ht="14.25" customHeight="1"/>
    <row r="1471" ht="14.25" customHeight="1"/>
    <row r="1472" ht="14.25" customHeight="1"/>
    <row r="1473" ht="14.25" customHeight="1"/>
    <row r="1474" ht="14.25" customHeight="1"/>
    <row r="1475" ht="14.25" customHeight="1"/>
    <row r="1476" ht="14.25" customHeight="1"/>
    <row r="1477" ht="14.25" customHeight="1"/>
    <row r="1478" ht="14.25" customHeight="1"/>
    <row r="1479" ht="14.25" customHeight="1"/>
    <row r="1480" ht="14.25" customHeight="1"/>
    <row r="1481" ht="14.25" customHeight="1"/>
    <row r="1482" ht="14.25" customHeight="1"/>
    <row r="1483" ht="14.25" customHeight="1"/>
    <row r="1484" ht="14.25" customHeight="1"/>
    <row r="1485" ht="14.25" customHeight="1"/>
    <row r="1486" ht="14.25" customHeight="1"/>
    <row r="1487" ht="14.25" customHeight="1"/>
    <row r="1488" ht="14.25" customHeight="1"/>
    <row r="1489" ht="14.25" customHeight="1"/>
    <row r="1490" ht="14.25" customHeight="1"/>
    <row r="1491" ht="14.25" customHeight="1"/>
    <row r="1492" ht="14.25" customHeight="1"/>
    <row r="1493" ht="14.25" customHeight="1"/>
    <row r="1494" ht="14.25" customHeight="1"/>
    <row r="1495" ht="14.25" customHeight="1"/>
    <row r="1496" ht="14.25" customHeight="1"/>
    <row r="1497" ht="14.25" customHeight="1"/>
    <row r="1498" ht="14.25" customHeight="1"/>
    <row r="1499" ht="14.25" customHeight="1"/>
    <row r="1500" ht="14.25" customHeight="1"/>
    <row r="1501" ht="14.25" customHeight="1"/>
    <row r="1502" ht="14.25" customHeight="1"/>
    <row r="1503" ht="14.25" customHeight="1"/>
    <row r="1504" ht="14.25" customHeight="1"/>
    <row r="1505" ht="14.25" customHeight="1"/>
    <row r="1506" ht="14.25" customHeight="1"/>
    <row r="1507" ht="14.25" customHeight="1"/>
    <row r="1508" ht="14.25" customHeight="1"/>
    <row r="1509" ht="14.25" customHeight="1"/>
    <row r="1510" ht="14.25" customHeight="1"/>
    <row r="1511" ht="14.25" customHeight="1"/>
    <row r="1512" ht="14.25" customHeight="1"/>
    <row r="1513" ht="14.25" customHeight="1"/>
    <row r="1514" ht="14.25" customHeight="1"/>
    <row r="1515" ht="14.25" customHeight="1"/>
    <row r="1516" ht="14.25" customHeight="1"/>
    <row r="1517" ht="14.25" customHeight="1"/>
    <row r="1518" ht="14.25" customHeight="1"/>
    <row r="1519" ht="14.25" customHeight="1"/>
    <row r="1520" ht="14.25" customHeight="1"/>
    <row r="1521" ht="14.25" customHeight="1"/>
    <row r="1522" ht="14.25" customHeight="1"/>
    <row r="1523" ht="14.25" customHeight="1"/>
    <row r="1524" ht="14.25" customHeight="1"/>
    <row r="1525" ht="14.25" customHeight="1"/>
    <row r="1526" ht="14.25" customHeight="1"/>
    <row r="1527" ht="14.25" customHeight="1"/>
    <row r="1528" ht="14.25" customHeight="1"/>
    <row r="1529" ht="14.25" customHeight="1"/>
    <row r="1530" ht="14.25" customHeight="1"/>
    <row r="1531" ht="14.25" customHeight="1"/>
    <row r="1532" ht="14.25" customHeight="1"/>
    <row r="1533" ht="14.25" customHeight="1"/>
    <row r="1534" ht="14.25" customHeight="1"/>
    <row r="1535" ht="14.25" customHeight="1"/>
    <row r="1536" ht="14.25" customHeight="1"/>
    <row r="1537" ht="14.25" customHeight="1"/>
    <row r="1538" ht="14.25" customHeight="1"/>
    <row r="1539" ht="14.25" customHeight="1"/>
    <row r="1540" ht="14.25" customHeight="1"/>
    <row r="1541" ht="14.25" customHeight="1"/>
    <row r="1542" ht="14.25" customHeight="1"/>
    <row r="1543" ht="14.25" customHeight="1"/>
    <row r="1544" ht="14.25" customHeight="1"/>
    <row r="1545" ht="14.25" customHeight="1"/>
    <row r="1546" ht="14.25" customHeight="1"/>
    <row r="1547" ht="14.25" customHeight="1"/>
    <row r="1548" ht="14.25" customHeight="1"/>
    <row r="1549" ht="14.25" customHeight="1"/>
    <row r="1550" ht="14.25" customHeight="1"/>
    <row r="1551" ht="14.25" customHeight="1"/>
    <row r="1552" ht="14.25" customHeight="1"/>
    <row r="1553" ht="14.25" customHeight="1"/>
    <row r="1554" ht="14.25" customHeight="1"/>
    <row r="1555" ht="14.25" customHeight="1"/>
    <row r="1556" ht="14.25" customHeight="1"/>
    <row r="1557" ht="14.25" customHeight="1"/>
    <row r="1558" ht="14.25" customHeight="1"/>
    <row r="1559" ht="14.25" customHeight="1"/>
    <row r="1560" ht="14.25" customHeight="1"/>
    <row r="1561" ht="14.25" customHeight="1"/>
    <row r="1562" ht="14.25" customHeight="1"/>
    <row r="1563" ht="14.25" customHeight="1"/>
    <row r="1564" ht="14.25" customHeight="1"/>
    <row r="1565" ht="14.25" customHeight="1"/>
    <row r="1566" ht="14.25" customHeight="1"/>
    <row r="1567" ht="14.25" customHeight="1"/>
    <row r="1568" ht="14.25" customHeight="1"/>
    <row r="1569" ht="14.25" customHeight="1"/>
    <row r="1570" ht="14.25" customHeight="1"/>
    <row r="1571" ht="14.25" customHeight="1"/>
    <row r="1572" ht="14.25" customHeight="1"/>
    <row r="1573" ht="14.25" customHeight="1"/>
    <row r="1574" ht="14.25" customHeight="1"/>
    <row r="1575" ht="14.25" customHeight="1"/>
    <row r="1576" ht="14.25" customHeight="1"/>
    <row r="1577" ht="14.25" customHeight="1"/>
    <row r="1578" ht="14.25" customHeight="1"/>
    <row r="1579" ht="14.25" customHeight="1"/>
    <row r="1580" ht="14.25" customHeight="1"/>
    <row r="1581" ht="14.25" customHeight="1"/>
    <row r="1582" ht="14.25" customHeight="1"/>
    <row r="1583" ht="14.25" customHeight="1"/>
    <row r="1584" ht="14.25" customHeight="1"/>
    <row r="1585" ht="14.25" customHeight="1"/>
    <row r="1586" ht="14.25" customHeight="1"/>
    <row r="1587" ht="14.25" customHeight="1"/>
    <row r="1588" ht="14.25" customHeight="1"/>
    <row r="1589" ht="14.25" customHeight="1"/>
    <row r="1590" ht="14.25" customHeight="1"/>
    <row r="1591" ht="14.25" customHeight="1"/>
    <row r="1592" ht="14.25" customHeight="1"/>
    <row r="1593" ht="14.25" customHeight="1"/>
    <row r="1594" ht="14.25" customHeight="1"/>
    <row r="1595" ht="14.25" customHeight="1"/>
    <row r="1596" ht="14.25" customHeight="1"/>
    <row r="1597" ht="14.25" customHeight="1"/>
    <row r="1598" ht="14.25" customHeight="1"/>
    <row r="1599" ht="14.25" customHeight="1"/>
    <row r="1600" ht="14.25" customHeight="1"/>
    <row r="1601" ht="14.25" customHeight="1"/>
    <row r="1602" ht="14.25" customHeight="1"/>
    <row r="1603" ht="14.25" customHeight="1"/>
    <row r="1604" ht="14.25" customHeight="1"/>
    <row r="1605" ht="14.25" customHeight="1"/>
    <row r="1606" ht="14.25" customHeight="1"/>
    <row r="1607" ht="14.25" customHeight="1"/>
    <row r="1608" ht="14.25" customHeight="1"/>
    <row r="1609" ht="14.25" customHeight="1"/>
    <row r="1610" ht="14.25" customHeight="1"/>
    <row r="1611" ht="14.25" customHeight="1"/>
    <row r="1612" ht="14.25" customHeight="1"/>
    <row r="1613" ht="14.25" customHeight="1"/>
    <row r="1614" ht="14.25" customHeight="1"/>
    <row r="1615" ht="14.25" customHeight="1"/>
    <row r="1616" ht="14.25" customHeight="1"/>
    <row r="1617" ht="14.25" customHeight="1"/>
    <row r="1618" ht="14.25" customHeight="1"/>
    <row r="1619" ht="14.25" customHeight="1"/>
    <row r="1620" ht="14.25" customHeight="1"/>
    <row r="1621" ht="14.25" customHeight="1"/>
    <row r="1622" ht="14.25" customHeight="1"/>
    <row r="1623" ht="14.25" customHeight="1"/>
    <row r="1624" ht="14.25" customHeight="1"/>
    <row r="1625" ht="14.25" customHeight="1"/>
    <row r="1626" ht="14.25" customHeight="1"/>
    <row r="1627" ht="14.25" customHeight="1"/>
    <row r="1628" ht="14.25" customHeight="1"/>
    <row r="1629" ht="14.25" customHeight="1"/>
    <row r="1630" ht="14.25" customHeight="1"/>
    <row r="1631" ht="14.25" customHeight="1"/>
    <row r="1632" ht="14.25" customHeight="1"/>
    <row r="1633" ht="14.25" customHeight="1"/>
    <row r="1634" ht="14.25" customHeight="1"/>
    <row r="1635" ht="14.25" customHeight="1"/>
    <row r="1636" ht="14.25" customHeight="1"/>
    <row r="1637" ht="14.25" customHeight="1"/>
    <row r="1638" ht="14.25" customHeight="1"/>
    <row r="1639" ht="14.25" customHeight="1"/>
    <row r="1640" ht="14.25" customHeight="1"/>
    <row r="1641" ht="14.25" customHeight="1"/>
    <row r="1642" ht="14.25" customHeight="1"/>
    <row r="1643" ht="14.25" customHeight="1"/>
    <row r="1644" ht="14.25" customHeight="1"/>
    <row r="1645" ht="14.25" customHeight="1"/>
    <row r="1646" ht="14.25" customHeight="1"/>
    <row r="1647" ht="14.25" customHeight="1"/>
    <row r="1648" ht="14.25" customHeight="1"/>
    <row r="1649" ht="14.25" customHeight="1"/>
    <row r="1650" ht="14.25" customHeight="1"/>
    <row r="1651" ht="14.25" customHeight="1"/>
    <row r="1652" ht="14.25" customHeight="1"/>
    <row r="1653" ht="14.25" customHeight="1"/>
    <row r="1654" ht="14.25" customHeight="1"/>
    <row r="1655" ht="14.25" customHeight="1"/>
    <row r="1656" ht="14.25" customHeight="1"/>
    <row r="1657" ht="14.25" customHeight="1"/>
    <row r="1658" ht="14.25" customHeight="1"/>
    <row r="1659" ht="14.25" customHeight="1"/>
    <row r="1660" ht="14.25" customHeight="1"/>
    <row r="1661" ht="14.25" customHeight="1"/>
    <row r="1662" ht="14.25" customHeight="1"/>
    <row r="1663" ht="14.25" customHeight="1"/>
    <row r="1664" ht="14.25" customHeight="1"/>
    <row r="1665" ht="14.25" customHeight="1"/>
    <row r="1666" ht="14.25" customHeight="1"/>
    <row r="1667" ht="14.25" customHeight="1"/>
    <row r="1668" ht="14.25" customHeight="1"/>
    <row r="1669" ht="14.25" customHeight="1"/>
    <row r="1670" ht="14.25" customHeight="1"/>
    <row r="1671" ht="14.25" customHeight="1"/>
    <row r="1672" ht="14.25" customHeight="1"/>
    <row r="1673" ht="14.25" customHeight="1"/>
    <row r="1674" ht="14.25" customHeight="1"/>
    <row r="1675" ht="14.25" customHeight="1"/>
    <row r="1676" ht="14.25" customHeight="1"/>
    <row r="1677" ht="14.25" customHeight="1"/>
    <row r="1678" ht="14.25" customHeight="1"/>
    <row r="1679" ht="14.25" customHeight="1"/>
    <row r="1680" ht="14.25" customHeight="1"/>
    <row r="1681" ht="14.25" customHeight="1"/>
    <row r="1682" ht="14.25" customHeight="1"/>
    <row r="1683" ht="14.25" customHeight="1"/>
    <row r="1684" ht="14.25" customHeight="1"/>
    <row r="1685" ht="14.25" customHeight="1"/>
    <row r="1686" ht="14.25" customHeight="1"/>
    <row r="1687" ht="14.25" customHeight="1"/>
    <row r="1688" ht="14.25" customHeight="1"/>
    <row r="1689" ht="14.25" customHeight="1"/>
    <row r="1690" ht="14.25" customHeight="1"/>
    <row r="1691" ht="14.25" customHeight="1"/>
    <row r="1692" ht="14.25" customHeight="1"/>
    <row r="1693" ht="14.25" customHeight="1"/>
    <row r="1694" ht="14.25" customHeight="1"/>
    <row r="1695" ht="14.25" customHeight="1"/>
    <row r="1696" ht="14.25" customHeight="1"/>
    <row r="1697" ht="14.25" customHeight="1"/>
    <row r="1698" ht="14.25" customHeight="1"/>
    <row r="1699" ht="14.25" customHeight="1"/>
    <row r="1700" ht="14.25" customHeight="1"/>
    <row r="1701" ht="14.25" customHeight="1"/>
    <row r="1702" ht="14.25" customHeight="1"/>
    <row r="1703" ht="14.25" customHeight="1"/>
    <row r="1704" ht="14.25" customHeight="1"/>
    <row r="1705" ht="14.25" customHeight="1"/>
    <row r="1706" ht="14.25" customHeight="1"/>
    <row r="1707" ht="14.25" customHeight="1"/>
    <row r="1708" ht="14.25" customHeight="1"/>
    <row r="1709" ht="14.25" customHeight="1"/>
    <row r="1710" ht="14.25" customHeight="1"/>
    <row r="1711" ht="14.25" customHeight="1"/>
    <row r="1712" ht="14.25" customHeight="1"/>
    <row r="1713" ht="14.25" customHeight="1"/>
    <row r="1714" ht="14.25" customHeight="1"/>
    <row r="1715" ht="14.25" customHeight="1"/>
    <row r="1716" ht="14.25" customHeight="1"/>
    <row r="1717" ht="14.25" customHeight="1"/>
    <row r="1718" ht="14.25" customHeight="1"/>
    <row r="1719" ht="14.25" customHeight="1"/>
    <row r="1720" ht="14.25" customHeight="1"/>
    <row r="1721" ht="14.25" customHeight="1"/>
    <row r="1722" ht="14.25" customHeight="1"/>
    <row r="1723" ht="14.25" customHeight="1"/>
    <row r="1724" ht="14.25" customHeight="1"/>
    <row r="1725" ht="14.25" customHeight="1"/>
    <row r="1726" ht="14.25" customHeight="1"/>
    <row r="1727" ht="14.25" customHeight="1"/>
    <row r="1728" ht="14.25" customHeight="1"/>
    <row r="1729" ht="14.25" customHeight="1"/>
    <row r="1730" ht="14.25" customHeight="1"/>
    <row r="1731" ht="14.25" customHeight="1"/>
    <row r="1732" ht="14.25" customHeight="1"/>
    <row r="1733" ht="14.25" customHeight="1"/>
    <row r="1734" ht="14.25" customHeight="1"/>
    <row r="1735" ht="14.25" customHeight="1"/>
    <row r="1736" ht="14.25" customHeight="1"/>
    <row r="1737" ht="14.25" customHeight="1"/>
    <row r="1738" ht="14.25" customHeight="1"/>
    <row r="1739" ht="14.25" customHeight="1"/>
    <row r="1740" ht="14.25" customHeight="1"/>
    <row r="1741" ht="14.25" customHeight="1"/>
    <row r="1742" ht="14.25" customHeight="1"/>
    <row r="1743" ht="14.25" customHeight="1"/>
    <row r="1744" ht="14.25" customHeight="1"/>
    <row r="1745" ht="14.25" customHeight="1"/>
    <row r="1746" ht="14.25" customHeight="1"/>
    <row r="1747" ht="14.25" customHeight="1"/>
    <row r="1748" ht="14.25" customHeight="1"/>
    <row r="1749" ht="14.25" customHeight="1"/>
    <row r="1750" ht="14.25" customHeight="1"/>
    <row r="1751" ht="14.25" customHeight="1"/>
    <row r="1752" ht="14.25" customHeight="1"/>
    <row r="1753" ht="14.25" customHeight="1"/>
    <row r="1754" ht="14.25" customHeight="1"/>
    <row r="1755" ht="14.25" customHeight="1"/>
    <row r="1756" ht="14.25" customHeight="1"/>
    <row r="1757" ht="14.25" customHeight="1"/>
    <row r="1758" ht="14.25" customHeight="1"/>
    <row r="1759" ht="14.25" customHeight="1"/>
    <row r="1760" ht="14.25" customHeight="1"/>
    <row r="1761" ht="14.25" customHeight="1"/>
    <row r="1762" ht="14.25" customHeight="1"/>
    <row r="1763" ht="14.25" customHeight="1"/>
    <row r="1764" ht="14.25" customHeight="1"/>
    <row r="1765" ht="14.25" customHeight="1"/>
    <row r="1766" ht="14.25" customHeight="1"/>
    <row r="1767" ht="14.25" customHeight="1"/>
    <row r="1768" ht="14.25" customHeight="1"/>
    <row r="1769" ht="14.25" customHeight="1"/>
    <row r="1770" ht="14.25" customHeight="1"/>
    <row r="1771" ht="14.25" customHeight="1"/>
    <row r="1772" ht="14.25" customHeight="1"/>
    <row r="1773" ht="14.25" customHeight="1"/>
    <row r="1774" ht="14.25" customHeight="1"/>
    <row r="1775" ht="14.25" customHeight="1"/>
    <row r="1776" ht="14.25" customHeight="1"/>
    <row r="1777" ht="14.25" customHeight="1"/>
    <row r="1778" ht="14.25" customHeight="1"/>
    <row r="1779" ht="14.25" customHeight="1"/>
    <row r="1780" ht="14.25" customHeight="1"/>
    <row r="1781" ht="14.25" customHeight="1"/>
    <row r="1782" ht="14.25" customHeight="1"/>
    <row r="1783" ht="14.25" customHeight="1"/>
    <row r="1784" ht="14.25" customHeight="1"/>
    <row r="1785" ht="14.25" customHeight="1"/>
    <row r="1786" ht="14.25" customHeight="1"/>
    <row r="1787" ht="14.25" customHeight="1"/>
    <row r="1788" ht="14.25" customHeight="1"/>
    <row r="1789" ht="14.25" customHeight="1"/>
    <row r="1790" ht="14.25" customHeight="1"/>
    <row r="1791" ht="14.25" customHeight="1"/>
    <row r="1792" ht="14.25" customHeight="1"/>
    <row r="1793" ht="14.25" customHeight="1"/>
    <row r="1794" ht="14.25" customHeight="1"/>
    <row r="1795" ht="14.25" customHeight="1"/>
    <row r="1796" ht="14.25" customHeight="1"/>
    <row r="1797" ht="14.25" customHeight="1"/>
    <row r="1798" ht="14.25" customHeight="1"/>
    <row r="1799" ht="14.25" customHeight="1"/>
    <row r="1800" ht="14.25" customHeight="1"/>
    <row r="1801" ht="14.25" customHeight="1"/>
    <row r="1802" ht="14.25" customHeight="1"/>
    <row r="1803" ht="14.25" customHeight="1"/>
    <row r="1804" ht="14.25" customHeight="1"/>
    <row r="1805" ht="14.25" customHeight="1"/>
    <row r="1806" ht="14.25" customHeight="1"/>
    <row r="1807" ht="14.25" customHeight="1"/>
    <row r="1808" ht="14.25" customHeight="1"/>
    <row r="1809" ht="14.25" customHeight="1"/>
    <row r="1810" ht="14.25" customHeight="1"/>
    <row r="1811" ht="14.25" customHeight="1"/>
    <row r="1812" ht="14.25" customHeight="1"/>
    <row r="1813" ht="14.25" customHeight="1"/>
    <row r="1814" ht="14.25" customHeight="1"/>
    <row r="1815" ht="14.25" customHeight="1"/>
    <row r="1816" ht="14.25" customHeight="1"/>
    <row r="1817" ht="14.25" customHeight="1"/>
    <row r="1818" ht="14.25" customHeight="1"/>
    <row r="1819" ht="14.25" customHeight="1"/>
    <row r="1820" ht="14.25" customHeight="1"/>
    <row r="1821" ht="14.25" customHeight="1"/>
    <row r="1822" ht="14.25" customHeight="1"/>
    <row r="1823" ht="14.25" customHeight="1"/>
    <row r="1824" ht="14.25" customHeight="1"/>
    <row r="1825" ht="14.25" customHeight="1"/>
    <row r="1826" ht="14.25" customHeight="1"/>
    <row r="1827" ht="14.25" customHeight="1"/>
    <row r="1828" ht="14.25" customHeight="1"/>
    <row r="1829" ht="14.25" customHeight="1"/>
    <row r="1830" ht="14.25" customHeight="1"/>
    <row r="1831" ht="14.25" customHeight="1"/>
    <row r="1832" ht="14.25" customHeight="1"/>
    <row r="1833" ht="14.25" customHeight="1"/>
    <row r="1834" ht="14.25" customHeight="1"/>
    <row r="1835" ht="14.25" customHeight="1"/>
    <row r="1836" ht="14.25" customHeight="1"/>
    <row r="1837" ht="14.25" customHeight="1"/>
    <row r="1838" ht="14.25" customHeight="1"/>
    <row r="1839" ht="14.25" customHeight="1"/>
    <row r="1840" ht="14.25" customHeight="1"/>
    <row r="1841" ht="14.25" customHeight="1"/>
    <row r="1842" ht="14.25" customHeight="1"/>
    <row r="1843" ht="14.25" customHeight="1"/>
    <row r="1844" ht="14.25" customHeight="1"/>
    <row r="1845" ht="14.25" customHeight="1"/>
    <row r="1846" ht="14.25" customHeight="1"/>
    <row r="1847" ht="14.25" customHeight="1"/>
    <row r="1848" ht="14.25" customHeight="1"/>
    <row r="1849" ht="14.25" customHeight="1"/>
    <row r="1850" ht="14.25" customHeight="1"/>
    <row r="1851" ht="14.25" customHeight="1"/>
    <row r="1852" ht="14.25" customHeight="1"/>
    <row r="1853" ht="14.25" customHeight="1"/>
    <row r="1854" ht="14.25" customHeight="1"/>
    <row r="1855" ht="14.25" customHeight="1"/>
    <row r="1856" ht="14.25" customHeight="1"/>
    <row r="1857" ht="14.25" customHeight="1"/>
    <row r="1858" ht="14.25" customHeight="1"/>
    <row r="1859" ht="14.25" customHeight="1"/>
    <row r="1860" ht="14.25" customHeight="1"/>
    <row r="1861" ht="14.25" customHeight="1"/>
    <row r="1862" ht="14.25" customHeight="1"/>
    <row r="1863" ht="14.25" customHeight="1"/>
    <row r="1864" ht="14.25" customHeight="1"/>
    <row r="1865" ht="14.25" customHeight="1"/>
    <row r="1866" ht="14.25" customHeight="1"/>
    <row r="1867" ht="14.25" customHeight="1"/>
    <row r="1868" ht="14.25" customHeight="1"/>
    <row r="1869" ht="14.25" customHeight="1"/>
    <row r="1870" ht="14.25" customHeight="1"/>
    <row r="1871" ht="14.25" customHeight="1"/>
    <row r="1872" ht="14.25" customHeight="1"/>
    <row r="1873" ht="14.25" customHeight="1"/>
    <row r="1874" ht="14.25" customHeight="1"/>
    <row r="1875" ht="14.25" customHeight="1"/>
    <row r="1876" ht="14.25" customHeight="1"/>
    <row r="1877" ht="14.25" customHeight="1"/>
    <row r="1878" ht="14.25" customHeight="1"/>
    <row r="1879" ht="14.25" customHeight="1"/>
    <row r="1880" ht="14.25" customHeight="1"/>
    <row r="1881" ht="14.25" customHeight="1"/>
    <row r="1882" ht="14.25" customHeight="1"/>
    <row r="1883" ht="14.25" customHeight="1"/>
    <row r="1884" ht="14.25" customHeight="1"/>
    <row r="1885" ht="14.25" customHeight="1"/>
    <row r="1886" ht="14.25" customHeight="1"/>
    <row r="1887" ht="14.25" customHeight="1"/>
    <row r="1888" ht="14.25" customHeight="1"/>
    <row r="1889" ht="14.25" customHeight="1"/>
    <row r="1890" ht="14.25" customHeight="1"/>
    <row r="1891" ht="14.25" customHeight="1"/>
    <row r="1892" ht="14.25" customHeight="1"/>
    <row r="1893" ht="14.25" customHeight="1"/>
    <row r="1894" ht="14.25" customHeight="1"/>
    <row r="1895" ht="14.25" customHeight="1"/>
    <row r="1896" ht="14.25" customHeight="1"/>
    <row r="1897" ht="14.25" customHeight="1"/>
    <row r="1898" ht="14.25" customHeight="1"/>
    <row r="1899" ht="14.25" customHeight="1"/>
    <row r="1900" ht="14.25" customHeight="1"/>
    <row r="1901" ht="14.25" customHeight="1"/>
    <row r="1902" ht="14.25" customHeight="1"/>
    <row r="1903" ht="14.25" customHeight="1"/>
    <row r="1904" ht="14.25" customHeight="1"/>
    <row r="1905" ht="14.25" customHeight="1"/>
    <row r="1906" ht="14.25" customHeight="1"/>
    <row r="1907" ht="14.25" customHeight="1"/>
    <row r="1908" ht="14.25" customHeight="1"/>
    <row r="1909" ht="14.25" customHeight="1"/>
    <row r="1910" ht="14.25" customHeight="1"/>
    <row r="1911" ht="14.25" customHeight="1"/>
    <row r="1912" ht="14.25" customHeight="1"/>
    <row r="1913" ht="14.25" customHeight="1"/>
    <row r="1914" ht="14.25" customHeight="1"/>
    <row r="1915" ht="14.25" customHeight="1"/>
    <row r="1916" ht="14.25" customHeight="1"/>
    <row r="1917" ht="14.25" customHeight="1"/>
    <row r="1918" ht="14.25" customHeight="1"/>
    <row r="1919" ht="14.25" customHeight="1"/>
    <row r="1920" ht="14.25" customHeight="1"/>
    <row r="1921" ht="14.25" customHeight="1"/>
    <row r="1922" ht="14.25" customHeight="1"/>
    <row r="1923" ht="14.25" customHeight="1"/>
    <row r="1924" ht="14.25" customHeight="1"/>
    <row r="1925" ht="14.25" customHeight="1"/>
    <row r="1926" ht="14.25" customHeight="1"/>
    <row r="1927" ht="14.25" customHeight="1"/>
    <row r="1928" ht="14.25" customHeight="1"/>
    <row r="1929" ht="14.25" customHeight="1"/>
    <row r="1930" ht="14.25" customHeight="1"/>
    <row r="1931" ht="14.25" customHeight="1"/>
    <row r="1932" ht="14.25" customHeight="1"/>
    <row r="1933" ht="14.25" customHeight="1"/>
    <row r="1934" ht="14.25" customHeight="1"/>
    <row r="1935" ht="14.25" customHeight="1"/>
    <row r="1936" ht="14.25" customHeight="1"/>
    <row r="1937" ht="14.25" customHeight="1"/>
    <row r="1938" ht="14.25" customHeight="1"/>
    <row r="1939" ht="14.25" customHeight="1"/>
    <row r="1940" ht="14.25" customHeight="1"/>
    <row r="1941" ht="14.25" customHeight="1"/>
    <row r="1942" ht="14.25" customHeight="1"/>
    <row r="1943" ht="14.25" customHeight="1"/>
    <row r="1944" ht="14.25" customHeight="1"/>
    <row r="1945" ht="14.25" customHeight="1"/>
    <row r="1946" ht="14.25" customHeight="1"/>
    <row r="1947" ht="14.25" customHeight="1"/>
    <row r="1948" ht="14.25" customHeight="1"/>
    <row r="1949" ht="14.25" customHeight="1"/>
    <row r="1950" ht="14.25" customHeight="1"/>
    <row r="1951" ht="14.25" customHeight="1"/>
    <row r="1952" ht="14.25" customHeight="1"/>
    <row r="1953" ht="14.25" customHeight="1"/>
    <row r="1954" ht="14.25" customHeight="1"/>
    <row r="1955" ht="14.25" customHeight="1"/>
    <row r="1956" ht="14.25" customHeight="1"/>
    <row r="1957" ht="14.25" customHeight="1"/>
    <row r="1958" ht="14.25" customHeight="1"/>
    <row r="1959" ht="14.25" customHeight="1"/>
    <row r="1960" ht="14.25" customHeight="1"/>
    <row r="1961" ht="14.25" customHeight="1"/>
    <row r="1962" ht="14.25" customHeight="1"/>
    <row r="1963" ht="14.25" customHeight="1"/>
    <row r="1964" ht="14.25" customHeight="1"/>
    <row r="1965" ht="14.25" customHeight="1"/>
    <row r="1966" ht="14.25" customHeight="1"/>
    <row r="1967" ht="14.25" customHeight="1"/>
    <row r="1968" ht="14.25" customHeight="1"/>
    <row r="1969" ht="14.25" customHeight="1"/>
    <row r="1970" ht="14.25" customHeight="1"/>
    <row r="1971" ht="14.25" customHeight="1"/>
    <row r="1972" ht="14.25" customHeight="1"/>
    <row r="1973" ht="14.25" customHeight="1"/>
    <row r="1974" ht="14.25" customHeight="1"/>
    <row r="1975" ht="14.25" customHeight="1"/>
    <row r="1976" ht="14.25" customHeight="1"/>
    <row r="1977" ht="14.25" customHeight="1"/>
    <row r="1978" ht="14.25" customHeight="1"/>
    <row r="1979" ht="14.25" customHeight="1"/>
    <row r="1980" ht="14.25" customHeight="1"/>
    <row r="1981" ht="14.25" customHeight="1"/>
    <row r="1982" ht="14.25" customHeight="1"/>
    <row r="1983" ht="14.25" customHeight="1"/>
    <row r="1984" ht="14.25" customHeight="1"/>
    <row r="1985" ht="14.25" customHeight="1"/>
    <row r="1986" ht="14.25" customHeight="1"/>
    <row r="1987" ht="14.25" customHeight="1"/>
    <row r="1988" ht="14.25" customHeight="1"/>
    <row r="1989" ht="14.25" customHeight="1"/>
    <row r="1990" ht="14.25" customHeight="1"/>
    <row r="1991" ht="14.25" customHeight="1"/>
    <row r="1992" ht="14.25" customHeight="1"/>
    <row r="1993" ht="14.25" customHeight="1"/>
    <row r="1994" ht="14.25" customHeight="1"/>
    <row r="1995" ht="14.25" customHeight="1"/>
    <row r="1996" ht="14.25" customHeight="1"/>
    <row r="1997" ht="14.25" customHeight="1"/>
    <row r="1998" ht="14.25" customHeight="1"/>
    <row r="1999" ht="14.25" customHeight="1"/>
    <row r="2000" ht="14.25" customHeight="1"/>
    <row r="2001" ht="14.25" customHeight="1"/>
    <row r="2002" ht="14.25" customHeight="1"/>
    <row r="2003" ht="14.25" customHeight="1"/>
    <row r="2004" ht="14.25" customHeight="1"/>
    <row r="2005" ht="14.25" customHeight="1"/>
    <row r="2006" ht="14.25" customHeight="1"/>
    <row r="2007" ht="14.25" customHeight="1"/>
    <row r="2008" ht="14.25" customHeight="1"/>
    <row r="2009" ht="14.25" customHeight="1"/>
    <row r="2010" ht="14.25" customHeight="1"/>
    <row r="2011" ht="14.25" customHeight="1"/>
    <row r="2012" ht="14.25" customHeight="1"/>
    <row r="2013" ht="14.25" customHeight="1"/>
    <row r="2014" ht="14.25" customHeight="1"/>
    <row r="2015" ht="14.25" customHeight="1"/>
    <row r="2016" ht="14.25" customHeight="1"/>
    <row r="2017" ht="14.25" customHeight="1"/>
    <row r="2018" ht="14.25" customHeight="1"/>
    <row r="2019" ht="14.25" customHeight="1"/>
    <row r="2020" ht="14.25" customHeight="1"/>
    <row r="2021" ht="14.25" customHeight="1"/>
    <row r="2022" ht="14.25" customHeight="1"/>
    <row r="2023" ht="14.25" customHeight="1"/>
    <row r="2024" ht="14.25" customHeight="1"/>
    <row r="2025" ht="14.25" customHeight="1"/>
    <row r="2026" ht="14.25" customHeight="1"/>
    <row r="2027" ht="14.25" customHeight="1"/>
    <row r="2028" ht="14.25" customHeight="1"/>
    <row r="2029" ht="14.25" customHeight="1"/>
    <row r="2030" ht="14.25" customHeight="1"/>
    <row r="2031" ht="14.25" customHeight="1"/>
    <row r="2032" ht="14.25" customHeight="1"/>
    <row r="2033" ht="14.25" customHeight="1"/>
    <row r="2034" ht="14.25" customHeight="1"/>
    <row r="2035" ht="14.25" customHeight="1"/>
    <row r="2036" ht="14.25" customHeight="1"/>
    <row r="2037" ht="14.25" customHeight="1"/>
    <row r="2038" ht="14.25" customHeight="1"/>
    <row r="2039" ht="14.25" customHeight="1"/>
    <row r="2040" ht="14.25" customHeight="1"/>
    <row r="2041" ht="14.25" customHeight="1"/>
    <row r="2042" ht="14.25" customHeight="1"/>
    <row r="2043" ht="14.25" customHeight="1"/>
    <row r="2044" ht="14.25" customHeight="1"/>
    <row r="2045" ht="14.25" customHeight="1"/>
    <row r="2046" ht="14.25" customHeight="1"/>
    <row r="2047" ht="14.25" customHeight="1"/>
    <row r="2048" ht="14.25" customHeight="1"/>
    <row r="2049" ht="14.25" customHeight="1"/>
    <row r="2050" ht="14.25" customHeight="1"/>
    <row r="2051" ht="14.25" customHeight="1"/>
    <row r="2052" ht="14.25" customHeight="1"/>
    <row r="2053" ht="14.25" customHeight="1"/>
    <row r="2054" ht="14.25" customHeight="1"/>
    <row r="2055" ht="14.25" customHeight="1"/>
    <row r="2056" ht="14.25" customHeight="1"/>
    <row r="2057" ht="14.25" customHeight="1"/>
    <row r="2058" ht="14.25" customHeight="1"/>
    <row r="2059" ht="14.25" customHeight="1"/>
    <row r="2060" ht="14.25" customHeight="1"/>
    <row r="2061" ht="14.25" customHeight="1"/>
    <row r="2062" ht="14.25" customHeight="1"/>
    <row r="2063" ht="14.25" customHeight="1"/>
    <row r="2064" ht="14.25" customHeight="1"/>
    <row r="2065" ht="14.25" customHeight="1"/>
    <row r="2066" ht="14.25" customHeight="1"/>
    <row r="2067" ht="14.25" customHeight="1"/>
    <row r="2068" ht="14.25" customHeight="1"/>
    <row r="2069" ht="14.25" customHeight="1"/>
    <row r="2070" ht="14.25" customHeight="1"/>
    <row r="2071" ht="14.25" customHeight="1"/>
    <row r="2072" ht="14.25" customHeight="1"/>
    <row r="2073" ht="14.25" customHeight="1"/>
    <row r="2074" ht="14.25" customHeight="1"/>
    <row r="2075" ht="14.25" customHeight="1"/>
    <row r="2076" ht="14.25" customHeight="1"/>
    <row r="2077" ht="14.25" customHeight="1"/>
    <row r="2078" ht="14.25" customHeight="1"/>
    <row r="2079" ht="14.25" customHeight="1"/>
    <row r="2080" ht="14.25" customHeight="1"/>
    <row r="2081" ht="14.25" customHeight="1"/>
    <row r="2082" ht="14.25" customHeight="1"/>
    <row r="2083" ht="14.25" customHeight="1"/>
    <row r="2084" ht="14.25" customHeight="1"/>
    <row r="2085" ht="14.25" customHeight="1"/>
    <row r="2086" ht="14.25" customHeight="1"/>
    <row r="2087" ht="14.25" customHeight="1"/>
    <row r="2088" ht="14.25" customHeight="1"/>
    <row r="2089" ht="14.25" customHeight="1"/>
    <row r="2090" ht="14.25" customHeight="1"/>
    <row r="2091" ht="14.25" customHeight="1"/>
    <row r="2092" ht="14.25" customHeight="1"/>
    <row r="2093" ht="14.25" customHeight="1"/>
    <row r="2094" ht="14.25" customHeight="1"/>
    <row r="2095" ht="14.25" customHeight="1"/>
    <row r="2096" ht="14.25" customHeight="1"/>
    <row r="2097" ht="14.25" customHeight="1"/>
    <row r="2098" ht="14.25" customHeight="1"/>
    <row r="2099" ht="14.25" customHeight="1"/>
    <row r="2100" ht="14.25" customHeight="1"/>
    <row r="2101" ht="14.25" customHeight="1"/>
    <row r="2102" ht="14.25" customHeight="1"/>
    <row r="2103" ht="14.25" customHeight="1"/>
    <row r="2104" ht="14.25" customHeight="1"/>
    <row r="2105" ht="14.25" customHeight="1"/>
    <row r="2106" ht="14.25" customHeight="1"/>
    <row r="2107" ht="14.25" customHeight="1"/>
    <row r="2108" ht="14.25" customHeight="1"/>
    <row r="2109" ht="14.25" customHeight="1"/>
    <row r="2110" ht="14.25" customHeight="1"/>
    <row r="2111" ht="14.25" customHeight="1"/>
    <row r="2112" ht="14.25" customHeight="1"/>
    <row r="2113" ht="14.25" customHeight="1"/>
    <row r="2114" ht="14.25" customHeight="1"/>
    <row r="2115" ht="14.25" customHeight="1"/>
    <row r="2116" ht="14.25" customHeight="1"/>
    <row r="2117" ht="14.25" customHeight="1"/>
    <row r="2118" ht="14.25" customHeight="1"/>
    <row r="2119" ht="14.25" customHeight="1"/>
    <row r="2120" ht="14.25" customHeight="1"/>
    <row r="2121" ht="14.25" customHeight="1"/>
    <row r="2122" ht="14.25" customHeight="1"/>
    <row r="2123" ht="14.25" customHeight="1"/>
    <row r="2124" ht="14.25" customHeight="1"/>
    <row r="2125" ht="14.25" customHeight="1"/>
    <row r="2126" ht="14.25" customHeight="1"/>
    <row r="2127" ht="14.25" customHeight="1"/>
    <row r="2128" ht="14.25" customHeight="1"/>
    <row r="2129" ht="14.25" customHeight="1"/>
    <row r="2130" ht="14.25" customHeight="1"/>
    <row r="2131" ht="14.25" customHeight="1"/>
    <row r="2132" ht="14.25" customHeight="1"/>
    <row r="2133" ht="14.25" customHeight="1"/>
    <row r="2134" ht="14.25" customHeight="1"/>
    <row r="2135" ht="14.25" customHeight="1"/>
    <row r="2136" ht="14.25" customHeight="1"/>
    <row r="2137" ht="14.25" customHeight="1"/>
    <row r="2138" ht="14.25" customHeight="1"/>
    <row r="2139" ht="14.25" customHeight="1"/>
    <row r="2140" ht="14.25" customHeight="1"/>
    <row r="2141" ht="14.25" customHeight="1"/>
    <row r="2142" ht="14.25" customHeight="1"/>
    <row r="2143" ht="14.25" customHeight="1"/>
    <row r="2144" ht="14.25" customHeight="1"/>
    <row r="2145" ht="14.25" customHeight="1"/>
    <row r="2146" ht="14.25" customHeight="1"/>
    <row r="2147" ht="14.25" customHeight="1"/>
    <row r="2148" ht="14.25" customHeight="1"/>
    <row r="2149" ht="14.25" customHeight="1"/>
    <row r="2150" ht="14.25" customHeight="1"/>
    <row r="2151" ht="14.25" customHeight="1"/>
    <row r="2152" ht="14.25" customHeight="1"/>
    <row r="2153" ht="14.25" customHeight="1"/>
    <row r="2154" ht="14.25" customHeight="1"/>
    <row r="2155" ht="14.25" customHeight="1"/>
    <row r="2156" ht="14.25" customHeight="1"/>
    <row r="2157" ht="14.25" customHeight="1"/>
    <row r="2158" ht="14.25" customHeight="1"/>
    <row r="2159" ht="14.25" customHeight="1"/>
    <row r="2160" ht="14.25" customHeight="1"/>
    <row r="2161" ht="14.25" customHeight="1"/>
    <row r="2162" ht="14.25" customHeight="1"/>
    <row r="2163" ht="14.25" customHeight="1"/>
    <row r="2164" ht="14.25" customHeight="1"/>
    <row r="2165" ht="14.25" customHeight="1"/>
    <row r="2166" ht="14.25" customHeight="1"/>
    <row r="2167" ht="14.25" customHeight="1"/>
    <row r="2168" ht="14.25" customHeight="1"/>
    <row r="2169" ht="14.25" customHeight="1"/>
    <row r="2170" ht="14.25" customHeight="1"/>
    <row r="2171" ht="14.25" customHeight="1"/>
    <row r="2172" ht="14.25" customHeight="1"/>
    <row r="2173" ht="14.25" customHeight="1"/>
    <row r="2174" ht="14.25" customHeight="1"/>
    <row r="2175" ht="14.25" customHeight="1"/>
    <row r="2176" ht="14.25" customHeight="1"/>
    <row r="2177" ht="14.25" customHeight="1"/>
    <row r="2178" ht="14.25" customHeight="1"/>
    <row r="2179" ht="14.25" customHeight="1"/>
    <row r="2180" ht="14.25" customHeight="1"/>
    <row r="2181" ht="14.25" customHeight="1"/>
    <row r="2182" ht="14.25" customHeight="1"/>
    <row r="2183" ht="14.25" customHeight="1"/>
    <row r="2184" ht="14.25" customHeight="1"/>
    <row r="2185" ht="14.25" customHeight="1"/>
    <row r="2186" ht="14.25" customHeight="1"/>
    <row r="2187" ht="14.25" customHeight="1"/>
    <row r="2188" ht="14.25" customHeight="1"/>
    <row r="2189" ht="14.25" customHeight="1"/>
    <row r="2190" ht="14.25" customHeight="1"/>
    <row r="2191" ht="14.25" customHeight="1"/>
    <row r="2192" ht="14.25" customHeight="1"/>
    <row r="2193" ht="14.25" customHeight="1"/>
    <row r="2194" ht="14.25" customHeight="1"/>
    <row r="2195" ht="14.25" customHeight="1"/>
    <row r="2196" ht="14.25" customHeight="1"/>
    <row r="2197" ht="14.25" customHeight="1"/>
    <row r="2198" ht="14.25" customHeight="1"/>
    <row r="2199" ht="14.25" customHeight="1"/>
    <row r="2200" ht="14.25" customHeight="1"/>
    <row r="2201" ht="14.25" customHeight="1"/>
    <row r="2202" ht="14.25" customHeight="1"/>
    <row r="2203" ht="14.25" customHeight="1"/>
    <row r="2204" ht="14.25" customHeight="1"/>
    <row r="2205" ht="14.25" customHeight="1"/>
    <row r="2206" ht="14.25" customHeight="1"/>
    <row r="2207" ht="14.25" customHeight="1"/>
    <row r="2208" ht="14.25" customHeight="1"/>
    <row r="2209" ht="14.25" customHeight="1"/>
    <row r="2210" ht="14.25" customHeight="1"/>
    <row r="2211" ht="14.25" customHeight="1"/>
    <row r="2212" ht="14.25" customHeight="1"/>
    <row r="2213" ht="14.25" customHeight="1"/>
    <row r="2214" ht="14.25" customHeight="1"/>
    <row r="2215" ht="14.25" customHeight="1"/>
    <row r="2216" ht="14.25" customHeight="1"/>
    <row r="2217" ht="14.25" customHeight="1"/>
    <row r="2218" ht="14.25" customHeight="1"/>
    <row r="2219" ht="14.25" customHeight="1"/>
    <row r="2220" ht="14.25" customHeight="1"/>
    <row r="2221" ht="14.25" customHeight="1"/>
    <row r="2222" ht="14.25" customHeight="1"/>
    <row r="2223" ht="14.25" customHeight="1"/>
    <row r="2224" ht="14.25" customHeight="1"/>
    <row r="2225" ht="14.25" customHeight="1"/>
    <row r="2226" ht="14.25" customHeight="1"/>
    <row r="2227" ht="14.25" customHeight="1"/>
    <row r="2228" ht="14.25" customHeight="1"/>
    <row r="2229" ht="14.25" customHeight="1"/>
    <row r="2230" ht="14.25" customHeight="1"/>
    <row r="2231" ht="14.25" customHeight="1"/>
    <row r="2232" ht="14.25" customHeight="1"/>
    <row r="2233" ht="14.25" customHeight="1"/>
    <row r="2234" ht="14.25" customHeight="1"/>
    <row r="2235" ht="14.25" customHeight="1"/>
    <row r="2236" ht="14.25" customHeight="1"/>
    <row r="2237" ht="14.25" customHeight="1"/>
    <row r="2238" ht="14.25" customHeight="1"/>
    <row r="2239" ht="14.25" customHeight="1"/>
    <row r="2240" ht="14.25" customHeight="1"/>
    <row r="2241" ht="14.25" customHeight="1"/>
    <row r="2242" ht="14.25" customHeight="1"/>
    <row r="2243" ht="14.25" customHeight="1"/>
    <row r="2244" ht="14.25" customHeight="1"/>
    <row r="2245" ht="14.25" customHeight="1"/>
    <row r="2246" ht="14.25" customHeight="1"/>
    <row r="2247" ht="14.25" customHeight="1"/>
    <row r="2248" ht="14.25" customHeight="1"/>
    <row r="2249" ht="14.25" customHeight="1"/>
    <row r="2250" ht="14.25" customHeight="1"/>
    <row r="2251" ht="14.25" customHeight="1"/>
    <row r="2252" ht="14.25" customHeight="1"/>
    <row r="2253" ht="14.25" customHeight="1"/>
    <row r="2254" ht="14.25" customHeight="1"/>
    <row r="2255" ht="14.25" customHeight="1"/>
    <row r="2256" ht="14.25" customHeight="1"/>
    <row r="2257" ht="14.25" customHeight="1"/>
    <row r="2258" ht="14.25" customHeight="1"/>
    <row r="2259" ht="14.25" customHeight="1"/>
    <row r="2260" ht="14.25" customHeight="1"/>
    <row r="2261" ht="14.25" customHeight="1"/>
    <row r="2262" ht="14.25" customHeight="1"/>
    <row r="2263" ht="14.25" customHeight="1"/>
    <row r="2264" ht="14.25" customHeight="1"/>
    <row r="2265" ht="14.25" customHeight="1"/>
    <row r="2266" ht="14.25" customHeight="1"/>
    <row r="2267" ht="14.25" customHeight="1"/>
    <row r="2268" ht="14.25" customHeight="1"/>
    <row r="2269" ht="14.25" customHeight="1"/>
    <row r="2270" ht="14.25" customHeight="1"/>
    <row r="2271" ht="14.25" customHeight="1"/>
    <row r="2272" ht="14.25" customHeight="1"/>
    <row r="2273" ht="14.25" customHeight="1"/>
    <row r="2274" ht="14.25" customHeight="1"/>
    <row r="2275" ht="14.25" customHeight="1"/>
    <row r="2276" ht="14.25" customHeight="1"/>
    <row r="2277" ht="14.25" customHeight="1"/>
    <row r="2278" ht="14.25" customHeight="1"/>
    <row r="2279" ht="14.25" customHeight="1"/>
    <row r="2280" ht="14.25" customHeight="1"/>
    <row r="2281" ht="14.25" customHeight="1"/>
    <row r="2282" ht="14.25" customHeight="1"/>
    <row r="2283" ht="14.25" customHeight="1"/>
    <row r="2284" ht="14.25" customHeight="1"/>
    <row r="2285" ht="14.25" customHeight="1"/>
    <row r="2286" ht="14.25" customHeight="1"/>
    <row r="2287" ht="14.25" customHeight="1"/>
    <row r="2288" ht="14.25" customHeight="1"/>
    <row r="2289" ht="14.25" customHeight="1"/>
    <row r="2290" ht="14.25" customHeight="1"/>
    <row r="2291" ht="14.25" customHeight="1"/>
    <row r="2292" ht="14.25" customHeight="1"/>
    <row r="2293" ht="14.25" customHeight="1"/>
    <row r="2294" ht="14.25" customHeight="1"/>
    <row r="2295" ht="14.25" customHeight="1"/>
    <row r="2296" ht="14.25" customHeight="1"/>
    <row r="2297" ht="14.25" customHeight="1"/>
    <row r="2298" ht="14.25" customHeight="1"/>
    <row r="2299" ht="14.25" customHeight="1"/>
    <row r="2300" ht="14.25" customHeight="1"/>
    <row r="2301" ht="14.25" customHeight="1"/>
    <row r="2302" ht="14.25" customHeight="1"/>
    <row r="2303" ht="14.25" customHeight="1"/>
    <row r="2304" ht="14.25" customHeight="1"/>
    <row r="2305" ht="14.25" customHeight="1"/>
    <row r="2306" ht="14.25" customHeight="1"/>
    <row r="2307" ht="14.25" customHeight="1"/>
    <row r="2308" ht="14.25" customHeight="1"/>
    <row r="2309" ht="14.25" customHeight="1"/>
    <row r="2310" ht="14.25" customHeight="1"/>
    <row r="2311" ht="14.25" customHeight="1"/>
    <row r="2312" ht="14.25" customHeight="1"/>
    <row r="2313" ht="14.25" customHeight="1"/>
    <row r="2314" ht="14.25" customHeight="1"/>
    <row r="2315" ht="14.25" customHeight="1"/>
    <row r="2316" ht="14.25" customHeight="1"/>
    <row r="2317" ht="14.25" customHeight="1"/>
    <row r="2318" ht="14.25" customHeight="1"/>
    <row r="2319" ht="14.25" customHeight="1"/>
    <row r="2320" ht="14.25" customHeight="1"/>
    <row r="2321" ht="14.25" customHeight="1"/>
    <row r="2322" ht="14.25" customHeight="1"/>
    <row r="2323" ht="14.25" customHeight="1"/>
    <row r="2324" ht="14.25" customHeight="1"/>
    <row r="2325" ht="14.25" customHeight="1"/>
    <row r="2326" ht="14.25" customHeight="1"/>
    <row r="2327" ht="14.25" customHeight="1"/>
    <row r="2328" ht="14.25" customHeight="1"/>
    <row r="2329" ht="14.25" customHeight="1"/>
    <row r="2330" ht="14.25" customHeight="1"/>
    <row r="2331" ht="14.25" customHeight="1"/>
    <row r="2332" ht="14.25" customHeight="1"/>
    <row r="2333" ht="14.25" customHeight="1"/>
    <row r="2334" ht="14.25" customHeight="1"/>
    <row r="2335" ht="14.25" customHeight="1"/>
    <row r="2336" ht="14.25" customHeight="1"/>
    <row r="2337" ht="14.25" customHeight="1"/>
    <row r="2338" ht="14.25" customHeight="1"/>
    <row r="2339" ht="14.25" customHeight="1"/>
    <row r="2340" ht="14.25" customHeight="1"/>
    <row r="2341" ht="14.25" customHeight="1"/>
    <row r="2342" ht="14.25" customHeight="1"/>
    <row r="2343" ht="14.25" customHeight="1"/>
    <row r="2344" ht="14.25" customHeight="1"/>
    <row r="2345" ht="14.25" customHeight="1"/>
    <row r="2346" ht="14.25" customHeight="1"/>
    <row r="2347" ht="14.25" customHeight="1"/>
    <row r="2348" ht="14.25" customHeight="1"/>
    <row r="2349" ht="14.25" customHeight="1"/>
    <row r="2350" ht="14.25" customHeight="1"/>
    <row r="2351" ht="14.25" customHeight="1"/>
    <row r="2352" ht="14.25" customHeight="1"/>
    <row r="2353" ht="14.25" customHeight="1"/>
    <row r="2354" ht="14.25" customHeight="1"/>
    <row r="2355" ht="14.25" customHeight="1"/>
    <row r="2356" ht="14.25" customHeight="1"/>
    <row r="2357" ht="14.25" customHeight="1"/>
    <row r="2358" ht="14.25" customHeight="1"/>
    <row r="2359" ht="14.25" customHeight="1"/>
    <row r="2360" ht="14.25" customHeight="1"/>
    <row r="2361" ht="14.25" customHeight="1"/>
    <row r="2362" ht="14.25" customHeight="1"/>
    <row r="2363" ht="14.25" customHeight="1"/>
    <row r="2364" ht="14.25" customHeight="1"/>
    <row r="2365" ht="14.25" customHeight="1"/>
    <row r="2366" ht="14.25" customHeight="1"/>
    <row r="2367" ht="14.25" customHeight="1"/>
    <row r="2368" ht="14.25" customHeight="1"/>
    <row r="2369" ht="14.25" customHeight="1"/>
    <row r="2370" ht="14.25" customHeight="1"/>
    <row r="2371" ht="14.25" customHeight="1"/>
    <row r="2372" ht="14.25" customHeight="1"/>
    <row r="2373" ht="14.25" customHeight="1"/>
    <row r="2374" ht="14.25" customHeight="1"/>
    <row r="2375" ht="14.25" customHeight="1"/>
    <row r="2376" ht="14.25" customHeight="1"/>
    <row r="2377" ht="14.25" customHeight="1"/>
    <row r="2378" ht="14.25" customHeight="1"/>
    <row r="2379" ht="14.25" customHeight="1"/>
    <row r="2380" ht="14.25" customHeight="1"/>
    <row r="2381" ht="14.25" customHeight="1"/>
    <row r="2382" ht="14.25" customHeight="1"/>
    <row r="2383" ht="14.25" customHeight="1"/>
    <row r="2384" ht="14.25" customHeight="1"/>
    <row r="2385" ht="14.25" customHeight="1"/>
    <row r="2386" ht="14.25" customHeight="1"/>
    <row r="2387" ht="14.25" customHeight="1"/>
    <row r="2388" ht="14.25" customHeight="1"/>
    <row r="2389" ht="14.25" customHeight="1"/>
    <row r="2390" ht="14.25" customHeight="1"/>
    <row r="2391" ht="14.25" customHeight="1"/>
    <row r="2392" ht="14.25" customHeight="1"/>
    <row r="2393" ht="14.25" customHeight="1"/>
    <row r="2394" ht="14.25" customHeight="1"/>
    <row r="2395" ht="14.25" customHeight="1"/>
    <row r="2396" ht="14.25" customHeight="1"/>
    <row r="2397" ht="14.25" customHeight="1"/>
    <row r="2398" ht="14.25" customHeight="1"/>
    <row r="2399" ht="14.25" customHeight="1"/>
    <row r="2400" ht="14.25" customHeight="1"/>
    <row r="2401" ht="14.25" customHeight="1"/>
    <row r="2402" ht="14.25" customHeight="1"/>
    <row r="2403" ht="14.25" customHeight="1"/>
    <row r="2404" ht="14.25" customHeight="1"/>
    <row r="2405" ht="14.25" customHeight="1"/>
    <row r="2406" ht="14.25" customHeight="1"/>
    <row r="2407" ht="14.25" customHeight="1"/>
    <row r="2408" ht="14.25" customHeight="1"/>
    <row r="2409" ht="14.25" customHeight="1"/>
    <row r="2410" ht="14.25" customHeight="1"/>
    <row r="2411" ht="14.25" customHeight="1"/>
    <row r="2412" ht="14.25" customHeight="1"/>
    <row r="2413" ht="14.25" customHeight="1"/>
    <row r="2414" ht="14.25" customHeight="1"/>
    <row r="2415" ht="14.25" customHeight="1"/>
    <row r="2416" ht="14.25" customHeight="1"/>
    <row r="2417" ht="14.25" customHeight="1"/>
    <row r="2418" ht="14.25" customHeight="1"/>
    <row r="2419" ht="14.25" customHeight="1"/>
    <row r="2420" ht="14.25" customHeight="1"/>
    <row r="2421" ht="14.25" customHeight="1"/>
    <row r="2422" ht="14.25" customHeight="1"/>
    <row r="2423" ht="14.25" customHeight="1"/>
    <row r="2424" ht="14.25" customHeight="1"/>
    <row r="2425" ht="14.25" customHeight="1"/>
    <row r="2426" ht="14.25" customHeight="1"/>
    <row r="2427" ht="14.25" customHeight="1"/>
    <row r="2428" ht="14.25" customHeight="1"/>
    <row r="2429" ht="14.25" customHeight="1"/>
    <row r="2430" ht="14.25" customHeight="1"/>
    <row r="2431" ht="14.25" customHeight="1"/>
    <row r="2432" ht="14.25" customHeight="1"/>
    <row r="2433" ht="14.25" customHeight="1"/>
    <row r="2434" ht="14.25" customHeight="1"/>
    <row r="2435" ht="14.25" customHeight="1"/>
    <row r="2436" ht="14.25" customHeight="1"/>
    <row r="2437" ht="14.25" customHeight="1"/>
    <row r="2438" ht="14.25" customHeight="1"/>
    <row r="2439" ht="14.25" customHeight="1"/>
    <row r="2440" ht="14.25" customHeight="1"/>
    <row r="2441" ht="14.25" customHeight="1"/>
    <row r="2442" ht="14.25" customHeight="1"/>
    <row r="2443" ht="14.25" customHeight="1"/>
    <row r="2444" ht="14.25" customHeight="1"/>
    <row r="2445" ht="14.25" customHeight="1"/>
    <row r="2446" ht="14.25" customHeight="1"/>
    <row r="2447" ht="14.25" customHeight="1"/>
    <row r="2448" ht="14.25" customHeight="1"/>
    <row r="2449" ht="14.25" customHeight="1"/>
    <row r="2450" ht="14.25" customHeight="1"/>
    <row r="2451" ht="14.25" customHeight="1"/>
    <row r="2452" ht="14.25" customHeight="1"/>
    <row r="2453" ht="14.25" customHeight="1"/>
    <row r="2454" ht="14.25" customHeight="1"/>
    <row r="2455" ht="14.25" customHeight="1"/>
    <row r="2456" ht="14.25" customHeight="1"/>
    <row r="2457" ht="14.25" customHeight="1"/>
    <row r="2458" ht="14.25" customHeight="1"/>
    <row r="2459" ht="14.25" customHeight="1"/>
    <row r="2460" ht="14.25" customHeight="1"/>
    <row r="2461" ht="14.25" customHeight="1"/>
    <row r="2462" ht="14.25" customHeight="1"/>
    <row r="2463" ht="14.25" customHeight="1"/>
    <row r="2464" ht="14.25" customHeight="1"/>
    <row r="2465" ht="14.25" customHeight="1"/>
    <row r="2466" ht="14.25" customHeight="1"/>
    <row r="2467" ht="14.25" customHeight="1"/>
    <row r="2468" ht="14.25" customHeight="1"/>
    <row r="2469" ht="14.25" customHeight="1"/>
    <row r="2470" ht="14.25" customHeight="1"/>
    <row r="2471" ht="14.25" customHeight="1"/>
    <row r="2472" ht="14.25" customHeight="1"/>
    <row r="2473" ht="14.25" customHeight="1"/>
    <row r="2474" ht="14.25" customHeight="1"/>
    <row r="2475" ht="14.25" customHeight="1"/>
    <row r="2476" ht="14.25" customHeight="1"/>
    <row r="2477" ht="14.25" customHeight="1"/>
    <row r="2478" ht="14.25" customHeight="1"/>
    <row r="2479" ht="14.25" customHeight="1"/>
    <row r="2480" ht="14.25" customHeight="1"/>
    <row r="2481" ht="14.25" customHeight="1"/>
    <row r="2482" ht="14.25" customHeight="1"/>
    <row r="2483" ht="14.25" customHeight="1"/>
    <row r="2484" ht="14.25" customHeight="1"/>
    <row r="2485" ht="14.25" customHeight="1"/>
    <row r="2486" ht="14.25" customHeight="1"/>
    <row r="2487" ht="14.25" customHeight="1"/>
    <row r="2488" ht="14.25" customHeight="1"/>
    <row r="2489" ht="14.25" customHeight="1"/>
    <row r="2490" ht="14.25" customHeight="1"/>
    <row r="2491" ht="14.25" customHeight="1"/>
    <row r="2492" ht="14.25" customHeight="1"/>
    <row r="2493" ht="14.25" customHeight="1"/>
    <row r="2494" ht="14.25" customHeight="1"/>
    <row r="2495" ht="14.25" customHeight="1"/>
    <row r="2496" ht="14.25" customHeight="1"/>
    <row r="2497" ht="14.25" customHeight="1"/>
    <row r="2498" ht="14.25" customHeight="1"/>
    <row r="2499" ht="14.25" customHeight="1"/>
    <row r="2500" ht="14.25" customHeight="1"/>
    <row r="2501" ht="14.25" customHeight="1"/>
    <row r="2502" ht="14.25" customHeight="1"/>
    <row r="2503" ht="14.25" customHeight="1"/>
    <row r="2504" ht="14.25" customHeight="1"/>
    <row r="2505" ht="14.25" customHeight="1"/>
    <row r="2506" ht="14.25" customHeight="1"/>
    <row r="2507" ht="14.25" customHeight="1"/>
    <row r="2508" ht="14.25" customHeight="1"/>
    <row r="2509" ht="14.25" customHeight="1"/>
    <row r="2510" ht="14.25" customHeight="1"/>
    <row r="2511" ht="14.25" customHeight="1"/>
    <row r="2512" ht="14.25" customHeight="1"/>
    <row r="2513" ht="14.25" customHeight="1"/>
    <row r="2514" ht="14.25" customHeight="1"/>
    <row r="2515" ht="14.25" customHeight="1"/>
    <row r="2516" ht="14.25" customHeight="1"/>
    <row r="2517" ht="14.25" customHeight="1"/>
    <row r="2518" ht="14.25" customHeight="1"/>
    <row r="2519" ht="14.25" customHeight="1"/>
    <row r="2520" ht="14.25" customHeight="1"/>
    <row r="2521" ht="14.25" customHeight="1"/>
    <row r="2522" ht="14.25" customHeight="1"/>
    <row r="2523" ht="14.25" customHeight="1"/>
    <row r="2524" ht="14.25" customHeight="1"/>
    <row r="2525" ht="14.25" customHeight="1"/>
    <row r="2526" ht="14.25" customHeight="1"/>
    <row r="2527" ht="14.25" customHeight="1"/>
    <row r="2528" ht="14.25" customHeight="1"/>
    <row r="2529" ht="14.25" customHeight="1"/>
    <row r="2530" ht="14.25" customHeight="1"/>
    <row r="2531" ht="14.25" customHeight="1"/>
    <row r="2532" ht="14.25" customHeight="1"/>
    <row r="2533" ht="14.25" customHeight="1"/>
    <row r="2534" ht="14.25" customHeight="1"/>
    <row r="2535" ht="14.25" customHeight="1"/>
    <row r="2536" ht="14.25" customHeight="1"/>
    <row r="2537" ht="14.25" customHeight="1"/>
    <row r="2538" ht="14.25" customHeight="1"/>
    <row r="2539" ht="14.25" customHeight="1"/>
    <row r="2540" ht="14.25" customHeight="1"/>
    <row r="2541" ht="14.25" customHeight="1"/>
    <row r="2542" ht="14.25" customHeight="1"/>
    <row r="2543" ht="14.25" customHeight="1"/>
    <row r="2544" ht="14.25" customHeight="1"/>
    <row r="2545" ht="14.25" customHeight="1"/>
    <row r="2546" ht="14.25" customHeight="1"/>
    <row r="2547" ht="14.25" customHeight="1"/>
    <row r="2548" ht="14.25" customHeight="1"/>
    <row r="2549" ht="14.25" customHeight="1"/>
    <row r="2550" ht="14.25" customHeight="1"/>
    <row r="2551" ht="14.25" customHeight="1"/>
    <row r="2552" ht="14.25" customHeight="1"/>
    <row r="2553" ht="14.25" customHeight="1"/>
    <row r="2554" ht="14.25" customHeight="1"/>
    <row r="2555" ht="14.25" customHeight="1"/>
    <row r="2556" ht="14.25" customHeight="1"/>
    <row r="2557" ht="14.25" customHeight="1"/>
    <row r="2558" ht="14.25" customHeight="1"/>
    <row r="2559" ht="14.25" customHeight="1"/>
    <row r="2560" ht="14.25" customHeight="1"/>
    <row r="2561" ht="14.25" customHeight="1"/>
    <row r="2562" ht="14.25" customHeight="1"/>
    <row r="2563" ht="14.25" customHeight="1"/>
    <row r="2564" ht="14.25" customHeight="1"/>
    <row r="2565" ht="14.25" customHeight="1"/>
    <row r="2566" ht="14.25" customHeight="1"/>
    <row r="2567" ht="14.25" customHeight="1"/>
    <row r="2568" ht="14.25" customHeight="1"/>
    <row r="2569" ht="14.25" customHeight="1"/>
    <row r="2570" ht="14.25" customHeight="1"/>
    <row r="2571" ht="14.25" customHeight="1"/>
    <row r="2572" ht="14.25" customHeight="1"/>
    <row r="2573" ht="14.25" customHeight="1"/>
    <row r="2574" ht="14.25" customHeight="1"/>
    <row r="2575" ht="14.25" customHeight="1"/>
    <row r="2576" ht="14.25" customHeight="1"/>
    <row r="2577" ht="14.25" customHeight="1"/>
    <row r="2578" ht="14.25" customHeight="1"/>
    <row r="2579" ht="14.25" customHeight="1"/>
    <row r="2580" ht="14.25" customHeight="1"/>
    <row r="2581" ht="14.25" customHeight="1"/>
    <row r="2582" ht="14.25" customHeight="1"/>
    <row r="2583" ht="14.25" customHeight="1"/>
    <row r="2584" ht="14.25" customHeight="1"/>
    <row r="2585" ht="14.25" customHeight="1"/>
    <row r="2586" ht="14.25" customHeight="1"/>
    <row r="2587" ht="14.25" customHeight="1"/>
    <row r="2588" ht="14.25" customHeight="1"/>
    <row r="2589" ht="14.25" customHeight="1"/>
    <row r="2590" ht="14.25" customHeight="1"/>
    <row r="2591" ht="14.25" customHeight="1"/>
    <row r="2592" ht="14.25" customHeight="1"/>
    <row r="2593" ht="14.25" customHeight="1"/>
    <row r="2594" ht="14.25" customHeight="1"/>
    <row r="2595" ht="14.25" customHeight="1"/>
    <row r="2596" ht="14.25" customHeight="1"/>
    <row r="2597" ht="14.25" customHeight="1"/>
    <row r="2598" ht="14.25" customHeight="1"/>
    <row r="2599" ht="14.25" customHeight="1"/>
    <row r="2600" ht="14.25" customHeight="1"/>
    <row r="2601" ht="14.25" customHeight="1"/>
    <row r="2602" ht="14.25" customHeight="1"/>
    <row r="2603" ht="14.25" customHeight="1"/>
    <row r="2604" ht="14.25" customHeight="1"/>
    <row r="2605" ht="14.25" customHeight="1"/>
    <row r="2606" ht="14.25" customHeight="1"/>
    <row r="2607" ht="14.25" customHeight="1"/>
    <row r="2608" ht="14.25" customHeight="1"/>
    <row r="2609" ht="14.25" customHeight="1"/>
    <row r="2610" ht="14.25" customHeight="1"/>
    <row r="2611" ht="14.25" customHeight="1"/>
    <row r="2612" ht="14.25" customHeight="1"/>
    <row r="2613" ht="14.25" customHeight="1"/>
    <row r="2614" ht="14.25" customHeight="1"/>
    <row r="2615" ht="14.25" customHeight="1"/>
    <row r="2616" ht="14.25" customHeight="1"/>
    <row r="2617" ht="14.25" customHeight="1"/>
    <row r="2618" ht="14.25" customHeight="1"/>
    <row r="2619" ht="14.25" customHeight="1"/>
    <row r="2620" ht="14.25" customHeight="1"/>
    <row r="2621" ht="14.25" customHeight="1"/>
    <row r="2622" ht="14.25" customHeight="1"/>
    <row r="2623" ht="14.25" customHeight="1"/>
    <row r="2624" ht="14.25" customHeight="1"/>
    <row r="2625" ht="14.25" customHeight="1"/>
    <row r="2626" ht="14.25" customHeight="1"/>
    <row r="2627" ht="14.25" customHeight="1"/>
    <row r="2628" ht="14.25" customHeight="1"/>
    <row r="2629" ht="14.25" customHeight="1"/>
    <row r="2630" ht="14.25" customHeight="1"/>
    <row r="2631" ht="14.25" customHeight="1"/>
    <row r="2632" ht="14.25" customHeight="1"/>
    <row r="2633" ht="14.25" customHeight="1"/>
    <row r="2634" ht="14.25" customHeight="1"/>
    <row r="2635" ht="14.25" customHeight="1"/>
    <row r="2636" ht="14.25" customHeight="1"/>
    <row r="2637" ht="14.25" customHeight="1"/>
    <row r="2638" ht="14.25" customHeight="1"/>
    <row r="2639" ht="14.25" customHeight="1"/>
    <row r="2640" ht="14.25" customHeight="1"/>
    <row r="2641" ht="14.25" customHeight="1"/>
    <row r="2642" ht="14.25" customHeight="1"/>
    <row r="2643" ht="14.25" customHeight="1"/>
    <row r="2644" ht="14.25" customHeight="1"/>
    <row r="2645" ht="14.25" customHeight="1"/>
    <row r="2646" ht="14.25" customHeight="1"/>
    <row r="2647" ht="14.25" customHeight="1"/>
    <row r="2648" ht="14.25" customHeight="1"/>
    <row r="2649" ht="14.25" customHeight="1"/>
    <row r="2650" ht="14.25" customHeight="1"/>
    <row r="2651" ht="14.25" customHeight="1"/>
    <row r="2652" ht="14.25" customHeight="1"/>
    <row r="2653" ht="14.25" customHeight="1"/>
    <row r="2654" ht="14.25" customHeight="1"/>
    <row r="2655" ht="14.25" customHeight="1"/>
    <row r="2656" ht="14.25" customHeight="1"/>
    <row r="2657" ht="14.25" customHeight="1"/>
    <row r="2658" ht="14.25" customHeight="1"/>
    <row r="2659" ht="14.25" customHeight="1"/>
    <row r="2660" ht="14.25" customHeight="1"/>
    <row r="2661" ht="14.25" customHeight="1"/>
    <row r="2662" ht="14.25" customHeight="1"/>
    <row r="2663" ht="14.25" customHeight="1"/>
    <row r="2664" ht="14.25" customHeight="1"/>
    <row r="2665" ht="14.25" customHeight="1"/>
    <row r="2666" ht="14.25" customHeight="1"/>
    <row r="2667" ht="14.25" customHeight="1"/>
    <row r="2668" ht="14.25" customHeight="1"/>
    <row r="2669" ht="14.25" customHeight="1"/>
    <row r="2670" ht="14.25" customHeight="1"/>
    <row r="2671" ht="14.25" customHeight="1"/>
    <row r="2672" ht="14.25" customHeight="1"/>
    <row r="2673" ht="14.25" customHeight="1"/>
    <row r="2674" ht="14.25" customHeight="1"/>
    <row r="2675" ht="14.25" customHeight="1"/>
    <row r="2676" ht="14.25" customHeight="1"/>
    <row r="2677" ht="14.25" customHeight="1"/>
    <row r="2678" ht="14.25" customHeight="1"/>
    <row r="2679" ht="14.25" customHeight="1"/>
    <row r="2680" ht="14.25" customHeight="1"/>
    <row r="2681" ht="14.25" customHeight="1"/>
    <row r="2682" ht="14.25" customHeight="1"/>
    <row r="2683" ht="14.25" customHeight="1"/>
    <row r="2684" ht="14.25" customHeight="1"/>
    <row r="2685" ht="14.25" customHeight="1"/>
    <row r="2686" ht="14.25" customHeight="1"/>
    <row r="2687" ht="14.25" customHeight="1"/>
    <row r="2688" ht="14.25" customHeight="1"/>
    <row r="2689" ht="14.25" customHeight="1"/>
    <row r="2690" ht="14.25" customHeight="1"/>
    <row r="2691" ht="14.25" customHeight="1"/>
    <row r="2692" ht="14.25" customHeight="1"/>
    <row r="2693" ht="14.25" customHeight="1"/>
    <row r="2694" ht="14.25" customHeight="1"/>
    <row r="2695" ht="14.25" customHeight="1"/>
    <row r="2696" ht="14.25" customHeight="1"/>
    <row r="2697" ht="14.25" customHeight="1"/>
    <row r="2698" ht="14.25" customHeight="1"/>
    <row r="2699" ht="14.25" customHeight="1"/>
    <row r="2700" ht="14.25" customHeight="1"/>
    <row r="2701" ht="14.25" customHeight="1"/>
    <row r="2702" ht="14.25" customHeight="1"/>
    <row r="2703" ht="14.25" customHeight="1"/>
    <row r="2704" ht="14.25" customHeight="1"/>
    <row r="2705" ht="14.25" customHeight="1"/>
    <row r="2706" ht="14.25" customHeight="1"/>
    <row r="2707" ht="14.25" customHeight="1"/>
    <row r="2708" ht="14.25" customHeight="1"/>
    <row r="2709" ht="14.25" customHeight="1"/>
    <row r="2710" ht="14.25" customHeight="1"/>
    <row r="2711" ht="14.25" customHeight="1"/>
    <row r="2712" ht="14.25" customHeight="1"/>
    <row r="2713" ht="14.25" customHeight="1"/>
    <row r="2714" ht="14.25" customHeight="1"/>
    <row r="2715" ht="14.25" customHeight="1"/>
    <row r="2716" ht="14.25" customHeight="1"/>
    <row r="2717" ht="14.25" customHeight="1"/>
    <row r="2718" ht="14.25" customHeight="1"/>
    <row r="2719" ht="14.25" customHeight="1"/>
    <row r="2720" ht="14.25" customHeight="1"/>
    <row r="2721" ht="14.25" customHeight="1"/>
    <row r="2722" ht="14.25" customHeight="1"/>
    <row r="2723" ht="14.25" customHeight="1"/>
    <row r="2724" ht="14.25" customHeight="1"/>
    <row r="2725" ht="14.25" customHeight="1"/>
    <row r="2726" ht="14.25" customHeight="1"/>
    <row r="2727" ht="14.25" customHeight="1"/>
    <row r="2728" ht="14.25" customHeight="1"/>
    <row r="2729" ht="14.25" customHeight="1"/>
    <row r="2730" ht="14.25" customHeight="1"/>
    <row r="2731" ht="14.25" customHeight="1"/>
    <row r="2732" ht="14.25" customHeight="1"/>
    <row r="2733" ht="14.25" customHeight="1"/>
    <row r="2734" ht="14.25" customHeight="1"/>
    <row r="2735" ht="14.25" customHeight="1"/>
    <row r="2736" ht="14.25" customHeight="1"/>
    <row r="2737" ht="14.25" customHeight="1"/>
    <row r="2738" ht="14.25" customHeight="1"/>
    <row r="2739" ht="14.25" customHeight="1"/>
    <row r="2740" ht="14.25" customHeight="1"/>
    <row r="2741" ht="14.25" customHeight="1"/>
    <row r="2742" ht="14.25" customHeight="1"/>
    <row r="2743" ht="14.25" customHeight="1"/>
    <row r="2744" ht="14.25" customHeight="1"/>
    <row r="2745" ht="14.25" customHeight="1"/>
    <row r="2746" ht="14.25" customHeight="1"/>
    <row r="2747" ht="14.25" customHeight="1"/>
    <row r="2748" ht="14.25" customHeight="1"/>
    <row r="2749" ht="14.25" customHeight="1"/>
    <row r="2750" ht="14.25" customHeight="1"/>
    <row r="2751" ht="14.25" customHeight="1"/>
    <row r="2752" ht="14.25" customHeight="1"/>
    <row r="2753" ht="14.25" customHeight="1"/>
    <row r="2754" ht="14.25" customHeight="1"/>
    <row r="2755" ht="14.25" customHeight="1"/>
    <row r="2756" ht="14.25" customHeight="1"/>
    <row r="2757" ht="14.25" customHeight="1"/>
    <row r="2758" ht="14.25" customHeight="1"/>
    <row r="2759" ht="14.25" customHeight="1"/>
    <row r="2760" ht="14.25" customHeight="1"/>
    <row r="2761" ht="14.25" customHeight="1"/>
    <row r="2762" ht="14.25" customHeight="1"/>
    <row r="2763" ht="14.25" customHeight="1"/>
    <row r="2764" ht="14.25" customHeight="1"/>
    <row r="2765" ht="14.25" customHeight="1"/>
    <row r="2766" ht="14.25" customHeight="1"/>
    <row r="2767" ht="14.25" customHeight="1"/>
    <row r="2768" ht="14.25" customHeight="1"/>
    <row r="2769" ht="14.25" customHeight="1"/>
    <row r="2770" ht="14.25" customHeight="1"/>
    <row r="2771" ht="14.25" customHeight="1"/>
    <row r="2772" ht="14.25" customHeight="1"/>
    <row r="2773" ht="14.25" customHeight="1"/>
    <row r="2774" ht="14.25" customHeight="1"/>
    <row r="2775" ht="14.25" customHeight="1"/>
    <row r="2776" ht="14.25" customHeight="1"/>
    <row r="2777" ht="14.25" customHeight="1"/>
    <row r="2778" ht="14.25" customHeight="1"/>
    <row r="2779" ht="14.25" customHeight="1"/>
    <row r="2780" ht="14.25" customHeight="1"/>
    <row r="2781" ht="14.25" customHeight="1"/>
    <row r="2782" ht="14.25" customHeight="1"/>
    <row r="2783" ht="14.25" customHeight="1"/>
    <row r="2784" ht="14.25" customHeight="1"/>
    <row r="2785" ht="14.25" customHeight="1"/>
    <row r="2786" ht="14.25" customHeight="1"/>
    <row r="2787" ht="14.25" customHeight="1"/>
    <row r="2788" ht="14.25" customHeight="1"/>
    <row r="2789" ht="14.25" customHeight="1"/>
    <row r="2790" ht="14.25" customHeight="1"/>
    <row r="2791" ht="14.25" customHeight="1"/>
    <row r="2792" ht="14.25" customHeight="1"/>
    <row r="2793" ht="14.25" customHeight="1"/>
    <row r="2794" ht="14.25" customHeight="1"/>
    <row r="2795" ht="14.25" customHeight="1"/>
    <row r="2796" ht="14.25" customHeight="1"/>
    <row r="2797" ht="14.25" customHeight="1"/>
    <row r="2798" ht="14.25" customHeight="1"/>
    <row r="2799" ht="14.25" customHeight="1"/>
    <row r="2800" ht="14.25" customHeight="1"/>
    <row r="2801" ht="14.25" customHeight="1"/>
    <row r="2802" ht="14.25" customHeight="1"/>
    <row r="2803" ht="14.25" customHeight="1"/>
    <row r="2804" ht="14.25" customHeight="1"/>
    <row r="2805" ht="14.25" customHeight="1"/>
    <row r="2806" ht="14.25" customHeight="1"/>
    <row r="2807" ht="14.25" customHeight="1"/>
    <row r="2808" ht="14.25" customHeight="1"/>
    <row r="2809" ht="14.25" customHeight="1"/>
    <row r="2810" ht="14.25" customHeight="1"/>
    <row r="2811" ht="14.25" customHeight="1"/>
    <row r="2812" ht="14.25" customHeight="1"/>
    <row r="2813" ht="14.25" customHeight="1"/>
    <row r="2814" ht="14.25" customHeight="1"/>
    <row r="2815" ht="14.25" customHeight="1"/>
    <row r="2816" ht="14.25" customHeight="1"/>
    <row r="2817" ht="14.25" customHeight="1"/>
    <row r="2818" ht="14.25" customHeight="1"/>
    <row r="2819" ht="14.25" customHeight="1"/>
    <row r="2820" ht="14.25" customHeight="1"/>
    <row r="2821" ht="14.25" customHeight="1"/>
    <row r="2822" ht="14.25" customHeight="1"/>
    <row r="2823" ht="14.25" customHeight="1"/>
    <row r="2824" ht="14.25" customHeight="1"/>
    <row r="2825" ht="14.25" customHeight="1"/>
    <row r="2826" ht="14.25" customHeight="1"/>
    <row r="2827" ht="14.25" customHeight="1"/>
    <row r="2828" ht="14.25" customHeight="1"/>
    <row r="2829" ht="14.25" customHeight="1"/>
    <row r="2830" ht="14.25" customHeight="1"/>
    <row r="2831" ht="14.25" customHeight="1"/>
    <row r="2832" ht="14.25" customHeight="1"/>
    <row r="2833" ht="14.25" customHeight="1"/>
    <row r="2834" ht="14.25" customHeight="1"/>
    <row r="2835" ht="14.25" customHeight="1"/>
    <row r="2836" ht="14.25" customHeight="1"/>
    <row r="2837" ht="14.25" customHeight="1"/>
    <row r="2838" ht="14.25" customHeight="1"/>
    <row r="2839" ht="14.25" customHeight="1"/>
    <row r="2840" ht="14.25" customHeight="1"/>
    <row r="2841" ht="14.25" customHeight="1"/>
    <row r="2842" ht="14.25" customHeight="1"/>
    <row r="2843" ht="14.25" customHeight="1"/>
    <row r="2844" ht="14.25" customHeight="1"/>
    <row r="2845" ht="14.25" customHeight="1"/>
    <row r="2846" ht="14.25" customHeight="1"/>
    <row r="2847" ht="14.25" customHeight="1"/>
    <row r="2848" ht="14.25" customHeight="1"/>
    <row r="2849" ht="14.25" customHeight="1"/>
    <row r="2850" ht="14.25" customHeight="1"/>
    <row r="2851" ht="14.25" customHeight="1"/>
    <row r="2852" ht="14.25" customHeight="1"/>
    <row r="2853" ht="14.25" customHeight="1"/>
    <row r="2854" ht="14.25" customHeight="1"/>
    <row r="2855" ht="14.25" customHeight="1"/>
    <row r="2856" ht="14.25" customHeight="1"/>
    <row r="2857" ht="14.25" customHeight="1"/>
    <row r="2858" ht="14.25" customHeight="1"/>
    <row r="2859" ht="14.25" customHeight="1"/>
    <row r="2860" ht="14.25" customHeight="1"/>
    <row r="2861" ht="14.25" customHeight="1"/>
    <row r="2862" ht="14.25" customHeight="1"/>
    <row r="2863" ht="14.25" customHeight="1"/>
    <row r="2864" ht="14.25" customHeight="1"/>
    <row r="2865" ht="14.25" customHeight="1"/>
    <row r="2866" ht="14.25" customHeight="1"/>
    <row r="2867" ht="14.25" customHeight="1"/>
    <row r="2868" ht="14.25" customHeight="1"/>
    <row r="2869" ht="14.25" customHeight="1"/>
    <row r="2870" ht="14.25" customHeight="1"/>
    <row r="2871" ht="14.25" customHeight="1"/>
    <row r="2872" ht="14.25" customHeight="1"/>
    <row r="2873" ht="14.25" customHeight="1"/>
    <row r="2874" ht="14.25" customHeight="1"/>
    <row r="2875" ht="14.25" customHeight="1"/>
    <row r="2876" ht="14.25" customHeight="1"/>
    <row r="2877" ht="14.25" customHeight="1"/>
    <row r="2878" ht="14.25" customHeight="1"/>
    <row r="2879" ht="14.25" customHeight="1"/>
    <row r="2880" ht="14.25" customHeight="1"/>
    <row r="2881" ht="14.25" customHeight="1"/>
    <row r="2882" ht="14.25" customHeight="1"/>
    <row r="2883" ht="14.25" customHeight="1"/>
    <row r="2884" ht="14.25" customHeight="1"/>
    <row r="2885" ht="14.25" customHeight="1"/>
    <row r="2886" ht="14.25" customHeight="1"/>
    <row r="2887" ht="14.25" customHeight="1"/>
    <row r="2888" ht="14.25" customHeight="1"/>
    <row r="2889" ht="14.25" customHeight="1"/>
    <row r="2890" ht="14.25" customHeight="1"/>
    <row r="2891" ht="14.25" customHeight="1"/>
    <row r="2892" ht="14.25" customHeight="1"/>
    <row r="2893" ht="14.25" customHeight="1"/>
    <row r="2894" ht="14.25" customHeight="1"/>
    <row r="2895" ht="14.25" customHeight="1"/>
    <row r="2896" ht="14.25" customHeight="1"/>
    <row r="2897" ht="14.25" customHeight="1"/>
    <row r="2898" ht="14.25" customHeight="1"/>
    <row r="2899" ht="14.25" customHeight="1"/>
    <row r="2900" ht="14.25" customHeight="1"/>
    <row r="2901" ht="14.25" customHeight="1"/>
    <row r="2902" ht="14.25" customHeight="1"/>
    <row r="2903" ht="14.25" customHeight="1"/>
    <row r="2904" ht="14.25" customHeight="1"/>
    <row r="2905" ht="14.25" customHeight="1"/>
    <row r="2906" ht="14.25" customHeight="1"/>
    <row r="2907" ht="14.25" customHeight="1"/>
    <row r="2908" ht="14.25" customHeight="1"/>
    <row r="2909" ht="14.25" customHeight="1"/>
    <row r="2910" ht="14.25" customHeight="1"/>
    <row r="2911" ht="14.25" customHeight="1"/>
    <row r="2912" ht="14.25" customHeight="1"/>
    <row r="2913" ht="14.25" customHeight="1"/>
    <row r="2914" ht="14.25" customHeight="1"/>
    <row r="2915" ht="14.25" customHeight="1"/>
    <row r="2916" ht="14.25" customHeight="1"/>
    <row r="2917" ht="14.25" customHeight="1"/>
    <row r="2918" ht="14.25" customHeight="1"/>
    <row r="2919" ht="14.25" customHeight="1"/>
    <row r="2920" ht="14.25" customHeight="1"/>
    <row r="2921" ht="14.25" customHeight="1"/>
    <row r="2922" ht="14.25" customHeight="1"/>
    <row r="2923" ht="14.25" customHeight="1"/>
    <row r="2924" ht="14.25" customHeight="1"/>
    <row r="2925" ht="14.25" customHeight="1"/>
    <row r="2926" ht="14.25" customHeight="1"/>
    <row r="2927" ht="14.25" customHeight="1"/>
    <row r="2928" ht="14.25" customHeight="1"/>
    <row r="2929" ht="14.25" customHeight="1"/>
    <row r="2930" ht="14.25" customHeight="1"/>
    <row r="2931" ht="14.25" customHeight="1"/>
    <row r="2932" ht="14.25" customHeight="1"/>
    <row r="2933" ht="14.25" customHeight="1"/>
    <row r="2934" ht="14.25" customHeight="1"/>
    <row r="2935" ht="14.25" customHeight="1"/>
    <row r="2936" ht="14.25" customHeight="1"/>
    <row r="2937" ht="14.25" customHeight="1"/>
    <row r="2938" ht="14.25" customHeight="1"/>
    <row r="2939" ht="14.25" customHeight="1"/>
    <row r="2940" ht="14.25" customHeight="1"/>
    <row r="2941" ht="14.25" customHeight="1"/>
    <row r="2942" ht="14.25" customHeight="1"/>
    <row r="2943" ht="14.25" customHeight="1"/>
    <row r="2944" ht="14.25" customHeight="1"/>
    <row r="2945" ht="14.25" customHeight="1"/>
    <row r="2946" ht="14.25" customHeight="1"/>
    <row r="2947" ht="14.25" customHeight="1"/>
    <row r="2948" ht="14.25" customHeight="1"/>
    <row r="2949" ht="14.25" customHeight="1"/>
    <row r="2950" ht="14.25" customHeight="1"/>
    <row r="2951" ht="14.25" customHeight="1"/>
    <row r="2952" ht="14.25" customHeight="1"/>
    <row r="2953" ht="14.25" customHeight="1"/>
    <row r="2954" ht="14.25" customHeight="1"/>
    <row r="2955" ht="14.25" customHeight="1"/>
    <row r="2956" ht="14.25" customHeight="1"/>
    <row r="2957" ht="14.25" customHeight="1"/>
    <row r="2958" ht="14.25" customHeight="1"/>
    <row r="2959" ht="14.25" customHeight="1"/>
    <row r="2960" ht="14.25" customHeight="1"/>
    <row r="2961" ht="14.25" customHeight="1"/>
    <row r="2962" ht="14.25" customHeight="1"/>
    <row r="2963" ht="14.25" customHeight="1"/>
    <row r="2964" ht="14.25" customHeight="1"/>
    <row r="2965" ht="14.25" customHeight="1"/>
    <row r="2966" ht="14.25" customHeight="1"/>
    <row r="2967" ht="14.25" customHeight="1"/>
    <row r="2968" ht="14.25" customHeight="1"/>
    <row r="2969" ht="14.25" customHeight="1"/>
    <row r="2970" ht="14.25" customHeight="1"/>
    <row r="2971" ht="14.25" customHeight="1"/>
    <row r="2972" ht="14.25" customHeight="1"/>
    <row r="2973" ht="14.25" customHeight="1"/>
    <row r="2974" ht="14.25" customHeight="1"/>
    <row r="2975" ht="14.25" customHeight="1"/>
    <row r="2976" ht="14.25" customHeight="1"/>
    <row r="2977" ht="14.25" customHeight="1"/>
    <row r="2978" ht="14.25" customHeight="1"/>
    <row r="2979" ht="14.25" customHeight="1"/>
    <row r="2980" ht="14.25" customHeight="1"/>
    <row r="2981" ht="14.25" customHeight="1"/>
    <row r="2982" ht="14.25" customHeight="1"/>
    <row r="2983" ht="14.25" customHeight="1"/>
    <row r="2984" ht="14.25" customHeight="1"/>
    <row r="2985" ht="14.25" customHeight="1"/>
    <row r="2986" ht="14.25" customHeight="1"/>
    <row r="2987" ht="14.25" customHeight="1"/>
    <row r="2988" ht="14.25" customHeight="1"/>
    <row r="2989" ht="14.25" customHeight="1"/>
    <row r="2990" ht="14.25" customHeight="1"/>
    <row r="2991" ht="14.25" customHeight="1"/>
    <row r="2992" ht="14.25" customHeight="1"/>
    <row r="2993" ht="14.25" customHeight="1"/>
    <row r="2994" ht="14.25" customHeight="1"/>
    <row r="2995" ht="14.25" customHeight="1"/>
    <row r="2996" ht="14.25" customHeight="1"/>
    <row r="2997" ht="14.25" customHeight="1"/>
    <row r="2998" ht="14.25" customHeight="1"/>
    <row r="2999" ht="14.25" customHeight="1"/>
    <row r="3000" ht="14.25" customHeight="1"/>
    <row r="3001" ht="14.25" customHeight="1"/>
    <row r="3002" ht="14.25" customHeight="1"/>
    <row r="3003" ht="14.25" customHeight="1"/>
    <row r="3004" ht="14.25" customHeight="1"/>
    <row r="3005" ht="14.25" customHeight="1"/>
    <row r="3006" ht="14.25" customHeight="1"/>
    <row r="3007" ht="14.25" customHeight="1"/>
    <row r="3008" ht="14.25" customHeight="1"/>
    <row r="3009" ht="14.25" customHeight="1"/>
    <row r="3010" ht="14.25" customHeight="1"/>
    <row r="3011" ht="14.25" customHeight="1"/>
    <row r="3012" ht="14.25" customHeight="1"/>
    <row r="3013" ht="14.25" customHeight="1"/>
    <row r="3014" ht="14.25" customHeight="1"/>
    <row r="3015" ht="14.25" customHeight="1"/>
    <row r="3016" ht="14.25" customHeight="1"/>
    <row r="3017" ht="14.25" customHeight="1"/>
    <row r="3018" ht="14.25" customHeight="1"/>
    <row r="3019" ht="14.25" customHeight="1"/>
    <row r="3020" ht="14.25" customHeight="1"/>
    <row r="3021" ht="14.25" customHeight="1"/>
    <row r="3022" ht="14.25" customHeight="1"/>
    <row r="3023" ht="14.25" customHeight="1"/>
    <row r="3024" ht="14.25" customHeight="1"/>
    <row r="3025" ht="14.25" customHeight="1"/>
    <row r="3026" ht="14.25" customHeight="1"/>
    <row r="3027" ht="14.25" customHeight="1"/>
    <row r="3028" ht="14.25" customHeight="1"/>
    <row r="3029" ht="14.25" customHeight="1"/>
    <row r="3030" ht="14.25" customHeight="1"/>
    <row r="3031" ht="14.25" customHeight="1"/>
    <row r="3032" ht="14.25" customHeight="1"/>
    <row r="3033" ht="14.25" customHeight="1"/>
    <row r="3034" ht="14.25" customHeight="1"/>
    <row r="3035" ht="14.25" customHeight="1"/>
    <row r="3036" ht="14.25" customHeight="1"/>
    <row r="3037" ht="14.25" customHeight="1"/>
    <row r="3038" ht="14.25" customHeight="1"/>
    <row r="3039" ht="14.25" customHeight="1"/>
    <row r="3040" ht="14.25" customHeight="1"/>
    <row r="3041" ht="14.25" customHeight="1"/>
    <row r="3042" ht="14.25" customHeight="1"/>
    <row r="3043" ht="14.25" customHeight="1"/>
    <row r="3044" ht="14.25" customHeight="1"/>
    <row r="3045" ht="14.25" customHeight="1"/>
    <row r="3046" ht="14.25" customHeight="1"/>
    <row r="3047" ht="14.25" customHeight="1"/>
    <row r="3048" ht="14.25" customHeight="1"/>
    <row r="3049" ht="14.25" customHeight="1"/>
    <row r="3050" ht="14.25" customHeight="1"/>
    <row r="3051" ht="14.25" customHeight="1"/>
    <row r="3052" ht="14.25" customHeight="1"/>
    <row r="3053" ht="14.25" customHeight="1"/>
    <row r="3054" ht="14.25" customHeight="1"/>
    <row r="3055" ht="14.25" customHeight="1"/>
    <row r="3056" ht="14.25" customHeight="1"/>
    <row r="3057" ht="14.25" customHeight="1"/>
    <row r="3058" ht="14.25" customHeight="1"/>
    <row r="3059" ht="14.25" customHeight="1"/>
    <row r="3060" ht="14.25" customHeight="1"/>
    <row r="3061" ht="14.25" customHeight="1"/>
    <row r="3062" ht="14.25" customHeight="1"/>
    <row r="3063" ht="14.25" customHeight="1"/>
    <row r="3064" ht="14.25" customHeight="1"/>
    <row r="3065" ht="14.25" customHeight="1"/>
    <row r="3066" ht="14.25" customHeight="1"/>
    <row r="3067" ht="14.25" customHeight="1"/>
    <row r="3068" ht="14.25" customHeight="1"/>
    <row r="3069" ht="14.25" customHeight="1"/>
    <row r="3070" ht="14.25" customHeight="1"/>
    <row r="3071" ht="14.25" customHeight="1"/>
    <row r="3072" ht="14.25" customHeight="1"/>
    <row r="3073" ht="14.25" customHeight="1"/>
    <row r="3074" ht="14.25" customHeight="1"/>
    <row r="3075" ht="14.25" customHeight="1"/>
    <row r="3076" ht="14.25" customHeight="1"/>
    <row r="3077" ht="14.25" customHeight="1"/>
    <row r="3078" ht="14.25" customHeight="1"/>
    <row r="3079" ht="14.25" customHeight="1"/>
    <row r="3080" ht="14.25" customHeight="1"/>
    <row r="3081" ht="14.25" customHeight="1"/>
    <row r="3082" ht="14.25" customHeight="1"/>
    <row r="3083" ht="14.25" customHeight="1"/>
    <row r="3084" ht="14.25" customHeight="1"/>
    <row r="3085" ht="14.25" customHeight="1"/>
    <row r="3086" ht="14.25" customHeight="1"/>
    <row r="3087" ht="14.25" customHeight="1"/>
    <row r="3088" ht="14.25" customHeight="1"/>
    <row r="3089" ht="14.25" customHeight="1"/>
    <row r="3090" ht="14.25" customHeight="1"/>
    <row r="3091" ht="14.25" customHeight="1"/>
    <row r="3092" ht="14.25" customHeight="1"/>
    <row r="3093" ht="14.25" customHeight="1"/>
    <row r="3094" ht="14.25" customHeight="1"/>
    <row r="3095" ht="14.25" customHeight="1"/>
    <row r="3096" ht="14.25" customHeight="1"/>
    <row r="3097" ht="14.25" customHeight="1"/>
    <row r="3098" ht="14.25" customHeight="1"/>
    <row r="3099" ht="14.25" customHeight="1"/>
    <row r="3100" ht="14.25" customHeight="1"/>
    <row r="3101" ht="14.25" customHeight="1"/>
    <row r="3102" ht="14.25" customHeight="1"/>
    <row r="3103" ht="14.25" customHeight="1"/>
    <row r="3104" ht="14.25" customHeight="1"/>
    <row r="3105" ht="14.25" customHeight="1"/>
    <row r="3106" ht="14.25" customHeight="1"/>
    <row r="3107" ht="14.25" customHeight="1"/>
    <row r="3108" ht="14.25" customHeight="1"/>
    <row r="3109" ht="14.25" customHeight="1"/>
    <row r="3110" ht="14.25" customHeight="1"/>
    <row r="3111" ht="14.25" customHeight="1"/>
    <row r="3112" ht="14.25" customHeight="1"/>
    <row r="3113" ht="14.25" customHeight="1"/>
    <row r="3114" ht="14.25" customHeight="1"/>
    <row r="3115" ht="14.25" customHeight="1"/>
    <row r="3116" ht="14.25" customHeight="1"/>
    <row r="3117" ht="14.25" customHeight="1"/>
    <row r="3118" ht="14.25" customHeight="1"/>
    <row r="3119" ht="14.25" customHeight="1"/>
    <row r="3120" ht="14.25" customHeight="1"/>
    <row r="3121" ht="14.25" customHeight="1"/>
    <row r="3122" ht="14.25" customHeight="1"/>
    <row r="3123" ht="14.25" customHeight="1"/>
    <row r="3124" ht="14.25" customHeight="1"/>
    <row r="3125" ht="14.25" customHeight="1"/>
    <row r="3126" ht="14.25" customHeight="1"/>
    <row r="3127" ht="14.25" customHeight="1"/>
    <row r="3128" ht="14.25" customHeight="1"/>
    <row r="3129" ht="14.25" customHeight="1"/>
    <row r="3130" ht="14.25" customHeight="1"/>
    <row r="3131" ht="14.25" customHeight="1"/>
    <row r="3132" ht="14.25" customHeight="1"/>
    <row r="3133" ht="14.25" customHeight="1"/>
    <row r="3134" ht="14.25" customHeight="1"/>
    <row r="3135" ht="14.25" customHeight="1"/>
    <row r="3136" ht="14.25" customHeight="1"/>
    <row r="3137" ht="14.25" customHeight="1"/>
    <row r="3138" ht="14.25" customHeight="1"/>
    <row r="3139" ht="14.25" customHeight="1"/>
    <row r="3140" ht="14.25" customHeight="1"/>
    <row r="3141" ht="14.25" customHeight="1"/>
    <row r="3142" ht="14.25" customHeight="1"/>
    <row r="3143" ht="14.25" customHeight="1"/>
    <row r="3144" ht="14.25" customHeight="1"/>
    <row r="3145" ht="14.25" customHeight="1"/>
    <row r="3146" ht="14.25" customHeight="1"/>
    <row r="3147" ht="14.25" customHeight="1"/>
    <row r="3148" ht="14.25" customHeight="1"/>
    <row r="3149" ht="14.25" customHeight="1"/>
    <row r="3150" ht="14.25" customHeight="1"/>
    <row r="3151" ht="14.25" customHeight="1"/>
    <row r="3152" ht="14.25" customHeight="1"/>
    <row r="3153" ht="14.25" customHeight="1"/>
    <row r="3154" ht="14.25" customHeight="1"/>
    <row r="3155" ht="14.25" customHeight="1"/>
    <row r="3156" ht="14.25" customHeight="1"/>
    <row r="3157" ht="14.25" customHeight="1"/>
    <row r="3158" ht="14.25" customHeight="1"/>
    <row r="3159" ht="14.25" customHeight="1"/>
    <row r="3160" ht="14.25" customHeight="1"/>
    <row r="3161" ht="14.25" customHeight="1"/>
    <row r="3162" ht="14.25" customHeight="1"/>
    <row r="3163" ht="14.25" customHeight="1"/>
    <row r="3164" ht="14.25" customHeight="1"/>
    <row r="3165" ht="14.25" customHeight="1"/>
    <row r="3166" ht="14.25" customHeight="1"/>
    <row r="3167" ht="14.25" customHeight="1"/>
    <row r="3168" ht="14.25" customHeight="1"/>
    <row r="3169" ht="14.25" customHeight="1"/>
    <row r="3170" ht="14.25" customHeight="1"/>
    <row r="3171" ht="14.25" customHeight="1"/>
    <row r="3172" ht="14.25" customHeight="1"/>
    <row r="3173" ht="14.25" customHeight="1"/>
    <row r="3174" ht="14.25" customHeight="1"/>
    <row r="3175" ht="14.25" customHeight="1"/>
    <row r="3176" ht="14.25" customHeight="1"/>
    <row r="3177" ht="14.25" customHeight="1"/>
    <row r="3178" ht="14.25" customHeight="1"/>
    <row r="3179" ht="14.25" customHeight="1"/>
    <row r="3180" ht="14.25" customHeight="1"/>
    <row r="3181" ht="14.25" customHeight="1"/>
    <row r="3182" ht="14.25" customHeight="1"/>
    <row r="3183" ht="14.25" customHeight="1"/>
    <row r="3184" ht="14.25" customHeight="1"/>
    <row r="3185" ht="14.25" customHeight="1"/>
    <row r="3186" ht="14.25" customHeight="1"/>
    <row r="3187" ht="14.25" customHeight="1"/>
    <row r="3188" ht="14.25" customHeight="1"/>
    <row r="3189" ht="14.25" customHeight="1"/>
    <row r="3190" ht="14.25" customHeight="1"/>
    <row r="3191" ht="14.25" customHeight="1"/>
    <row r="3192" ht="14.25" customHeight="1"/>
    <row r="3193" ht="14.25" customHeight="1"/>
    <row r="3194" ht="14.25" customHeight="1"/>
    <row r="3195" ht="14.25" customHeight="1"/>
    <row r="3196" ht="14.25" customHeight="1"/>
    <row r="3197" ht="14.25" customHeight="1"/>
    <row r="3198" ht="14.25" customHeight="1"/>
    <row r="3199" ht="14.25" customHeight="1"/>
    <row r="3200" ht="14.25" customHeight="1"/>
    <row r="3201" ht="14.25" customHeight="1"/>
    <row r="3202" ht="14.25" customHeight="1"/>
    <row r="3203" ht="14.25" customHeight="1"/>
    <row r="3204" ht="14.25" customHeight="1"/>
    <row r="3205" ht="14.25" customHeight="1"/>
    <row r="3206" ht="14.25" customHeight="1"/>
    <row r="3207" ht="14.25" customHeight="1"/>
    <row r="3208" ht="14.25" customHeight="1"/>
    <row r="3209" ht="14.25" customHeight="1"/>
    <row r="3210" ht="14.25" customHeight="1"/>
    <row r="3211" ht="14.25" customHeight="1"/>
    <row r="3212" ht="14.25" customHeight="1"/>
    <row r="3213" ht="14.25" customHeight="1"/>
    <row r="3214" ht="14.25" customHeight="1"/>
    <row r="3215" ht="14.25" customHeight="1"/>
    <row r="3216" ht="14.25" customHeight="1"/>
    <row r="3217" ht="14.25" customHeight="1"/>
    <row r="3218" ht="14.25" customHeight="1"/>
    <row r="3219" ht="14.25" customHeight="1"/>
    <row r="3220" ht="14.25" customHeight="1"/>
    <row r="3221" ht="14.25" customHeight="1"/>
    <row r="3222" ht="14.25" customHeight="1"/>
    <row r="3223" ht="14.25" customHeight="1"/>
    <row r="3224" ht="14.25" customHeight="1"/>
    <row r="3225" ht="14.25" customHeight="1"/>
    <row r="3226" ht="14.25" customHeight="1"/>
    <row r="3227" ht="14.25" customHeight="1"/>
    <row r="3228" ht="14.25" customHeight="1"/>
    <row r="3229" ht="14.25" customHeight="1"/>
    <row r="3230" ht="14.25" customHeight="1"/>
    <row r="3231" ht="14.25" customHeight="1"/>
    <row r="3232" ht="14.25" customHeight="1"/>
    <row r="3233" ht="14.25" customHeight="1"/>
    <row r="3234" ht="14.25" customHeight="1"/>
    <row r="3235" ht="14.25" customHeight="1"/>
    <row r="3236" ht="14.25" customHeight="1"/>
    <row r="3237" ht="14.25" customHeight="1"/>
    <row r="3238" ht="14.25" customHeight="1"/>
    <row r="3239" ht="14.25" customHeight="1"/>
    <row r="3240" ht="14.25" customHeight="1"/>
    <row r="3241" ht="14.25" customHeight="1"/>
    <row r="3242" ht="14.25" customHeight="1"/>
    <row r="3243" ht="14.25" customHeight="1"/>
    <row r="3244" ht="14.25" customHeight="1"/>
    <row r="3245" ht="14.25" customHeight="1"/>
    <row r="3246" ht="14.25" customHeight="1"/>
    <row r="3247" ht="14.25" customHeight="1"/>
    <row r="3248" ht="14.25" customHeight="1"/>
    <row r="3249" ht="14.25" customHeight="1"/>
    <row r="3250" ht="14.25" customHeight="1"/>
    <row r="3251" ht="14.25" customHeight="1"/>
    <row r="3252" ht="14.25" customHeight="1"/>
    <row r="3253" ht="14.25" customHeight="1"/>
    <row r="3254" ht="14.25" customHeight="1"/>
    <row r="3255" ht="14.25" customHeight="1"/>
    <row r="3256" ht="14.25" customHeight="1"/>
    <row r="3257" ht="14.25" customHeight="1"/>
    <row r="3258" ht="14.25" customHeight="1"/>
    <row r="3259" ht="14.25" customHeight="1"/>
    <row r="3260" ht="14.25" customHeight="1"/>
    <row r="3261" ht="14.25" customHeight="1"/>
    <row r="3262" ht="14.25" customHeight="1"/>
    <row r="3263" ht="14.25" customHeight="1"/>
    <row r="3264" ht="14.25" customHeight="1"/>
    <row r="3265" ht="14.25" customHeight="1"/>
    <row r="3266" ht="14.25" customHeight="1"/>
    <row r="3267" ht="14.25" customHeight="1"/>
    <row r="3268" ht="14.25" customHeight="1"/>
    <row r="3269" ht="14.25" customHeight="1"/>
    <row r="3270" ht="14.25" customHeight="1"/>
    <row r="3271" ht="14.25" customHeight="1"/>
    <row r="3272" ht="14.25" customHeight="1"/>
    <row r="3273" ht="14.25" customHeight="1"/>
    <row r="3274" ht="14.25" customHeight="1"/>
    <row r="3275" ht="14.25" customHeight="1"/>
    <row r="3276" ht="14.25" customHeight="1"/>
    <row r="3277" ht="14.25" customHeight="1"/>
    <row r="3278" ht="14.25" customHeight="1"/>
    <row r="3279" ht="14.25" customHeight="1"/>
    <row r="3280" ht="14.25" customHeight="1"/>
    <row r="3281" ht="14.25" customHeight="1"/>
    <row r="3282" ht="14.25" customHeight="1"/>
    <row r="3283" ht="14.25" customHeight="1"/>
    <row r="3284" ht="14.25" customHeight="1"/>
    <row r="3285" ht="14.25" customHeight="1"/>
    <row r="3286" ht="14.25" customHeight="1"/>
    <row r="3287" ht="14.25" customHeight="1"/>
    <row r="3288" ht="14.25" customHeight="1"/>
    <row r="3289" ht="14.25" customHeight="1"/>
    <row r="3290" ht="14.25" customHeight="1"/>
    <row r="3291" ht="14.25" customHeight="1"/>
    <row r="3292" ht="14.25" customHeight="1"/>
    <row r="3293" ht="14.25" customHeight="1"/>
    <row r="3294" ht="14.25" customHeight="1"/>
    <row r="3295" ht="14.25" customHeight="1"/>
    <row r="3296" ht="14.25" customHeight="1"/>
    <row r="3297" ht="14.25" customHeight="1"/>
    <row r="3298" ht="14.25" customHeight="1"/>
    <row r="3299" ht="14.25" customHeight="1"/>
    <row r="3300" ht="14.25" customHeight="1"/>
    <row r="3301" ht="14.25" customHeight="1"/>
    <row r="3302" ht="14.25" customHeight="1"/>
    <row r="3303" ht="14.25" customHeight="1"/>
    <row r="3304" ht="14.25" customHeight="1"/>
    <row r="3305" ht="14.25" customHeight="1"/>
    <row r="3306" ht="14.25" customHeight="1"/>
    <row r="3307" ht="14.25" customHeight="1"/>
    <row r="3308" ht="14.25" customHeight="1"/>
    <row r="3309" ht="14.25" customHeight="1"/>
    <row r="3310" ht="14.25" customHeight="1"/>
    <row r="3311" ht="14.25" customHeight="1"/>
    <row r="3312" ht="14.25" customHeight="1"/>
    <row r="3313" ht="14.25" customHeight="1"/>
    <row r="3314" ht="14.25" customHeight="1"/>
    <row r="3315" ht="14.25" customHeight="1"/>
    <row r="3316" ht="14.25" customHeight="1"/>
    <row r="3317" ht="14.25" customHeight="1"/>
    <row r="3318" ht="14.25" customHeight="1"/>
    <row r="3319" ht="14.25" customHeight="1"/>
    <row r="3320" ht="14.25" customHeight="1"/>
    <row r="3321" ht="14.25" customHeight="1"/>
    <row r="3322" ht="14.25" customHeight="1"/>
    <row r="3323" ht="14.25" customHeight="1"/>
    <row r="3324" ht="14.25" customHeight="1"/>
    <row r="3325" ht="14.25" customHeight="1"/>
    <row r="3326" ht="14.25" customHeight="1"/>
    <row r="3327" ht="14.25" customHeight="1"/>
    <row r="3328" ht="14.25" customHeight="1"/>
    <row r="3329" ht="14.25" customHeight="1"/>
    <row r="3330" ht="14.25" customHeight="1"/>
    <row r="3331" ht="14.25" customHeight="1"/>
    <row r="3332" ht="14.25" customHeight="1"/>
    <row r="3333" ht="14.25" customHeight="1"/>
    <row r="3334" ht="14.25" customHeight="1"/>
    <row r="3335" ht="14.25" customHeight="1"/>
    <row r="3336" ht="14.25" customHeight="1"/>
    <row r="3337" ht="14.25" customHeight="1"/>
    <row r="3338" ht="14.25" customHeight="1"/>
    <row r="3339" ht="14.25" customHeight="1"/>
    <row r="3340" ht="14.25" customHeight="1"/>
    <row r="3341" ht="14.25" customHeight="1"/>
    <row r="3342" ht="14.25" customHeight="1"/>
    <row r="3343" ht="14.25" customHeight="1"/>
    <row r="3344" ht="14.25" customHeight="1"/>
    <row r="3345" ht="14.25" customHeight="1"/>
    <row r="3346" ht="14.25" customHeight="1"/>
    <row r="3347" ht="14.25" customHeight="1"/>
    <row r="3348" ht="14.25" customHeight="1"/>
    <row r="3349" ht="14.25" customHeight="1"/>
    <row r="3350" ht="14.25" customHeight="1"/>
    <row r="3351" ht="14.25" customHeight="1"/>
    <row r="3352" ht="14.25" customHeight="1"/>
    <row r="3353" ht="14.25" customHeight="1"/>
    <row r="3354" ht="14.25" customHeight="1"/>
    <row r="3355" ht="14.25" customHeight="1"/>
    <row r="3356" ht="14.25" customHeight="1"/>
    <row r="3357" ht="14.25" customHeight="1"/>
    <row r="3358" ht="14.25" customHeight="1"/>
    <row r="3359" ht="14.25" customHeight="1"/>
    <row r="3360" ht="14.25" customHeight="1"/>
    <row r="3361" ht="14.25" customHeight="1"/>
    <row r="3362" ht="14.25" customHeight="1"/>
    <row r="3363" ht="14.25" customHeight="1"/>
    <row r="3364" ht="14.25" customHeight="1"/>
    <row r="3365" ht="14.25" customHeight="1"/>
    <row r="3366" ht="14.25" customHeight="1"/>
    <row r="3367" ht="14.25" customHeight="1"/>
    <row r="3368" ht="14.25" customHeight="1"/>
    <row r="3369" ht="14.25" customHeight="1"/>
    <row r="3370" ht="14.25" customHeight="1"/>
    <row r="3371" ht="14.25" customHeight="1"/>
    <row r="3372" ht="14.25" customHeight="1"/>
    <row r="3373" ht="14.25" customHeight="1"/>
    <row r="3374" ht="14.25" customHeight="1"/>
    <row r="3375" ht="14.25" customHeight="1"/>
    <row r="3376" ht="14.25" customHeight="1"/>
    <row r="3377" ht="14.25" customHeight="1"/>
    <row r="3378" ht="14.25" customHeight="1"/>
    <row r="3379" ht="14.25" customHeight="1"/>
    <row r="3380" ht="14.25" customHeight="1"/>
    <row r="3381" ht="14.25" customHeight="1"/>
    <row r="3382" ht="14.25" customHeight="1"/>
    <row r="3383" ht="14.25" customHeight="1"/>
    <row r="3384" ht="14.25" customHeight="1"/>
    <row r="3385" ht="14.25" customHeight="1"/>
    <row r="3386" ht="14.25" customHeight="1"/>
    <row r="3387" ht="14.25" customHeight="1"/>
    <row r="3388" ht="14.25" customHeight="1"/>
    <row r="3389" ht="14.25" customHeight="1"/>
    <row r="3390" ht="14.25" customHeight="1"/>
    <row r="3391" ht="14.25" customHeight="1"/>
    <row r="3392" ht="14.25" customHeight="1"/>
    <row r="3393" ht="14.25" customHeight="1"/>
    <row r="3394" ht="14.25" customHeight="1"/>
    <row r="3395" ht="14.25" customHeight="1"/>
    <row r="3396" ht="14.25" customHeight="1"/>
    <row r="3397" ht="14.25" customHeight="1"/>
    <row r="3398" ht="14.25" customHeight="1"/>
    <row r="3399" ht="14.25" customHeight="1"/>
    <row r="3400" ht="14.25" customHeight="1"/>
    <row r="3401" ht="14.25" customHeight="1"/>
    <row r="3402" ht="14.25" customHeight="1"/>
    <row r="3403" ht="14.25" customHeight="1"/>
    <row r="3404" ht="14.25" customHeight="1"/>
    <row r="3405" ht="14.25" customHeight="1"/>
    <row r="3406" ht="14.25" customHeight="1"/>
    <row r="3407" ht="14.25" customHeight="1"/>
    <row r="3408" ht="14.25" customHeight="1"/>
    <row r="3409" ht="14.25" customHeight="1"/>
    <row r="3410" ht="14.25" customHeight="1"/>
    <row r="3411" ht="14.25" customHeight="1"/>
    <row r="3412" ht="14.25" customHeight="1"/>
    <row r="3413" ht="14.25" customHeight="1"/>
    <row r="3414" ht="14.25" customHeight="1"/>
    <row r="3415" ht="14.25" customHeight="1"/>
    <row r="3416" ht="14.25" customHeight="1"/>
    <row r="3417" ht="14.25" customHeight="1"/>
    <row r="3418" ht="14.25" customHeight="1"/>
    <row r="3419" ht="14.25" customHeight="1"/>
    <row r="3420" ht="14.25" customHeight="1"/>
    <row r="3421" ht="14.25" customHeight="1"/>
    <row r="3422" ht="14.25" customHeight="1"/>
    <row r="3423" ht="14.25" customHeight="1"/>
    <row r="3424" ht="14.25" customHeight="1"/>
    <row r="3425" ht="14.25" customHeight="1"/>
    <row r="3426" ht="14.25" customHeight="1"/>
    <row r="3427" ht="14.25" customHeight="1"/>
    <row r="3428" ht="14.25" customHeight="1"/>
    <row r="3429" ht="14.25" customHeight="1"/>
    <row r="3430" ht="14.25" customHeight="1"/>
    <row r="3431" ht="14.25" customHeight="1"/>
    <row r="3432" ht="14.25" customHeight="1"/>
    <row r="3433" ht="14.25" customHeight="1"/>
    <row r="3434" ht="14.25" customHeight="1"/>
    <row r="3435" ht="14.25" customHeight="1"/>
    <row r="3436" ht="14.25" customHeight="1"/>
    <row r="3437" ht="14.25" customHeight="1"/>
    <row r="3438" ht="14.25" customHeight="1"/>
    <row r="3439" ht="14.25" customHeight="1"/>
    <row r="3440" ht="14.25" customHeight="1"/>
    <row r="3441" ht="14.25" customHeight="1"/>
    <row r="3442" ht="14.25" customHeight="1"/>
    <row r="3443" ht="14.25" customHeight="1"/>
    <row r="3444" ht="14.25" customHeight="1"/>
    <row r="3445" ht="14.25" customHeight="1"/>
    <row r="3446" ht="14.25" customHeight="1"/>
    <row r="3447" ht="14.25" customHeight="1"/>
    <row r="3448" ht="14.25" customHeight="1"/>
    <row r="3449" ht="14.25" customHeight="1"/>
    <row r="3450" ht="14.25" customHeight="1"/>
    <row r="3451" ht="14.25" customHeight="1"/>
    <row r="3452" ht="14.25" customHeight="1"/>
    <row r="3453" ht="14.25" customHeight="1"/>
    <row r="3454" ht="14.25" customHeight="1"/>
    <row r="3455" ht="14.25" customHeight="1"/>
    <row r="3456" ht="14.25" customHeight="1"/>
    <row r="3457" ht="14.25" customHeight="1"/>
    <row r="3458" ht="14.25" customHeight="1"/>
    <row r="3459" ht="14.25" customHeight="1"/>
    <row r="3460" ht="14.25" customHeight="1"/>
    <row r="3461" ht="14.25" customHeight="1"/>
    <row r="3462" ht="14.25" customHeight="1"/>
    <row r="3463" ht="14.25" customHeight="1"/>
    <row r="3464" ht="14.25" customHeight="1"/>
    <row r="3465" ht="14.25" customHeight="1"/>
    <row r="3466" ht="14.25" customHeight="1"/>
    <row r="3467" ht="14.25" customHeight="1"/>
    <row r="3468" ht="14.25" customHeight="1"/>
    <row r="3469" ht="14.25" customHeight="1"/>
    <row r="3470" ht="14.25" customHeight="1"/>
    <row r="3471" ht="14.25" customHeight="1"/>
    <row r="3472" ht="14.25" customHeight="1"/>
    <row r="3473" ht="14.25" customHeight="1"/>
    <row r="3474" ht="14.25" customHeight="1"/>
    <row r="3475" ht="14.25" customHeight="1"/>
    <row r="3476" ht="14.25" customHeight="1"/>
    <row r="3477" ht="14.25" customHeight="1"/>
    <row r="3478" ht="14.25" customHeight="1"/>
    <row r="3479" ht="14.25" customHeight="1"/>
    <row r="3480" ht="14.25" customHeight="1"/>
    <row r="3481" ht="14.25" customHeight="1"/>
    <row r="3482" ht="14.25" customHeight="1"/>
    <row r="3483" ht="14.25" customHeight="1"/>
    <row r="3484" ht="14.25" customHeight="1"/>
    <row r="3485" ht="14.25" customHeight="1"/>
    <row r="3486" ht="14.25" customHeight="1"/>
    <row r="3487" ht="14.25" customHeight="1"/>
    <row r="3488" ht="14.25" customHeight="1"/>
    <row r="3489" ht="14.25" customHeight="1"/>
    <row r="3490" ht="14.25" customHeight="1"/>
    <row r="3491" ht="14.25" customHeight="1"/>
    <row r="3492" ht="14.25" customHeight="1"/>
    <row r="3493" ht="14.25" customHeight="1"/>
    <row r="3494" ht="14.25" customHeight="1"/>
    <row r="3495" ht="14.25" customHeight="1"/>
    <row r="3496" ht="14.25" customHeight="1"/>
    <row r="3497" ht="14.25" customHeight="1"/>
    <row r="3498" ht="14.25" customHeight="1"/>
    <row r="3499" ht="14.25" customHeight="1"/>
    <row r="3500" ht="14.25" customHeight="1"/>
    <row r="3501" ht="14.25" customHeight="1"/>
    <row r="3502" ht="14.25" customHeight="1"/>
    <row r="3503" ht="14.25" customHeight="1"/>
    <row r="3504" ht="14.25" customHeight="1"/>
    <row r="3505" ht="14.25" customHeight="1"/>
    <row r="3506" ht="14.25" customHeight="1"/>
    <row r="3507" ht="14.25" customHeight="1"/>
    <row r="3508" ht="14.25" customHeight="1"/>
    <row r="3509" ht="14.25" customHeight="1"/>
    <row r="3510" ht="14.25" customHeight="1"/>
    <row r="3511" ht="14.25" customHeight="1"/>
    <row r="3512" ht="14.25" customHeight="1"/>
    <row r="3513" ht="14.25" customHeight="1"/>
    <row r="3514" ht="14.25" customHeight="1"/>
    <row r="3515" ht="14.25" customHeight="1"/>
    <row r="3516" ht="14.25" customHeight="1"/>
    <row r="3517" ht="14.25" customHeight="1"/>
    <row r="3518" ht="14.25" customHeight="1"/>
    <row r="3519" ht="14.25" customHeight="1"/>
    <row r="3520" ht="14.25" customHeight="1"/>
    <row r="3521" ht="14.25" customHeight="1"/>
    <row r="3522" ht="14.25" customHeight="1"/>
    <row r="3523" ht="14.25" customHeight="1"/>
    <row r="3524" ht="14.25" customHeight="1"/>
    <row r="3525" ht="14.25" customHeight="1"/>
    <row r="3526" ht="14.25" customHeight="1"/>
    <row r="3527" ht="14.25" customHeight="1"/>
    <row r="3528" ht="14.25" customHeight="1"/>
    <row r="3529" ht="14.25" customHeight="1"/>
    <row r="3530" ht="14.25" customHeight="1"/>
    <row r="3531" ht="14.25" customHeight="1"/>
    <row r="3532" ht="14.25" customHeight="1"/>
    <row r="3533" ht="14.25" customHeight="1"/>
    <row r="3534" ht="14.25" customHeight="1"/>
    <row r="3535" ht="14.25" customHeight="1"/>
    <row r="3536" ht="14.25" customHeight="1"/>
    <row r="3537" ht="14.25" customHeight="1"/>
    <row r="3538" ht="14.25" customHeight="1"/>
    <row r="3539" ht="14.25" customHeight="1"/>
    <row r="3540" ht="14.25" customHeight="1"/>
    <row r="3541" ht="14.25" customHeight="1"/>
    <row r="3542" ht="14.25" customHeight="1"/>
    <row r="3543" ht="14.25" customHeight="1"/>
    <row r="3544" ht="14.25" customHeight="1"/>
    <row r="3545" ht="14.25" customHeight="1"/>
    <row r="3546" ht="14.25" customHeight="1"/>
    <row r="3547" ht="14.25" customHeight="1"/>
    <row r="3548" ht="14.25" customHeight="1"/>
    <row r="3549" ht="14.25" customHeight="1"/>
    <row r="3550" ht="14.25" customHeight="1"/>
    <row r="3551" ht="14.25" customHeight="1"/>
    <row r="3552" ht="14.25" customHeight="1"/>
    <row r="3553" ht="14.25" customHeight="1"/>
    <row r="3554" ht="14.25" customHeight="1"/>
    <row r="3555" ht="14.25" customHeight="1"/>
    <row r="3556" ht="14.25" customHeight="1"/>
    <row r="3557" ht="14.25" customHeight="1"/>
    <row r="3558" ht="14.25" customHeight="1"/>
    <row r="3559" ht="14.25" customHeight="1"/>
    <row r="3560" ht="14.25" customHeight="1"/>
    <row r="3561" ht="14.25" customHeight="1"/>
    <row r="3562" ht="14.25" customHeight="1"/>
    <row r="3563" ht="14.25" customHeight="1"/>
    <row r="3564" ht="14.25" customHeight="1"/>
    <row r="3565" ht="14.25" customHeight="1"/>
    <row r="3566" ht="14.25" customHeight="1"/>
    <row r="3567" ht="14.25" customHeight="1"/>
    <row r="3568" ht="14.25" customHeight="1"/>
    <row r="3569" ht="14.25" customHeight="1"/>
    <row r="3570" ht="14.25" customHeight="1"/>
    <row r="3571" ht="14.25" customHeight="1"/>
    <row r="3572" ht="14.25" customHeight="1"/>
    <row r="3573" ht="14.25" customHeight="1"/>
    <row r="3574" ht="14.25" customHeight="1"/>
    <row r="3575" ht="14.25" customHeight="1"/>
    <row r="3576" ht="14.25" customHeight="1"/>
    <row r="3577" ht="14.25" customHeight="1"/>
    <row r="3578" ht="14.25" customHeight="1"/>
    <row r="3579" ht="14.25" customHeight="1"/>
    <row r="3580" ht="14.25" customHeight="1"/>
    <row r="3581" ht="14.25" customHeight="1"/>
    <row r="3582" ht="14.25" customHeight="1"/>
    <row r="3583" ht="14.25" customHeight="1"/>
    <row r="3584" ht="14.25" customHeight="1"/>
    <row r="3585" ht="14.25" customHeight="1"/>
    <row r="3586" ht="14.25" customHeight="1"/>
    <row r="3587" ht="14.25" customHeight="1"/>
    <row r="3588" ht="14.25" customHeight="1"/>
    <row r="3589" ht="14.25" customHeight="1"/>
    <row r="3590" ht="14.25" customHeight="1"/>
    <row r="3591" ht="14.25" customHeight="1"/>
    <row r="3592" ht="14.25" customHeight="1"/>
    <row r="3593" ht="14.25" customHeight="1"/>
    <row r="3594" ht="14.25" customHeight="1"/>
    <row r="3595" ht="14.25" customHeight="1"/>
    <row r="3596" ht="14.25" customHeight="1"/>
    <row r="3597" ht="14.25" customHeight="1"/>
    <row r="3598" ht="14.25" customHeight="1"/>
    <row r="3599" ht="14.25" customHeight="1"/>
    <row r="3600" ht="14.25" customHeight="1"/>
    <row r="3601" ht="14.25" customHeight="1"/>
    <row r="3602" ht="14.25" customHeight="1"/>
    <row r="3603" ht="14.25" customHeight="1"/>
    <row r="3604" ht="14.25" customHeight="1"/>
    <row r="3605" ht="14.25" customHeight="1"/>
    <row r="3606" ht="14.25" customHeight="1"/>
    <row r="3607" ht="14.25" customHeight="1"/>
    <row r="3608" ht="14.25" customHeight="1"/>
    <row r="3609" ht="14.25" customHeight="1"/>
    <row r="3610" ht="14.25" customHeight="1"/>
    <row r="3611" ht="14.25" customHeight="1"/>
    <row r="3612" ht="14.25" customHeight="1"/>
    <row r="3613" ht="14.25" customHeight="1"/>
    <row r="3614" ht="14.25" customHeight="1"/>
    <row r="3615" ht="14.25" customHeight="1"/>
    <row r="3616" ht="14.25" customHeight="1"/>
    <row r="3617" ht="14.25" customHeight="1"/>
    <row r="3618" ht="14.25" customHeight="1"/>
    <row r="3619" ht="14.25" customHeight="1"/>
    <row r="3620" ht="14.25" customHeight="1"/>
    <row r="3621" ht="14.25" customHeight="1"/>
    <row r="3622" ht="14.25" customHeight="1"/>
    <row r="3623" ht="14.25" customHeight="1"/>
    <row r="3624" ht="14.25" customHeight="1"/>
    <row r="3625" ht="14.25" customHeight="1"/>
    <row r="3626" ht="14.25" customHeight="1"/>
    <row r="3627" ht="14.25" customHeight="1"/>
    <row r="3628" ht="14.25" customHeight="1"/>
    <row r="3629" ht="14.25" customHeight="1"/>
    <row r="3630" ht="14.25" customHeight="1"/>
    <row r="3631" ht="14.25" customHeight="1"/>
    <row r="3632" ht="14.25" customHeight="1"/>
    <row r="3633" ht="14.25" customHeight="1"/>
    <row r="3634" ht="14.25" customHeight="1"/>
    <row r="3635" ht="14.25" customHeight="1"/>
    <row r="3636" ht="14.25" customHeight="1"/>
    <row r="3637" ht="14.25" customHeight="1"/>
    <row r="3638" ht="14.25" customHeight="1"/>
    <row r="3639" ht="14.25" customHeight="1"/>
    <row r="3640" ht="14.25" customHeight="1"/>
    <row r="3641" ht="14.25" customHeight="1"/>
    <row r="3642" ht="14.25" customHeight="1"/>
    <row r="3643" ht="14.25" customHeight="1"/>
    <row r="3644" ht="14.25" customHeight="1"/>
    <row r="3645" ht="14.25" customHeight="1"/>
    <row r="3646" ht="14.25" customHeight="1"/>
    <row r="3647" ht="14.25" customHeight="1"/>
    <row r="3648" ht="14.25" customHeight="1"/>
    <row r="3649" ht="14.25" customHeight="1"/>
    <row r="3650" ht="14.25" customHeight="1"/>
    <row r="3651" ht="14.25" customHeight="1"/>
    <row r="3652" ht="14.25" customHeight="1"/>
    <row r="3653" ht="14.25" customHeight="1"/>
    <row r="3654" ht="14.25" customHeight="1"/>
    <row r="3655" ht="14.25" customHeight="1"/>
    <row r="3656" ht="14.25" customHeight="1"/>
    <row r="3657" ht="14.25" customHeight="1"/>
    <row r="3658" ht="14.25" customHeight="1"/>
    <row r="3659" ht="14.25" customHeight="1"/>
    <row r="3660" ht="14.25" customHeight="1"/>
    <row r="3661" ht="14.25" customHeight="1"/>
    <row r="3662" ht="14.25" customHeight="1"/>
    <row r="3663" ht="14.25" customHeight="1"/>
    <row r="3664" ht="14.25" customHeight="1"/>
    <row r="3665" ht="14.25" customHeight="1"/>
    <row r="3666" ht="14.25" customHeight="1"/>
    <row r="3667" ht="14.25" customHeight="1"/>
    <row r="3668" ht="14.25" customHeight="1"/>
    <row r="3669" ht="14.25" customHeight="1"/>
    <row r="3670" ht="14.25" customHeight="1"/>
    <row r="3671" ht="14.25" customHeight="1"/>
    <row r="3672" ht="14.25" customHeight="1"/>
    <row r="3673" ht="14.25" customHeight="1"/>
    <row r="3674" ht="14.25" customHeight="1"/>
    <row r="3675" ht="14.25" customHeight="1"/>
    <row r="3676" ht="14.25" customHeight="1"/>
    <row r="3677" ht="14.25" customHeight="1"/>
    <row r="3678" ht="14.25" customHeight="1"/>
    <row r="3679" ht="14.25" customHeight="1"/>
    <row r="3680" ht="14.25" customHeight="1"/>
    <row r="3681" ht="14.25" customHeight="1"/>
    <row r="3682" ht="14.25" customHeight="1"/>
    <row r="3683" ht="14.25" customHeight="1"/>
    <row r="3684" ht="14.25" customHeight="1"/>
    <row r="3685" ht="14.25" customHeight="1"/>
    <row r="3686" ht="14.25" customHeight="1"/>
    <row r="3687" ht="14.25" customHeight="1"/>
    <row r="3688" ht="14.25" customHeight="1"/>
    <row r="3689" ht="14.25" customHeight="1"/>
    <row r="3690" ht="14.25" customHeight="1"/>
    <row r="3691" ht="14.25" customHeight="1"/>
    <row r="3692" ht="14.25" customHeight="1"/>
    <row r="3693" ht="14.25" customHeight="1"/>
    <row r="3694" ht="14.25" customHeight="1"/>
    <row r="3695" ht="14.25" customHeight="1"/>
    <row r="3696" ht="14.25" customHeight="1"/>
    <row r="3697" ht="14.25" customHeight="1"/>
    <row r="3698" ht="14.25" customHeight="1"/>
    <row r="3699" ht="14.25" customHeight="1"/>
    <row r="3700" ht="14.25" customHeight="1"/>
    <row r="3701" ht="14.25" customHeight="1"/>
    <row r="3702" ht="14.25" customHeight="1"/>
    <row r="3703" ht="14.25" customHeight="1"/>
    <row r="3704" ht="14.25" customHeight="1"/>
    <row r="3705" ht="14.25" customHeight="1"/>
    <row r="3706" ht="14.25" customHeight="1"/>
    <row r="3707" ht="14.25" customHeight="1"/>
    <row r="3708" ht="14.25" customHeight="1"/>
    <row r="3709" ht="14.25" customHeight="1"/>
    <row r="3710" ht="14.25" customHeight="1"/>
    <row r="3711" ht="14.25" customHeight="1"/>
    <row r="3712" ht="14.25" customHeight="1"/>
    <row r="3713" ht="14.25" customHeight="1"/>
    <row r="3714" ht="14.25" customHeight="1"/>
    <row r="3715" ht="14.25" customHeight="1"/>
    <row r="3716" ht="14.25" customHeight="1"/>
    <row r="3717" ht="14.25" customHeight="1"/>
    <row r="3718" ht="14.25" customHeight="1"/>
    <row r="3719" ht="14.25" customHeight="1"/>
    <row r="3720" ht="14.25" customHeight="1"/>
    <row r="3721" ht="14.25" customHeight="1"/>
    <row r="3722" ht="14.25" customHeight="1"/>
    <row r="3723" ht="14.25" customHeight="1"/>
    <row r="3724" ht="14.25" customHeight="1"/>
    <row r="3725" ht="14.25" customHeight="1"/>
    <row r="3726" ht="14.25" customHeight="1"/>
    <row r="3727" ht="14.25" customHeight="1"/>
    <row r="3728" ht="14.25" customHeight="1"/>
    <row r="3729" ht="14.25" customHeight="1"/>
    <row r="3730" ht="14.25" customHeight="1"/>
    <row r="3731" ht="14.25" customHeight="1"/>
    <row r="3732" ht="14.25" customHeight="1"/>
    <row r="3733" ht="14.25" customHeight="1"/>
    <row r="3734" ht="14.25" customHeight="1"/>
    <row r="3735" ht="14.25" customHeight="1"/>
    <row r="3736" ht="14.25" customHeight="1"/>
    <row r="3737" ht="14.25" customHeight="1"/>
    <row r="3738" ht="14.25" customHeight="1"/>
    <row r="3739" ht="14.25" customHeight="1"/>
    <row r="3740" ht="14.25" customHeight="1"/>
    <row r="3741" ht="14.25" customHeight="1"/>
    <row r="3742" ht="14.25" customHeight="1"/>
    <row r="3743" ht="14.25" customHeight="1"/>
    <row r="3744" ht="14.25" customHeight="1"/>
    <row r="3745" ht="14.25" customHeight="1"/>
    <row r="3746" ht="14.25" customHeight="1"/>
    <row r="3747" ht="14.25" customHeight="1"/>
    <row r="3748" ht="14.25" customHeight="1"/>
    <row r="3749" ht="14.25" customHeight="1"/>
    <row r="3750" ht="14.25" customHeight="1"/>
    <row r="3751" ht="14.25" customHeight="1"/>
    <row r="3752" ht="14.25" customHeight="1"/>
    <row r="3753" ht="14.25" customHeight="1"/>
    <row r="3754" ht="14.25" customHeight="1"/>
    <row r="3755" ht="14.25" customHeight="1"/>
    <row r="3756" ht="14.25" customHeight="1"/>
    <row r="3757" ht="14.25" customHeight="1"/>
    <row r="3758" ht="14.25" customHeight="1"/>
    <row r="3759" ht="14.25" customHeight="1"/>
    <row r="3760" ht="14.25" customHeight="1"/>
    <row r="3761" ht="14.25" customHeight="1"/>
    <row r="3762" ht="14.25" customHeight="1"/>
    <row r="3763" ht="14.25" customHeight="1"/>
    <row r="3764" ht="14.25" customHeight="1"/>
    <row r="3765" ht="14.25" customHeight="1"/>
    <row r="3766" ht="14.25" customHeight="1"/>
    <row r="3767" ht="14.25" customHeight="1"/>
    <row r="3768" ht="14.25" customHeight="1"/>
    <row r="3769" ht="14.25" customHeight="1"/>
    <row r="3770" ht="14.25" customHeight="1"/>
    <row r="3771" ht="14.25" customHeight="1"/>
    <row r="3772" ht="14.25" customHeight="1"/>
    <row r="3773" ht="14.25" customHeight="1"/>
    <row r="3774" ht="14.25" customHeight="1"/>
    <row r="3775" ht="14.25" customHeight="1"/>
    <row r="3776" ht="14.25" customHeight="1"/>
    <row r="3777" ht="14.25" customHeight="1"/>
    <row r="3778" ht="14.25" customHeight="1"/>
    <row r="3779" ht="14.25" customHeight="1"/>
    <row r="3780" ht="14.25" customHeight="1"/>
    <row r="3781" ht="14.25" customHeight="1"/>
    <row r="3782" ht="14.25" customHeight="1"/>
    <row r="3783" ht="14.25" customHeight="1"/>
    <row r="3784" ht="14.25" customHeight="1"/>
    <row r="3785" ht="14.25" customHeight="1"/>
    <row r="3786" ht="14.25" customHeight="1"/>
    <row r="3787" ht="14.25" customHeight="1"/>
    <row r="3788" ht="14.25" customHeight="1"/>
    <row r="3789" ht="14.25" customHeight="1"/>
    <row r="3790" ht="14.25" customHeight="1"/>
    <row r="3791" ht="14.25" customHeight="1"/>
    <row r="3792" ht="14.25" customHeight="1"/>
    <row r="3793" ht="14.25" customHeight="1"/>
    <row r="3794" ht="14.25" customHeight="1"/>
    <row r="3795" ht="14.25" customHeight="1"/>
    <row r="3796" ht="14.25" customHeight="1"/>
    <row r="3797" ht="14.25" customHeight="1"/>
    <row r="3798" ht="14.25" customHeight="1"/>
    <row r="3799" ht="14.25" customHeight="1"/>
    <row r="3800" ht="14.25" customHeight="1"/>
    <row r="3801" ht="14.25" customHeight="1"/>
    <row r="3802" ht="14.25" customHeight="1"/>
    <row r="3803" ht="14.25" customHeight="1"/>
    <row r="3804" ht="14.25" customHeight="1"/>
    <row r="3805" ht="14.25" customHeight="1"/>
    <row r="3806" ht="14.25" customHeight="1"/>
    <row r="3807" ht="14.25" customHeight="1"/>
    <row r="3808" ht="14.25" customHeight="1"/>
    <row r="3809" ht="14.25" customHeight="1"/>
    <row r="3810" ht="14.25" customHeight="1"/>
    <row r="3811" ht="14.25" customHeight="1"/>
    <row r="3812" ht="14.25" customHeight="1"/>
    <row r="3813" ht="14.25" customHeight="1"/>
    <row r="3814" ht="14.25" customHeight="1"/>
    <row r="3815" ht="14.25" customHeight="1"/>
    <row r="3816" ht="14.25" customHeight="1"/>
    <row r="3817" ht="14.25" customHeight="1"/>
    <row r="3818" ht="14.25" customHeight="1"/>
    <row r="3819" ht="14.25" customHeight="1"/>
    <row r="3820" ht="14.25" customHeight="1"/>
    <row r="3821" ht="14.25" customHeight="1"/>
    <row r="3822" ht="14.25" customHeight="1"/>
    <row r="3823" ht="14.25" customHeight="1"/>
    <row r="3824" ht="14.25" customHeight="1"/>
    <row r="3825" ht="14.25" customHeight="1"/>
    <row r="3826" ht="14.25" customHeight="1"/>
    <row r="3827" ht="14.25" customHeight="1"/>
    <row r="3828" ht="14.25" customHeight="1"/>
    <row r="3829" ht="14.25" customHeight="1"/>
    <row r="3830" ht="14.25" customHeight="1"/>
    <row r="3831" ht="14.25" customHeight="1"/>
    <row r="3832" ht="14.25" customHeight="1"/>
    <row r="3833" ht="14.25" customHeight="1"/>
    <row r="3834" ht="14.25" customHeight="1"/>
    <row r="3835" ht="14.25" customHeight="1"/>
    <row r="3836" ht="14.25" customHeight="1"/>
    <row r="3837" ht="14.25" customHeight="1"/>
    <row r="3838" ht="14.25" customHeight="1"/>
    <row r="3839" ht="14.25" customHeight="1"/>
    <row r="3840" ht="14.25" customHeight="1"/>
    <row r="3841" ht="14.25" customHeight="1"/>
    <row r="3842" ht="14.25" customHeight="1"/>
    <row r="3843" ht="14.25" customHeight="1"/>
    <row r="3844" ht="14.25" customHeight="1"/>
    <row r="3845" ht="14.25" customHeight="1"/>
    <row r="3846" ht="14.25" customHeight="1"/>
    <row r="3847" ht="14.25" customHeight="1"/>
    <row r="3848" ht="14.25" customHeight="1"/>
    <row r="3849" ht="14.25" customHeight="1"/>
    <row r="3850" ht="14.25" customHeight="1"/>
    <row r="3851" ht="14.25" customHeight="1"/>
    <row r="3852" ht="14.25" customHeight="1"/>
    <row r="3853" ht="14.25" customHeight="1"/>
    <row r="3854" ht="14.25" customHeight="1"/>
    <row r="3855" ht="14.25" customHeight="1"/>
    <row r="3856" ht="14.25" customHeight="1"/>
    <row r="3857" ht="14.25" customHeight="1"/>
    <row r="3858" ht="14.25" customHeight="1"/>
    <row r="3859" ht="14.25" customHeight="1"/>
    <row r="3860" ht="14.25" customHeight="1"/>
    <row r="3861" ht="14.25" customHeight="1"/>
    <row r="3862" ht="14.25" customHeight="1"/>
    <row r="3863" ht="14.25" customHeight="1"/>
    <row r="3864" ht="14.25" customHeight="1"/>
    <row r="3865" ht="14.25" customHeight="1"/>
    <row r="3866" ht="14.25" customHeight="1"/>
    <row r="3867" ht="14.25" customHeight="1"/>
    <row r="3868" ht="14.25" customHeight="1"/>
    <row r="3869" ht="14.25" customHeight="1"/>
    <row r="3870" ht="14.25" customHeight="1"/>
    <row r="3871" ht="14.25" customHeight="1"/>
    <row r="3872" ht="14.25" customHeight="1"/>
    <row r="3873" ht="14.25" customHeight="1"/>
    <row r="3874" ht="14.25" customHeight="1"/>
    <row r="3875" ht="14.25" customHeight="1"/>
    <row r="3876" ht="14.25" customHeight="1"/>
    <row r="3877" ht="14.25" customHeight="1"/>
    <row r="3878" ht="14.25" customHeight="1"/>
    <row r="3879" ht="14.25" customHeight="1"/>
    <row r="3880" ht="14.25" customHeight="1"/>
    <row r="3881" ht="14.25" customHeight="1"/>
    <row r="3882" ht="14.25" customHeight="1"/>
    <row r="3883" ht="14.25" customHeight="1"/>
    <row r="3884" ht="14.25" customHeight="1"/>
    <row r="3885" ht="14.25" customHeight="1"/>
    <row r="3886" ht="14.25" customHeight="1"/>
    <row r="3887" ht="14.25" customHeight="1"/>
    <row r="3888" ht="14.25" customHeight="1"/>
    <row r="3889" ht="14.25" customHeight="1"/>
    <row r="3890" ht="14.25" customHeight="1"/>
    <row r="3891" ht="14.25" customHeight="1"/>
    <row r="3892" ht="14.25" customHeight="1"/>
    <row r="3893" ht="14.25" customHeight="1"/>
    <row r="3894" ht="14.25" customHeight="1"/>
    <row r="3895" ht="14.25" customHeight="1"/>
    <row r="3896" ht="14.25" customHeight="1"/>
    <row r="3897" ht="14.25" customHeight="1"/>
    <row r="3898" ht="14.25" customHeight="1"/>
    <row r="3899" ht="14.25" customHeight="1"/>
    <row r="3900" ht="14.25" customHeight="1"/>
    <row r="3901" ht="14.25" customHeight="1"/>
    <row r="3902" ht="14.25" customHeight="1"/>
    <row r="3903" ht="14.25" customHeight="1"/>
    <row r="3904" ht="14.25" customHeight="1"/>
    <row r="3905" ht="14.25" customHeight="1"/>
    <row r="3906" ht="14.25" customHeight="1"/>
    <row r="3907" ht="14.25" customHeight="1"/>
    <row r="3908" ht="14.25" customHeight="1"/>
    <row r="3909" ht="14.25" customHeight="1"/>
    <row r="3910" ht="14.25" customHeight="1"/>
    <row r="3911" ht="14.25" customHeight="1"/>
    <row r="3912" ht="14.25" customHeight="1"/>
    <row r="3913" ht="14.25" customHeight="1"/>
    <row r="3914" ht="14.25" customHeight="1"/>
    <row r="3915" ht="14.25" customHeight="1"/>
    <row r="3916" ht="14.25" customHeight="1"/>
    <row r="3917" ht="14.25" customHeight="1"/>
    <row r="3918" ht="14.25" customHeight="1"/>
    <row r="3919" ht="14.25" customHeight="1"/>
    <row r="3920" ht="14.25" customHeight="1"/>
    <row r="3921" ht="14.25" customHeight="1"/>
    <row r="3922" ht="14.25" customHeight="1"/>
    <row r="3923" ht="14.25" customHeight="1"/>
    <row r="3924" ht="14.25" customHeight="1"/>
    <row r="3925" ht="14.25" customHeight="1"/>
    <row r="3926" ht="14.25" customHeight="1"/>
    <row r="3927" ht="14.25" customHeight="1"/>
    <row r="3928" ht="14.25" customHeight="1"/>
    <row r="3929" ht="14.25" customHeight="1"/>
    <row r="3930" ht="14.25" customHeight="1"/>
    <row r="3931" ht="14.25" customHeight="1"/>
    <row r="3932" ht="14.25" customHeight="1"/>
    <row r="3933" ht="14.25" customHeight="1"/>
    <row r="3934" ht="14.25" customHeight="1"/>
    <row r="3935" ht="14.25" customHeight="1"/>
    <row r="3936" ht="14.25" customHeight="1"/>
    <row r="3937" ht="14.25" customHeight="1"/>
    <row r="3938" ht="14.25" customHeight="1"/>
    <row r="3939" ht="14.25" customHeight="1"/>
    <row r="3940" ht="14.25" customHeight="1"/>
    <row r="3941" ht="14.25" customHeight="1"/>
    <row r="3942" ht="14.25" customHeight="1"/>
    <row r="3943" ht="14.25" customHeight="1"/>
    <row r="3944" ht="14.25" customHeight="1"/>
    <row r="3945" ht="14.25" customHeight="1"/>
    <row r="3946" ht="14.25" customHeight="1"/>
    <row r="3947" ht="14.25" customHeight="1"/>
    <row r="3948" ht="14.25" customHeight="1"/>
    <row r="3949" ht="14.25" customHeight="1"/>
    <row r="3950" ht="14.25" customHeight="1"/>
    <row r="3951" ht="14.25" customHeight="1"/>
    <row r="3952" ht="14.25" customHeight="1"/>
    <row r="3953" ht="14.25" customHeight="1"/>
    <row r="3954" ht="14.25" customHeight="1"/>
    <row r="3955" ht="14.25" customHeight="1"/>
    <row r="3956" ht="14.25" customHeight="1"/>
    <row r="3957" ht="14.25" customHeight="1"/>
    <row r="3958" ht="14.25" customHeight="1"/>
    <row r="3959" ht="14.25" customHeight="1"/>
    <row r="3960" ht="14.25" customHeight="1"/>
    <row r="3961" ht="14.25" customHeight="1"/>
    <row r="3962" ht="14.25" customHeight="1"/>
    <row r="3963" ht="14.25" customHeight="1"/>
    <row r="3964" ht="14.25" customHeight="1"/>
    <row r="3965" ht="14.25" customHeight="1"/>
    <row r="3966" ht="14.25" customHeight="1"/>
    <row r="3967" ht="14.25" customHeight="1"/>
    <row r="3968" ht="14.25" customHeight="1"/>
    <row r="3969" ht="14.25" customHeight="1"/>
    <row r="3970" ht="14.25" customHeight="1"/>
    <row r="3971" ht="14.25" customHeight="1"/>
    <row r="3972" ht="14.25" customHeight="1"/>
    <row r="3973" ht="14.25" customHeight="1"/>
    <row r="3974" ht="14.25" customHeight="1"/>
    <row r="3975" ht="14.25" customHeight="1"/>
    <row r="3976" ht="14.25" customHeight="1"/>
    <row r="3977" ht="14.25" customHeight="1"/>
    <row r="3978" ht="14.25" customHeight="1"/>
    <row r="3979" ht="14.25" customHeight="1"/>
    <row r="3980" ht="14.25" customHeight="1"/>
    <row r="3981" ht="14.25" customHeight="1"/>
    <row r="3982" ht="14.25" customHeight="1"/>
    <row r="3983" ht="14.25" customHeight="1"/>
    <row r="3984" ht="14.25" customHeight="1"/>
    <row r="3985" ht="14.25" customHeight="1"/>
    <row r="3986" ht="14.25" customHeight="1"/>
    <row r="3987" ht="14.25" customHeight="1"/>
    <row r="3988" ht="14.25" customHeight="1"/>
    <row r="3989" ht="14.25" customHeight="1"/>
    <row r="3990" ht="14.25" customHeight="1"/>
    <row r="3991" ht="14.25" customHeight="1"/>
    <row r="3992" ht="14.25" customHeight="1"/>
    <row r="3993" ht="14.25" customHeight="1"/>
    <row r="3994" ht="14.25" customHeight="1"/>
    <row r="3995" ht="14.25" customHeight="1"/>
    <row r="3996" ht="14.25" customHeight="1"/>
    <row r="3997" ht="14.25" customHeight="1"/>
    <row r="3998" ht="14.25" customHeight="1"/>
    <row r="3999" ht="14.25" customHeight="1"/>
    <row r="4000" ht="14.25" customHeight="1"/>
    <row r="4001" ht="14.25" customHeight="1"/>
    <row r="4002" ht="14.25" customHeight="1"/>
    <row r="4003" ht="14.25" customHeight="1"/>
    <row r="4004" ht="14.25" customHeight="1"/>
    <row r="4005" ht="14.25" customHeight="1"/>
    <row r="4006" ht="14.25" customHeight="1"/>
    <row r="4007" ht="14.25" customHeight="1"/>
    <row r="4008" ht="14.25" customHeight="1"/>
    <row r="4009" ht="14.25" customHeight="1"/>
    <row r="4010" ht="14.25" customHeight="1"/>
    <row r="4011" ht="14.25" customHeight="1"/>
    <row r="4012" ht="14.25" customHeight="1"/>
    <row r="4013" ht="14.25" customHeight="1"/>
    <row r="4014" ht="14.25" customHeight="1"/>
    <row r="4015" ht="14.25" customHeight="1"/>
    <row r="4016" ht="14.25" customHeight="1"/>
    <row r="4017" ht="14.25" customHeight="1"/>
    <row r="4018" ht="14.25" customHeight="1"/>
    <row r="4019" ht="14.25" customHeight="1"/>
    <row r="4020" ht="14.25" customHeight="1"/>
    <row r="4021" ht="14.25" customHeight="1"/>
    <row r="4022" ht="14.25" customHeight="1"/>
    <row r="4023" ht="14.25" customHeight="1"/>
    <row r="4024" ht="14.25" customHeight="1"/>
    <row r="4025" ht="14.25" customHeight="1"/>
    <row r="4026" ht="14.25" customHeight="1"/>
    <row r="4027" ht="14.25" customHeight="1"/>
    <row r="4028" ht="14.25" customHeight="1"/>
    <row r="4029" ht="14.25" customHeight="1"/>
    <row r="4030" ht="14.25" customHeight="1"/>
    <row r="4031" ht="14.25" customHeight="1"/>
    <row r="4032" ht="14.25" customHeight="1"/>
    <row r="4033" ht="14.25" customHeight="1"/>
    <row r="4034" ht="14.25" customHeight="1"/>
    <row r="4035" ht="14.25" customHeight="1"/>
    <row r="4036" ht="14.25" customHeight="1"/>
    <row r="4037" ht="14.25" customHeight="1"/>
    <row r="4038" ht="14.25" customHeight="1"/>
    <row r="4039" ht="14.25" customHeight="1"/>
    <row r="4040" ht="14.25" customHeight="1"/>
    <row r="4041" ht="14.25" customHeight="1"/>
    <row r="4042" ht="14.25" customHeight="1"/>
    <row r="4043" ht="14.25" customHeight="1"/>
    <row r="4044" ht="14.25" customHeight="1"/>
    <row r="4045" ht="14.25" customHeight="1"/>
    <row r="4046" ht="14.25" customHeight="1"/>
    <row r="4047" ht="14.25" customHeight="1"/>
    <row r="4048" ht="14.25" customHeight="1"/>
    <row r="4049" ht="14.25" customHeight="1"/>
    <row r="4050" ht="14.25" customHeight="1"/>
    <row r="4051" ht="14.25" customHeight="1"/>
    <row r="4052" ht="14.25" customHeight="1"/>
    <row r="4053" ht="14.25" customHeight="1"/>
    <row r="4054" ht="14.25" customHeight="1"/>
    <row r="4055" ht="14.25" customHeight="1"/>
    <row r="4056" ht="14.25" customHeight="1"/>
    <row r="4057" ht="14.25" customHeight="1"/>
    <row r="4058" ht="14.25" customHeight="1"/>
    <row r="4059" ht="14.25" customHeight="1"/>
    <row r="4060" ht="14.25" customHeight="1"/>
    <row r="4061" ht="14.25" customHeight="1"/>
    <row r="4062" ht="14.25" customHeight="1"/>
    <row r="4063" ht="14.25" customHeight="1"/>
    <row r="4064" ht="14.25" customHeight="1"/>
    <row r="4065" ht="14.25" customHeight="1"/>
    <row r="4066" ht="14.25" customHeight="1"/>
    <row r="4067" ht="14.25" customHeight="1"/>
    <row r="4068" ht="14.25" customHeight="1"/>
    <row r="4069" ht="14.25" customHeight="1"/>
    <row r="4070" ht="14.25" customHeight="1"/>
    <row r="4071" ht="14.25" customHeight="1"/>
    <row r="4072" ht="14.25" customHeight="1"/>
    <row r="4073" ht="14.25" customHeight="1"/>
    <row r="4074" ht="14.25" customHeight="1"/>
    <row r="4075" ht="14.25" customHeight="1"/>
    <row r="4076" ht="14.25" customHeight="1"/>
    <row r="4077" ht="14.25" customHeight="1"/>
    <row r="4078" ht="14.25" customHeight="1"/>
    <row r="4079" ht="14.25" customHeight="1"/>
    <row r="4080" ht="14.25" customHeight="1"/>
    <row r="4081" ht="14.25" customHeight="1"/>
    <row r="4082" ht="14.25" customHeight="1"/>
    <row r="4083" ht="14.25" customHeight="1"/>
    <row r="4084" ht="14.25" customHeight="1"/>
    <row r="4085" ht="14.25" customHeight="1"/>
    <row r="4086" ht="14.25" customHeight="1"/>
    <row r="4087" ht="14.25" customHeight="1"/>
    <row r="4088" ht="14.25" customHeight="1"/>
    <row r="4089" ht="14.25" customHeight="1"/>
    <row r="4090" ht="14.25" customHeight="1"/>
    <row r="4091" ht="14.25" customHeight="1"/>
    <row r="4092" ht="14.25" customHeight="1"/>
    <row r="4093" ht="14.25" customHeight="1"/>
    <row r="4094" ht="14.25" customHeight="1"/>
    <row r="4095" ht="14.25" customHeight="1"/>
    <row r="4096" ht="14.25" customHeight="1"/>
    <row r="4097" ht="14.25" customHeight="1"/>
    <row r="4098" ht="14.25" customHeight="1"/>
    <row r="4099" ht="14.25" customHeight="1"/>
    <row r="4100" ht="14.25" customHeight="1"/>
    <row r="4101" ht="14.25" customHeight="1"/>
    <row r="4102" ht="14.25" customHeight="1"/>
    <row r="4103" ht="14.25" customHeight="1"/>
    <row r="4104" ht="14.25" customHeight="1"/>
    <row r="4105" ht="14.25" customHeight="1"/>
    <row r="4106" ht="14.25" customHeight="1"/>
    <row r="4107" ht="14.25" customHeight="1"/>
    <row r="4108" ht="14.25" customHeight="1"/>
    <row r="4109" ht="14.25" customHeight="1"/>
    <row r="4110" ht="14.25" customHeight="1"/>
    <row r="4111" ht="14.25" customHeight="1"/>
    <row r="4112" ht="14.25" customHeight="1"/>
    <row r="4113" ht="14.25" customHeight="1"/>
    <row r="4114" ht="14.25" customHeight="1"/>
    <row r="4115" ht="14.25" customHeight="1"/>
    <row r="4116" ht="14.25" customHeight="1"/>
    <row r="4117" ht="14.25" customHeight="1"/>
    <row r="4118" ht="14.25" customHeight="1"/>
    <row r="4119" ht="14.25" customHeight="1"/>
    <row r="4120" ht="14.25" customHeight="1"/>
    <row r="4121" ht="14.25" customHeight="1"/>
    <row r="4122" ht="14.25" customHeight="1"/>
    <row r="4123" ht="14.25" customHeight="1"/>
    <row r="4124" ht="14.25" customHeight="1"/>
    <row r="4125" ht="14.25" customHeight="1"/>
    <row r="4126" ht="14.25" customHeight="1"/>
    <row r="4127" ht="14.25" customHeight="1"/>
    <row r="4128" ht="14.25" customHeight="1"/>
    <row r="4129" ht="14.25" customHeight="1"/>
    <row r="4130" ht="14.25" customHeight="1"/>
    <row r="4131" ht="14.25" customHeight="1"/>
    <row r="4132" ht="14.25" customHeight="1"/>
    <row r="4133" ht="14.25" customHeight="1"/>
    <row r="4134" ht="14.25" customHeight="1"/>
    <row r="4135" ht="14.25" customHeight="1"/>
    <row r="4136" ht="14.25" customHeight="1"/>
    <row r="4137" ht="14.25" customHeight="1"/>
    <row r="4138" ht="14.25" customHeight="1"/>
    <row r="4139" ht="14.25" customHeight="1"/>
    <row r="4140" ht="14.25" customHeight="1"/>
    <row r="4141" ht="14.25" customHeight="1"/>
    <row r="4142" ht="14.25" customHeight="1"/>
    <row r="4143" ht="14.25" customHeight="1"/>
    <row r="4144" ht="14.25" customHeight="1"/>
    <row r="4145" ht="14.25" customHeight="1"/>
    <row r="4146" ht="14.25" customHeight="1"/>
    <row r="4147" ht="14.25" customHeight="1"/>
    <row r="4148" ht="14.25" customHeight="1"/>
    <row r="4149" ht="14.25" customHeight="1"/>
    <row r="4150" ht="14.25" customHeight="1"/>
    <row r="4151" ht="14.25" customHeight="1"/>
    <row r="4152" ht="14.25" customHeight="1"/>
    <row r="4153" ht="14.25" customHeight="1"/>
    <row r="4154" ht="14.25" customHeight="1"/>
    <row r="4155" ht="14.25" customHeight="1"/>
    <row r="4156" ht="14.25" customHeight="1"/>
    <row r="4157" ht="14.25" customHeight="1"/>
    <row r="4158" ht="14.25" customHeight="1"/>
    <row r="4159" ht="14.25" customHeight="1"/>
    <row r="4160" ht="14.25" customHeight="1"/>
    <row r="4161" ht="14.25" customHeight="1"/>
    <row r="4162" ht="14.25" customHeight="1"/>
    <row r="4163" ht="14.25" customHeight="1"/>
    <row r="4164" ht="14.25" customHeight="1"/>
    <row r="4165" ht="14.25" customHeight="1"/>
    <row r="4166" ht="14.25" customHeight="1"/>
    <row r="4167" ht="14.25" customHeight="1"/>
    <row r="4168" ht="14.25" customHeight="1"/>
    <row r="4169" ht="14.25" customHeight="1"/>
    <row r="4170" ht="14.25" customHeight="1"/>
    <row r="4171" ht="14.25" customHeight="1"/>
    <row r="4172" ht="14.25" customHeight="1"/>
    <row r="4173" ht="14.25" customHeight="1"/>
    <row r="4174" ht="14.25" customHeight="1"/>
    <row r="4175" ht="14.25" customHeight="1"/>
    <row r="4176" ht="14.25" customHeight="1"/>
    <row r="4177" ht="14.25" customHeight="1"/>
    <row r="4178" ht="14.25" customHeight="1"/>
    <row r="4179" ht="14.25" customHeight="1"/>
    <row r="4180" ht="14.25" customHeight="1"/>
    <row r="4181" ht="14.25" customHeight="1"/>
    <row r="4182" ht="14.25" customHeight="1"/>
    <row r="4183" ht="14.25" customHeight="1"/>
    <row r="4184" ht="14.25" customHeight="1"/>
    <row r="4185" ht="14.25" customHeight="1"/>
    <row r="4186" ht="14.25" customHeight="1"/>
    <row r="4187" ht="14.25" customHeight="1"/>
    <row r="4188" ht="14.25" customHeight="1"/>
    <row r="4189" ht="14.25" customHeight="1"/>
    <row r="4190" ht="14.25" customHeight="1"/>
    <row r="4191" ht="14.25" customHeight="1"/>
    <row r="4192" ht="14.25" customHeight="1"/>
    <row r="4193" ht="14.25" customHeight="1"/>
    <row r="4194" ht="14.25" customHeight="1"/>
    <row r="4195" ht="14.25" customHeight="1"/>
    <row r="4196" ht="14.25" customHeight="1"/>
    <row r="4197" ht="14.25" customHeight="1"/>
    <row r="4198" ht="14.25" customHeight="1"/>
    <row r="4199" ht="14.25" customHeight="1"/>
    <row r="4200" ht="14.25" customHeight="1"/>
    <row r="4201" ht="14.25" customHeight="1"/>
    <row r="4202" ht="14.25" customHeight="1"/>
    <row r="4203" ht="14.25" customHeight="1"/>
    <row r="4204" ht="14.25" customHeight="1"/>
    <row r="4205" ht="14.25" customHeight="1"/>
    <row r="4206" ht="14.25" customHeight="1"/>
    <row r="4207" ht="14.25" customHeight="1"/>
    <row r="4208" ht="14.25" customHeight="1"/>
    <row r="4209" ht="14.25" customHeight="1"/>
    <row r="4210" ht="14.25" customHeight="1"/>
    <row r="4211" ht="14.25" customHeight="1"/>
    <row r="4212" ht="14.25" customHeight="1"/>
    <row r="4213" ht="14.25" customHeight="1"/>
    <row r="4214" ht="14.25" customHeight="1"/>
    <row r="4215" ht="14.25" customHeight="1"/>
    <row r="4216" ht="14.25" customHeight="1"/>
    <row r="4217" ht="14.25" customHeight="1"/>
    <row r="4218" ht="14.25" customHeight="1"/>
    <row r="4219" ht="14.25" customHeight="1"/>
    <row r="4220" ht="14.25" customHeight="1"/>
    <row r="4221" ht="14.25" customHeight="1"/>
    <row r="4222" ht="14.25" customHeight="1"/>
    <row r="4223" ht="14.25" customHeight="1"/>
    <row r="4224" ht="14.25" customHeight="1"/>
    <row r="4225" ht="14.25" customHeight="1"/>
    <row r="4226" ht="14.25" customHeight="1"/>
    <row r="4227" ht="14.25" customHeight="1"/>
    <row r="4228" ht="14.25" customHeight="1"/>
    <row r="4229" ht="14.25" customHeight="1"/>
    <row r="4230" ht="14.25" customHeight="1"/>
    <row r="4231" ht="14.25" customHeight="1"/>
    <row r="4232" ht="14.25" customHeight="1"/>
    <row r="4233" ht="14.25" customHeight="1"/>
    <row r="4234" ht="14.25" customHeight="1"/>
    <row r="4235" ht="14.25" customHeight="1"/>
    <row r="4236" ht="14.25" customHeight="1"/>
    <row r="4237" ht="14.25" customHeight="1"/>
    <row r="4238" ht="14.25" customHeight="1"/>
    <row r="4239" ht="14.25" customHeight="1"/>
    <row r="4240" ht="14.25" customHeight="1"/>
    <row r="4241" ht="14.25" customHeight="1"/>
    <row r="4242" ht="14.25" customHeight="1"/>
    <row r="4243" ht="14.25" customHeight="1"/>
    <row r="4244" ht="14.25" customHeight="1"/>
    <row r="4245" ht="14.25" customHeight="1"/>
    <row r="4246" ht="14.25" customHeight="1"/>
    <row r="4247" ht="14.25" customHeight="1"/>
    <row r="4248" ht="14.25" customHeight="1"/>
    <row r="4249" ht="14.25" customHeight="1"/>
    <row r="4250" ht="14.25" customHeight="1"/>
    <row r="4251" ht="14.25" customHeight="1"/>
    <row r="4252" ht="14.25" customHeight="1"/>
    <row r="4253" ht="14.25" customHeight="1"/>
    <row r="4254" ht="14.25" customHeight="1"/>
    <row r="4255" ht="14.25" customHeight="1"/>
    <row r="4256" ht="14.25" customHeight="1"/>
    <row r="4257" ht="14.25" customHeight="1"/>
    <row r="4258" ht="14.25" customHeight="1"/>
    <row r="4259" ht="14.25" customHeight="1"/>
    <row r="4260" ht="14.25" customHeight="1"/>
    <row r="4261" ht="14.25" customHeight="1"/>
    <row r="4262" ht="14.25" customHeight="1"/>
    <row r="4263" ht="14.25" customHeight="1"/>
    <row r="4264" ht="14.25" customHeight="1"/>
    <row r="4265" ht="14.25" customHeight="1"/>
    <row r="4266" ht="14.25" customHeight="1"/>
    <row r="4267" ht="14.25" customHeight="1"/>
    <row r="4268" ht="14.25" customHeight="1"/>
    <row r="4269" ht="14.25" customHeight="1"/>
    <row r="4270" ht="14.25" customHeight="1"/>
    <row r="4271" ht="14.25" customHeight="1"/>
    <row r="4272" ht="14.25" customHeight="1"/>
    <row r="4273" ht="14.25" customHeight="1"/>
    <row r="4274" ht="14.25" customHeight="1"/>
    <row r="4275" ht="14.25" customHeight="1"/>
    <row r="4276" ht="14.25" customHeight="1"/>
    <row r="4277" ht="14.25" customHeight="1"/>
    <row r="4278" ht="14.25" customHeight="1"/>
    <row r="4279" ht="14.25" customHeight="1"/>
    <row r="4280" ht="14.25" customHeight="1"/>
    <row r="4281" ht="14.25" customHeight="1"/>
    <row r="4282" ht="14.25" customHeight="1"/>
    <row r="4283" ht="14.25" customHeight="1"/>
    <row r="4284" ht="14.25" customHeight="1"/>
    <row r="4285" ht="14.25" customHeight="1"/>
    <row r="4286" ht="14.25" customHeight="1"/>
    <row r="4287" ht="14.25" customHeight="1"/>
    <row r="4288" ht="14.25" customHeight="1"/>
    <row r="4289" ht="14.25" customHeight="1"/>
    <row r="4290" ht="14.25" customHeight="1"/>
    <row r="4291" ht="14.25" customHeight="1"/>
    <row r="4292" ht="14.25" customHeight="1"/>
    <row r="4293" ht="14.25" customHeight="1"/>
    <row r="4294" ht="14.25" customHeight="1"/>
    <row r="4295" ht="14.25" customHeight="1"/>
    <row r="4296" ht="14.25" customHeight="1"/>
    <row r="4297" ht="14.25" customHeight="1"/>
    <row r="4298" ht="14.25" customHeight="1"/>
    <row r="4299" ht="14.25" customHeight="1"/>
    <row r="4300" ht="14.25" customHeight="1"/>
    <row r="4301" ht="14.25" customHeight="1"/>
    <row r="4302" ht="14.25" customHeight="1"/>
    <row r="4303" ht="14.25" customHeight="1"/>
    <row r="4304" ht="14.25" customHeight="1"/>
    <row r="4305" ht="14.25" customHeight="1"/>
    <row r="4306" ht="14.25" customHeight="1"/>
    <row r="4307" ht="14.25" customHeight="1"/>
    <row r="4308" ht="14.25" customHeight="1"/>
    <row r="4309" ht="14.25" customHeight="1"/>
    <row r="4310" ht="14.25" customHeight="1"/>
    <row r="4311" ht="14.25" customHeight="1"/>
    <row r="4312" ht="14.25" customHeight="1"/>
    <row r="4313" ht="14.25" customHeight="1"/>
    <row r="4314" ht="14.25" customHeight="1"/>
    <row r="4315" ht="14.25" customHeight="1"/>
    <row r="4316" ht="14.25" customHeight="1"/>
    <row r="4317" ht="14.25" customHeight="1"/>
    <row r="4318" ht="14.25" customHeight="1"/>
    <row r="4319" ht="14.25" customHeight="1"/>
    <row r="4320" ht="14.25" customHeight="1"/>
    <row r="4321" ht="14.25" customHeight="1"/>
    <row r="4322" ht="14.25" customHeight="1"/>
    <row r="4323" ht="14.25" customHeight="1"/>
    <row r="4324" ht="14.25" customHeight="1"/>
    <row r="4325" ht="14.25" customHeight="1"/>
    <row r="4326" ht="14.25" customHeight="1"/>
    <row r="4327" ht="14.25" customHeight="1"/>
    <row r="4328" ht="14.25" customHeight="1"/>
    <row r="4329" ht="14.25" customHeight="1"/>
    <row r="4330" ht="14.25" customHeight="1"/>
    <row r="4331" ht="14.25" customHeight="1"/>
    <row r="4332" ht="14.25" customHeight="1"/>
    <row r="4333" ht="14.25" customHeight="1"/>
    <row r="4334" ht="14.25" customHeight="1"/>
    <row r="4335" ht="14.25" customHeight="1"/>
    <row r="4336" ht="14.25" customHeight="1"/>
    <row r="4337" ht="14.25" customHeight="1"/>
    <row r="4338" ht="14.25" customHeight="1"/>
    <row r="4339" ht="14.25" customHeight="1"/>
    <row r="4340" ht="14.25" customHeight="1"/>
    <row r="4341" ht="14.25" customHeight="1"/>
    <row r="4342" ht="14.25" customHeight="1"/>
    <row r="4343" ht="14.25" customHeight="1"/>
    <row r="4344" ht="14.25" customHeight="1"/>
    <row r="4345" ht="14.25" customHeight="1"/>
    <row r="4346" ht="14.25" customHeight="1"/>
    <row r="4347" ht="14.25" customHeight="1"/>
    <row r="4348" ht="14.25" customHeight="1"/>
    <row r="4349" ht="14.25" customHeight="1"/>
    <row r="4350" ht="14.25" customHeight="1"/>
    <row r="4351" ht="14.25" customHeight="1"/>
    <row r="4352" ht="14.25" customHeight="1"/>
    <row r="4353" ht="14.25" customHeight="1"/>
    <row r="4354" ht="14.25" customHeight="1"/>
    <row r="4355" ht="14.25" customHeight="1"/>
    <row r="4356" ht="14.25" customHeight="1"/>
    <row r="4357" ht="14.25" customHeight="1"/>
    <row r="4358" ht="14.25" customHeight="1"/>
    <row r="4359" ht="14.25" customHeight="1"/>
    <row r="4360" ht="14.25" customHeight="1"/>
    <row r="4361" ht="14.25" customHeight="1"/>
    <row r="4362" ht="14.25" customHeight="1"/>
    <row r="4363" ht="14.25" customHeight="1"/>
    <row r="4364" ht="14.25" customHeight="1"/>
    <row r="4365" ht="14.25" customHeight="1"/>
    <row r="4366" ht="14.25" customHeight="1"/>
    <row r="4367" ht="14.25" customHeight="1"/>
    <row r="4368" ht="14.25" customHeight="1"/>
    <row r="4369" ht="14.25" customHeight="1"/>
    <row r="4370" ht="14.25" customHeight="1"/>
    <row r="4371" ht="14.25" customHeight="1"/>
    <row r="4372" ht="14.25" customHeight="1"/>
    <row r="4373" ht="14.25" customHeight="1"/>
    <row r="4374" ht="14.25" customHeight="1"/>
    <row r="4375" ht="14.25" customHeight="1"/>
    <row r="4376" ht="14.25" customHeight="1"/>
    <row r="4377" ht="14.25" customHeight="1"/>
    <row r="4378" ht="14.25" customHeight="1"/>
    <row r="4379" ht="14.25" customHeight="1"/>
    <row r="4380" ht="14.25" customHeight="1"/>
    <row r="4381" ht="14.25" customHeight="1"/>
    <row r="4382" ht="14.25" customHeight="1"/>
    <row r="4383" ht="14.25" customHeight="1"/>
    <row r="4384" ht="14.25" customHeight="1"/>
    <row r="4385" ht="14.25" customHeight="1"/>
    <row r="4386" ht="14.25" customHeight="1"/>
    <row r="4387" ht="14.25" customHeight="1"/>
    <row r="4388" ht="14.25" customHeight="1"/>
    <row r="4389" ht="14.25" customHeight="1"/>
    <row r="4390" ht="14.25" customHeight="1"/>
    <row r="4391" ht="14.25" customHeight="1"/>
    <row r="4392" ht="14.25" customHeight="1"/>
    <row r="4393" ht="14.25" customHeight="1"/>
    <row r="4394" ht="14.25" customHeight="1"/>
    <row r="4395" ht="14.25" customHeight="1"/>
    <row r="4396" ht="14.25" customHeight="1"/>
    <row r="4397" ht="14.25" customHeight="1"/>
    <row r="4398" ht="14.25" customHeight="1"/>
    <row r="4399" ht="14.25" customHeight="1"/>
    <row r="4400" ht="14.25" customHeight="1"/>
    <row r="4401" ht="14.25" customHeight="1"/>
    <row r="4402" ht="14.25" customHeight="1"/>
    <row r="4403" ht="14.25" customHeight="1"/>
    <row r="4404" ht="14.25" customHeight="1"/>
    <row r="4405" ht="14.25" customHeight="1"/>
    <row r="4406" ht="14.25" customHeight="1"/>
    <row r="4407" ht="14.25" customHeight="1"/>
    <row r="4408" ht="14.25" customHeight="1"/>
    <row r="4409" ht="14.25" customHeight="1"/>
    <row r="4410" ht="14.25" customHeight="1"/>
    <row r="4411" ht="14.25" customHeight="1"/>
    <row r="4412" ht="14.25" customHeight="1"/>
    <row r="4413" ht="14.25" customHeight="1"/>
    <row r="4414" ht="14.25" customHeight="1"/>
    <row r="4415" ht="14.25" customHeight="1"/>
    <row r="4416" ht="14.25" customHeight="1"/>
    <row r="4417" ht="14.25" customHeight="1"/>
    <row r="4418" ht="14.25" customHeight="1"/>
    <row r="4419" ht="14.25" customHeight="1"/>
    <row r="4420" ht="14.25" customHeight="1"/>
    <row r="4421" ht="14.25" customHeight="1"/>
    <row r="4422" ht="14.25" customHeight="1"/>
    <row r="4423" ht="14.25" customHeight="1"/>
    <row r="4424" ht="14.25" customHeight="1"/>
    <row r="4425" ht="14.25" customHeight="1"/>
    <row r="4426" ht="14.25" customHeight="1"/>
    <row r="4427" ht="14.25" customHeight="1"/>
    <row r="4428" ht="14.25" customHeight="1"/>
    <row r="4429" ht="14.25" customHeight="1"/>
    <row r="4430" ht="14.25" customHeight="1"/>
    <row r="4431" ht="14.25" customHeight="1"/>
    <row r="4432" ht="14.25" customHeight="1"/>
    <row r="4433" ht="14.25" customHeight="1"/>
    <row r="4434" ht="14.25" customHeight="1"/>
    <row r="4435" ht="14.25" customHeight="1"/>
    <row r="4436" ht="14.25" customHeight="1"/>
    <row r="4437" ht="14.25" customHeight="1"/>
    <row r="4438" ht="14.25" customHeight="1"/>
    <row r="4439" ht="14.25" customHeight="1"/>
    <row r="4440" ht="14.25" customHeight="1"/>
    <row r="4441" ht="14.25" customHeight="1"/>
    <row r="4442" ht="14.25" customHeight="1"/>
    <row r="4443" ht="14.25" customHeight="1"/>
    <row r="4444" ht="14.25" customHeight="1"/>
    <row r="4445" ht="14.25" customHeight="1"/>
    <row r="4446" ht="14.25" customHeight="1"/>
    <row r="4447" ht="14.25" customHeight="1"/>
    <row r="4448" ht="14.25" customHeight="1"/>
    <row r="4449" ht="14.25" customHeight="1"/>
    <row r="4450" ht="14.25" customHeight="1"/>
    <row r="4451" ht="14.25" customHeight="1"/>
    <row r="4452" ht="14.25" customHeight="1"/>
    <row r="4453" ht="14.25" customHeight="1"/>
    <row r="4454" ht="14.25" customHeight="1"/>
    <row r="4455" ht="14.25" customHeight="1"/>
    <row r="4456" ht="14.25" customHeight="1"/>
    <row r="4457" ht="14.25" customHeight="1"/>
    <row r="4458" ht="14.25" customHeight="1"/>
    <row r="4459" ht="14.25" customHeight="1"/>
    <row r="4460" ht="14.25" customHeight="1"/>
    <row r="4461" ht="14.25" customHeight="1"/>
    <row r="4462" ht="14.25" customHeight="1"/>
    <row r="4463" ht="14.25" customHeight="1"/>
    <row r="4464" ht="14.25" customHeight="1"/>
    <row r="4465" ht="14.25" customHeight="1"/>
    <row r="4466" ht="14.25" customHeight="1"/>
    <row r="4467" ht="14.25" customHeight="1"/>
    <row r="4468" ht="14.25" customHeight="1"/>
    <row r="4469" ht="14.25" customHeight="1"/>
    <row r="4470" ht="14.25" customHeight="1"/>
    <row r="4471" ht="14.25" customHeight="1"/>
    <row r="4472" ht="14.25" customHeight="1"/>
    <row r="4473" ht="14.25" customHeight="1"/>
    <row r="4474" ht="14.25" customHeight="1"/>
    <row r="4475" ht="14.25" customHeight="1"/>
    <row r="4476" ht="14.25" customHeight="1"/>
    <row r="4477" ht="14.25" customHeight="1"/>
    <row r="4478" ht="14.25" customHeight="1"/>
    <row r="4479" ht="14.25" customHeight="1"/>
    <row r="4480" ht="14.25" customHeight="1"/>
    <row r="4481" ht="14.25" customHeight="1"/>
    <row r="4482" ht="14.25" customHeight="1"/>
    <row r="4483" ht="14.25" customHeight="1"/>
    <row r="4484" ht="14.25" customHeight="1"/>
    <row r="4485" ht="14.25" customHeight="1"/>
    <row r="4486" ht="14.25" customHeight="1"/>
    <row r="4487" ht="14.25" customHeight="1"/>
    <row r="4488" ht="14.25" customHeight="1"/>
    <row r="4489" ht="14.25" customHeight="1"/>
    <row r="4490" ht="14.25" customHeight="1"/>
    <row r="4491" ht="14.25" customHeight="1"/>
    <row r="4492" ht="14.25" customHeight="1"/>
    <row r="4493" ht="14.25" customHeight="1"/>
    <row r="4494" ht="14.25" customHeight="1"/>
    <row r="4495" ht="14.25" customHeight="1"/>
    <row r="4496" ht="14.25" customHeight="1"/>
    <row r="4497" ht="14.25" customHeight="1"/>
    <row r="4498" ht="14.25" customHeight="1"/>
    <row r="4499" ht="14.25" customHeight="1"/>
    <row r="4500" ht="14.25" customHeight="1"/>
    <row r="4501" ht="14.25" customHeight="1"/>
    <row r="4502" ht="14.25" customHeight="1"/>
    <row r="4503" ht="14.25" customHeight="1"/>
    <row r="4504" ht="14.25" customHeight="1"/>
    <row r="4505" ht="14.25" customHeight="1"/>
    <row r="4506" ht="14.25" customHeight="1"/>
    <row r="4507" ht="14.25" customHeight="1"/>
    <row r="4508" ht="14.25" customHeight="1"/>
    <row r="4509" ht="14.25" customHeight="1"/>
    <row r="4510" ht="14.25" customHeight="1"/>
    <row r="4511" ht="14.25" customHeight="1"/>
    <row r="4512" ht="14.25" customHeight="1"/>
    <row r="4513" ht="14.25" customHeight="1"/>
    <row r="4514" ht="14.25" customHeight="1"/>
    <row r="4515" ht="14.25" customHeight="1"/>
    <row r="4516" ht="14.25" customHeight="1"/>
    <row r="4517" ht="14.25" customHeight="1"/>
    <row r="4518" ht="14.25" customHeight="1"/>
    <row r="4519" ht="14.25" customHeight="1"/>
    <row r="4520" ht="14.25" customHeight="1"/>
    <row r="4521" ht="14.25" customHeight="1"/>
    <row r="4522" ht="14.25" customHeight="1"/>
    <row r="4523" ht="14.25" customHeight="1"/>
    <row r="4524" ht="14.25" customHeight="1"/>
    <row r="4525" ht="14.25" customHeight="1"/>
    <row r="4526" ht="14.25" customHeight="1"/>
    <row r="4527" ht="14.25" customHeight="1"/>
    <row r="4528" ht="14.25" customHeight="1"/>
    <row r="4529" ht="14.25" customHeight="1"/>
    <row r="4530" ht="14.25" customHeight="1"/>
    <row r="4531" ht="14.25" customHeight="1"/>
    <row r="4532" ht="14.25" customHeight="1"/>
    <row r="4533" ht="14.25" customHeight="1"/>
    <row r="4534" ht="14.25" customHeight="1"/>
    <row r="4535" ht="14.25" customHeight="1"/>
    <row r="4536" ht="14.25" customHeight="1"/>
    <row r="4537" ht="14.25" customHeight="1"/>
    <row r="4538" ht="14.25" customHeight="1"/>
    <row r="4539" ht="14.25" customHeight="1"/>
    <row r="4540" ht="14.25" customHeight="1"/>
    <row r="4541" ht="14.25" customHeight="1"/>
    <row r="4542" ht="14.25" customHeight="1"/>
    <row r="4543" ht="14.25" customHeight="1"/>
    <row r="4544" ht="14.25" customHeight="1"/>
    <row r="4545" ht="14.25" customHeight="1"/>
    <row r="4546" ht="14.25" customHeight="1"/>
    <row r="4547" ht="14.25" customHeight="1"/>
    <row r="4548" ht="14.25" customHeight="1"/>
    <row r="4549" ht="14.25" customHeight="1"/>
    <row r="4550" ht="14.25" customHeight="1"/>
    <row r="4551" ht="14.25" customHeight="1"/>
    <row r="4552" ht="14.25" customHeight="1"/>
    <row r="4553" ht="14.25" customHeight="1"/>
    <row r="4554" ht="14.25" customHeight="1"/>
    <row r="4555" ht="14.25" customHeight="1"/>
    <row r="4556" ht="14.25" customHeight="1"/>
    <row r="4557" ht="14.25" customHeight="1"/>
    <row r="4558" ht="14.25" customHeight="1"/>
    <row r="4559" ht="14.25" customHeight="1"/>
    <row r="4560" ht="14.25" customHeight="1"/>
    <row r="4561" ht="14.25" customHeight="1"/>
    <row r="4562" ht="14.25" customHeight="1"/>
    <row r="4563" ht="14.25" customHeight="1"/>
    <row r="4564" ht="14.25" customHeight="1"/>
    <row r="4565" ht="14.25" customHeight="1"/>
    <row r="4566" ht="14.25" customHeight="1"/>
    <row r="4567" ht="14.25" customHeight="1"/>
    <row r="4568" ht="14.25" customHeight="1"/>
    <row r="4569" ht="14.25" customHeight="1"/>
    <row r="4570" ht="14.25" customHeight="1"/>
    <row r="4571" ht="14.25" customHeight="1"/>
    <row r="4572" ht="14.25" customHeight="1"/>
    <row r="4573" ht="14.25" customHeight="1"/>
    <row r="4574" ht="14.25" customHeight="1"/>
    <row r="4575" ht="14.25" customHeight="1"/>
    <row r="4576" ht="14.25" customHeight="1"/>
    <row r="4577" ht="14.25" customHeight="1"/>
    <row r="4578" ht="14.25" customHeight="1"/>
    <row r="4579" ht="14.25" customHeight="1"/>
    <row r="4580" ht="14.25" customHeight="1"/>
    <row r="4581" ht="14.25" customHeight="1"/>
    <row r="4582" ht="14.25" customHeight="1"/>
    <row r="4583" ht="14.25" customHeight="1"/>
    <row r="4584" ht="14.25" customHeight="1"/>
    <row r="4585" ht="14.25" customHeight="1"/>
    <row r="4586" ht="14.25" customHeight="1"/>
    <row r="4587" ht="14.25" customHeight="1"/>
    <row r="4588" ht="14.25" customHeight="1"/>
    <row r="4589" ht="14.25" customHeight="1"/>
    <row r="4590" ht="14.25" customHeight="1"/>
    <row r="4591" ht="14.25" customHeight="1"/>
    <row r="4592" ht="14.25" customHeight="1"/>
    <row r="4593" ht="14.25" customHeight="1"/>
    <row r="4594" ht="14.25" customHeight="1"/>
    <row r="4595" ht="14.25" customHeight="1"/>
    <row r="4596" ht="14.25" customHeight="1"/>
    <row r="4597" ht="14.25" customHeight="1"/>
    <row r="4598" ht="14.25" customHeight="1"/>
    <row r="4599" ht="14.25" customHeight="1"/>
    <row r="4600" ht="14.25" customHeight="1"/>
    <row r="4601" ht="14.25" customHeight="1"/>
    <row r="4602" ht="14.25" customHeight="1"/>
    <row r="4603" ht="14.25" customHeight="1"/>
    <row r="4604" ht="14.25" customHeight="1"/>
    <row r="4605" ht="14.25" customHeight="1"/>
    <row r="4606" ht="14.25" customHeight="1"/>
    <row r="4607" ht="14.25" customHeight="1"/>
    <row r="4608" ht="14.25" customHeight="1"/>
    <row r="4609" ht="14.25" customHeight="1"/>
    <row r="4610" ht="14.25" customHeight="1"/>
    <row r="4611" ht="14.25" customHeight="1"/>
    <row r="4612" ht="14.25" customHeight="1"/>
    <row r="4613" ht="14.25" customHeight="1"/>
    <row r="4614" ht="14.25" customHeight="1"/>
    <row r="4615" ht="14.25" customHeight="1"/>
    <row r="4616" ht="14.25" customHeight="1"/>
    <row r="4617" ht="14.25" customHeight="1"/>
    <row r="4618" ht="14.25" customHeight="1"/>
    <row r="4619" ht="14.25" customHeight="1"/>
    <row r="4620" ht="14.25" customHeight="1"/>
    <row r="4621" ht="14.25" customHeight="1"/>
    <row r="4622" ht="14.25" customHeight="1"/>
    <row r="4623" ht="14.25" customHeight="1"/>
    <row r="4624" ht="14.25" customHeight="1"/>
    <row r="4625" ht="14.25" customHeight="1"/>
    <row r="4626" ht="14.25" customHeight="1"/>
    <row r="4627" ht="14.25" customHeight="1"/>
    <row r="4628" ht="14.25" customHeight="1"/>
    <row r="4629" ht="14.25" customHeight="1"/>
    <row r="4630" ht="14.25" customHeight="1"/>
    <row r="4631" ht="14.25" customHeight="1"/>
    <row r="4632" ht="14.25" customHeight="1"/>
    <row r="4633" ht="14.25" customHeight="1"/>
    <row r="4634" ht="14.25" customHeight="1"/>
    <row r="4635" ht="14.25" customHeight="1"/>
    <row r="4636" ht="14.25" customHeight="1"/>
    <row r="4637" ht="14.25" customHeight="1"/>
    <row r="4638" ht="14.25" customHeight="1"/>
    <row r="4639" ht="14.25" customHeight="1"/>
    <row r="4640" ht="14.25" customHeight="1"/>
    <row r="4641" ht="14.25" customHeight="1"/>
    <row r="4642" ht="14.25" customHeight="1"/>
    <row r="4643" ht="14.25" customHeight="1"/>
    <row r="4644" ht="14.25" customHeight="1"/>
    <row r="4645" ht="14.25" customHeight="1"/>
    <row r="4646" ht="14.25" customHeight="1"/>
    <row r="4647" ht="14.25" customHeight="1"/>
    <row r="4648" ht="14.25" customHeight="1"/>
    <row r="4649" ht="14.25" customHeight="1"/>
    <row r="4650" ht="14.25" customHeight="1"/>
    <row r="4651" ht="14.25" customHeight="1"/>
    <row r="4652" ht="14.25" customHeight="1"/>
    <row r="4653" ht="14.25" customHeight="1"/>
    <row r="4654" ht="14.25" customHeight="1"/>
    <row r="4655" ht="14.25" customHeight="1"/>
    <row r="4656" ht="14.25" customHeight="1"/>
    <row r="4657" ht="14.25" customHeight="1"/>
    <row r="4658" ht="14.25" customHeight="1"/>
    <row r="4659" ht="14.25" customHeight="1"/>
    <row r="4660" ht="14.25" customHeight="1"/>
    <row r="4661" ht="14.25" customHeight="1"/>
    <row r="4662" ht="14.25" customHeight="1"/>
    <row r="4663" ht="14.25" customHeight="1"/>
    <row r="4664" ht="14.25" customHeight="1"/>
    <row r="4665" ht="14.25" customHeight="1"/>
    <row r="4666" ht="14.25" customHeight="1"/>
    <row r="4667" ht="14.25" customHeight="1"/>
    <row r="4668" ht="14.25" customHeight="1"/>
    <row r="4669" ht="14.25" customHeight="1"/>
    <row r="4670" ht="14.25" customHeight="1"/>
    <row r="4671" ht="14.25" customHeight="1"/>
    <row r="4672" ht="14.25" customHeight="1"/>
    <row r="4673" ht="14.25" customHeight="1"/>
    <row r="4674" ht="14.25" customHeight="1"/>
    <row r="4675" ht="14.25" customHeight="1"/>
    <row r="4676" ht="14.25" customHeight="1"/>
    <row r="4677" ht="14.25" customHeight="1"/>
    <row r="4678" ht="14.25" customHeight="1"/>
    <row r="4679" ht="14.25" customHeight="1"/>
    <row r="4680" ht="14.25" customHeight="1"/>
    <row r="4681" ht="14.25" customHeight="1"/>
    <row r="4682" ht="14.25" customHeight="1"/>
    <row r="4683" ht="14.25" customHeight="1"/>
    <row r="4684" ht="14.25" customHeight="1"/>
    <row r="4685" ht="14.25" customHeight="1"/>
    <row r="4686" ht="14.25" customHeight="1"/>
    <row r="4687" ht="14.25" customHeight="1"/>
    <row r="4688" ht="14.25" customHeight="1"/>
    <row r="4689" ht="14.25" customHeight="1"/>
    <row r="4690" ht="14.25" customHeight="1"/>
    <row r="4691" ht="14.25" customHeight="1"/>
    <row r="4692" ht="14.25" customHeight="1"/>
    <row r="4693" ht="14.25" customHeight="1"/>
    <row r="4694" ht="14.25" customHeight="1"/>
    <row r="4695" ht="14.25" customHeight="1"/>
    <row r="4696" ht="14.25" customHeight="1"/>
    <row r="4697" ht="14.25" customHeight="1"/>
    <row r="4698" ht="14.25" customHeight="1"/>
    <row r="4699" ht="14.25" customHeight="1"/>
    <row r="4700" ht="14.25" customHeight="1"/>
    <row r="4701" ht="14.25" customHeight="1"/>
    <row r="4702" ht="14.25" customHeight="1"/>
    <row r="4703" ht="14.25" customHeight="1"/>
    <row r="4704" ht="14.25" customHeight="1"/>
    <row r="4705" ht="14.25" customHeight="1"/>
    <row r="4706" ht="14.25" customHeight="1"/>
    <row r="4707" ht="14.25" customHeight="1"/>
    <row r="4708" ht="14.25" customHeight="1"/>
    <row r="4709" ht="14.25" customHeight="1"/>
    <row r="4710" ht="14.25" customHeight="1"/>
    <row r="4711" ht="14.25" customHeight="1"/>
    <row r="4712" ht="14.25" customHeight="1"/>
    <row r="4713" ht="14.25" customHeight="1"/>
    <row r="4714" ht="14.25" customHeight="1"/>
    <row r="4715" ht="14.25" customHeight="1"/>
    <row r="4716" ht="14.25" customHeight="1"/>
    <row r="4717" ht="14.25" customHeight="1"/>
    <row r="4718" ht="14.25" customHeight="1"/>
    <row r="4719" ht="14.25" customHeight="1"/>
    <row r="4720" ht="14.25" customHeight="1"/>
    <row r="4721" ht="14.25" customHeight="1"/>
    <row r="4722" ht="14.25" customHeight="1"/>
    <row r="4723" ht="14.25" customHeight="1"/>
    <row r="4724" ht="14.25" customHeight="1"/>
    <row r="4725" ht="14.25" customHeight="1"/>
    <row r="4726" ht="14.25" customHeight="1"/>
    <row r="4727" ht="14.25" customHeight="1"/>
    <row r="4728" ht="14.25" customHeight="1"/>
    <row r="4729" ht="14.25" customHeight="1"/>
    <row r="4730" ht="14.25" customHeight="1"/>
    <row r="4731" ht="14.25" customHeight="1"/>
    <row r="4732" ht="14.25" customHeight="1"/>
    <row r="4733" ht="14.25" customHeight="1"/>
    <row r="4734" ht="14.25" customHeight="1"/>
    <row r="4735" ht="14.25" customHeight="1"/>
    <row r="4736" ht="14.25" customHeight="1"/>
    <row r="4737" ht="14.25" customHeight="1"/>
    <row r="4738" ht="14.25" customHeight="1"/>
    <row r="4739" ht="14.25" customHeight="1"/>
    <row r="4740" ht="14.25" customHeight="1"/>
    <row r="4741" ht="14.25" customHeight="1"/>
    <row r="4742" ht="14.25" customHeight="1"/>
    <row r="4743" ht="14.25" customHeight="1"/>
    <row r="4744" ht="14.25" customHeight="1"/>
    <row r="4745" ht="14.25" customHeight="1"/>
    <row r="4746" ht="14.25" customHeight="1"/>
    <row r="4747" ht="14.25" customHeight="1"/>
    <row r="4748" ht="14.25" customHeight="1"/>
    <row r="4749" ht="14.25" customHeight="1"/>
    <row r="4750" ht="14.25" customHeight="1"/>
    <row r="4751" ht="14.25" customHeight="1"/>
    <row r="4752" ht="14.25" customHeight="1"/>
    <row r="4753" ht="14.25" customHeight="1"/>
    <row r="4754" ht="14.25" customHeight="1"/>
    <row r="4755" ht="14.25" customHeight="1"/>
    <row r="4756" ht="14.25" customHeight="1"/>
    <row r="4757" ht="14.25" customHeight="1"/>
    <row r="4758" ht="14.25" customHeight="1"/>
    <row r="4759" ht="14.25" customHeight="1"/>
    <row r="4760" ht="14.25" customHeight="1"/>
    <row r="4761" ht="14.25" customHeight="1"/>
    <row r="4762" ht="14.25" customHeight="1"/>
    <row r="4763" ht="14.25" customHeight="1"/>
    <row r="4764" ht="14.25" customHeight="1"/>
    <row r="4765" ht="14.25" customHeight="1"/>
    <row r="4766" ht="14.25" customHeight="1"/>
    <row r="4767" ht="14.25" customHeight="1"/>
    <row r="4768" ht="14.25" customHeight="1"/>
    <row r="4769" ht="14.25" customHeight="1"/>
    <row r="4770" ht="14.25" customHeight="1"/>
    <row r="4771" ht="14.25" customHeight="1"/>
    <row r="4772" ht="14.25" customHeight="1"/>
    <row r="4773" ht="14.25" customHeight="1"/>
    <row r="4774" ht="14.25" customHeight="1"/>
    <row r="4775" ht="14.25" customHeight="1"/>
    <row r="4776" ht="14.25" customHeight="1"/>
    <row r="4777" ht="14.25" customHeight="1"/>
    <row r="4778" ht="14.25" customHeight="1"/>
    <row r="4779" ht="14.25" customHeight="1"/>
    <row r="4780" ht="14.25" customHeight="1"/>
    <row r="4781" ht="14.25" customHeight="1"/>
    <row r="4782" ht="14.25" customHeight="1"/>
    <row r="4783" ht="14.25" customHeight="1"/>
    <row r="4784" ht="14.25" customHeight="1"/>
    <row r="4785" ht="14.25" customHeight="1"/>
    <row r="4786" ht="14.25" customHeight="1"/>
    <row r="4787" ht="14.25" customHeight="1"/>
    <row r="4788" ht="14.25" customHeight="1"/>
    <row r="4789" ht="14.25" customHeight="1"/>
    <row r="4790" ht="14.25" customHeight="1"/>
    <row r="4791" ht="14.25" customHeight="1"/>
    <row r="4792" ht="14.25" customHeight="1"/>
    <row r="4793" ht="14.25" customHeight="1"/>
    <row r="4794" ht="14.25" customHeight="1"/>
    <row r="4795" ht="14.25" customHeight="1"/>
    <row r="4796" ht="14.25" customHeight="1"/>
    <row r="4797" ht="14.25" customHeight="1"/>
    <row r="4798" ht="14.25" customHeight="1"/>
    <row r="4799" ht="14.25" customHeight="1"/>
    <row r="4800" ht="14.25" customHeight="1"/>
    <row r="4801" ht="14.25" customHeight="1"/>
    <row r="4802" ht="14.25" customHeight="1"/>
    <row r="4803" ht="14.25" customHeight="1"/>
    <row r="4804" ht="14.25" customHeight="1"/>
    <row r="4805" ht="14.25" customHeight="1"/>
    <row r="4806" ht="14.25" customHeight="1"/>
    <row r="4807" ht="14.25" customHeight="1"/>
    <row r="4808" ht="14.25" customHeight="1"/>
    <row r="4809" ht="14.25" customHeight="1"/>
    <row r="4810" ht="14.25" customHeight="1"/>
    <row r="4811" ht="14.25" customHeight="1"/>
    <row r="4812" ht="14.25" customHeight="1"/>
    <row r="4813" ht="14.25" customHeight="1"/>
    <row r="4814" ht="14.25" customHeight="1"/>
    <row r="4815" ht="14.25" customHeight="1"/>
    <row r="4816" ht="14.25" customHeight="1"/>
    <row r="4817" ht="14.25" customHeight="1"/>
    <row r="4818" ht="14.25" customHeight="1"/>
    <row r="4819" ht="14.25" customHeight="1"/>
    <row r="4820" ht="14.25" customHeight="1"/>
    <row r="4821" ht="14.25" customHeight="1"/>
    <row r="4822" ht="14.25" customHeight="1"/>
    <row r="4823" ht="14.25" customHeight="1"/>
    <row r="4824" ht="14.25" customHeight="1"/>
    <row r="4825" ht="14.25" customHeight="1"/>
    <row r="4826" ht="14.25" customHeight="1"/>
    <row r="4827" ht="14.25" customHeight="1"/>
    <row r="4828" ht="14.25" customHeight="1"/>
    <row r="4829" ht="14.25" customHeight="1"/>
    <row r="4830" ht="14.25" customHeight="1"/>
    <row r="4831" ht="14.25" customHeight="1"/>
    <row r="4832" ht="14.25" customHeight="1"/>
    <row r="4833" ht="14.25" customHeight="1"/>
    <row r="4834" ht="14.25" customHeight="1"/>
    <row r="4835" ht="14.25" customHeight="1"/>
    <row r="4836" ht="14.25" customHeight="1"/>
    <row r="4837" ht="14.25" customHeight="1"/>
    <row r="4838" ht="14.25" customHeight="1"/>
    <row r="4839" ht="14.25" customHeight="1"/>
    <row r="4840" ht="14.25" customHeight="1"/>
    <row r="4841" ht="14.25" customHeight="1"/>
    <row r="4842" ht="14.25" customHeight="1"/>
    <row r="4843" ht="14.25" customHeight="1"/>
    <row r="4844" ht="14.25" customHeight="1"/>
    <row r="4845" ht="14.25" customHeight="1"/>
    <row r="4846" ht="14.25" customHeight="1"/>
    <row r="4847" ht="14.25" customHeight="1"/>
    <row r="4848" ht="14.25" customHeight="1"/>
    <row r="4849" ht="14.25" customHeight="1"/>
    <row r="4850" ht="14.25" customHeight="1"/>
    <row r="4851" ht="14.25" customHeight="1"/>
    <row r="4852" ht="14.25" customHeight="1"/>
    <row r="4853" ht="14.25" customHeight="1"/>
    <row r="4854" ht="14.25" customHeight="1"/>
    <row r="4855" ht="14.25" customHeight="1"/>
    <row r="4856" ht="14.25" customHeight="1"/>
    <row r="4857" ht="14.25" customHeight="1"/>
    <row r="4858" ht="14.25" customHeight="1"/>
    <row r="4859" ht="14.25" customHeight="1"/>
    <row r="4860" ht="14.25" customHeight="1"/>
    <row r="4861" ht="14.25" customHeight="1"/>
    <row r="4862" ht="14.25" customHeight="1"/>
    <row r="4863" ht="14.25" customHeight="1"/>
    <row r="4864" ht="14.25" customHeight="1"/>
    <row r="4865" ht="14.25" customHeight="1"/>
    <row r="4866" ht="14.25" customHeight="1"/>
    <row r="4867" ht="14.25" customHeight="1"/>
    <row r="4868" ht="14.25" customHeight="1"/>
    <row r="4869" ht="14.25" customHeight="1"/>
    <row r="4870" ht="14.25" customHeight="1"/>
    <row r="4871" ht="14.25" customHeight="1"/>
    <row r="4872" ht="14.25" customHeight="1"/>
    <row r="4873" ht="14.25" customHeight="1"/>
    <row r="4874" ht="14.25" customHeight="1"/>
    <row r="4875" ht="14.25" customHeight="1"/>
    <row r="4876" ht="14.25" customHeight="1"/>
    <row r="4877" ht="14.25" customHeight="1"/>
    <row r="4878" ht="14.25" customHeight="1"/>
    <row r="4879" ht="14.25" customHeight="1"/>
    <row r="4880" ht="14.25" customHeight="1"/>
    <row r="4881" ht="14.25" customHeight="1"/>
    <row r="4882" ht="14.25" customHeight="1"/>
    <row r="4883" ht="14.25" customHeight="1"/>
    <row r="4884" ht="14.25" customHeight="1"/>
    <row r="4885" ht="14.25" customHeight="1"/>
    <row r="4886" ht="14.25" customHeight="1"/>
    <row r="4887" ht="14.25" customHeight="1"/>
    <row r="4888" ht="14.25" customHeight="1"/>
    <row r="4889" ht="14.25" customHeight="1"/>
    <row r="4890" ht="14.25" customHeight="1"/>
    <row r="4891" ht="14.25" customHeight="1"/>
    <row r="4892" ht="14.25" customHeight="1"/>
    <row r="4893" ht="14.25" customHeight="1"/>
    <row r="4894" ht="14.25" customHeight="1"/>
    <row r="4895" ht="14.25" customHeight="1"/>
    <row r="4896" ht="14.25" customHeight="1"/>
    <row r="4897" ht="14.25" customHeight="1"/>
    <row r="4898" ht="14.25" customHeight="1"/>
    <row r="4899" ht="14.25" customHeight="1"/>
    <row r="4900" ht="14.25" customHeight="1"/>
    <row r="4901" ht="14.25" customHeight="1"/>
    <row r="4902" ht="14.25" customHeight="1"/>
    <row r="4903" ht="14.25" customHeight="1"/>
    <row r="4904" ht="14.25" customHeight="1"/>
    <row r="4905" ht="14.25" customHeight="1"/>
    <row r="4906" ht="14.25" customHeight="1"/>
    <row r="4907" ht="14.25" customHeight="1"/>
    <row r="4908" ht="14.25" customHeight="1"/>
    <row r="4909" ht="14.25" customHeight="1"/>
    <row r="4910" ht="14.25" customHeight="1"/>
    <row r="4911" ht="14.25" customHeight="1"/>
    <row r="4912" ht="14.25" customHeight="1"/>
    <row r="4913" ht="14.25" customHeight="1"/>
    <row r="4914" ht="14.25" customHeight="1"/>
    <row r="4915" ht="14.25" customHeight="1"/>
    <row r="4916" ht="14.25" customHeight="1"/>
    <row r="4917" ht="14.25" customHeight="1"/>
    <row r="4918" ht="14.25" customHeight="1"/>
    <row r="4919" ht="14.25" customHeight="1"/>
    <row r="4920" ht="14.25" customHeight="1"/>
    <row r="4921" ht="14.25" customHeight="1"/>
    <row r="4922" ht="14.25" customHeight="1"/>
    <row r="4923" ht="14.25" customHeight="1"/>
    <row r="4924" ht="14.25" customHeight="1"/>
    <row r="4925" ht="14.25" customHeight="1"/>
    <row r="4926" ht="14.25" customHeight="1"/>
    <row r="4927" ht="14.25" customHeight="1"/>
    <row r="4928" ht="14.25" customHeight="1"/>
    <row r="4929" ht="14.25" customHeight="1"/>
    <row r="4930" ht="14.25" customHeight="1"/>
    <row r="4931" ht="14.25" customHeight="1"/>
    <row r="4932" ht="14.25" customHeight="1"/>
    <row r="4933" ht="14.25" customHeight="1"/>
    <row r="4934" ht="14.25" customHeight="1"/>
    <row r="4935" ht="14.25" customHeight="1"/>
    <row r="4936" ht="14.25" customHeight="1"/>
    <row r="4937" ht="14.25" customHeight="1"/>
    <row r="4938" ht="14.25" customHeight="1"/>
    <row r="4939" ht="14.25" customHeight="1"/>
    <row r="4940" ht="14.25" customHeight="1"/>
    <row r="4941" ht="14.25" customHeight="1"/>
    <row r="4942" ht="14.25" customHeight="1"/>
    <row r="4943" ht="14.25" customHeight="1"/>
    <row r="4944" ht="14.25" customHeight="1"/>
    <row r="4945" ht="14.25" customHeight="1"/>
    <row r="4946" ht="14.25" customHeight="1"/>
    <row r="4947" ht="14.25" customHeight="1"/>
    <row r="4948" ht="14.25" customHeight="1"/>
    <row r="4949" ht="14.25" customHeight="1"/>
    <row r="4950" ht="14.25" customHeight="1"/>
    <row r="4951" ht="14.25" customHeight="1"/>
    <row r="4952" ht="14.25" customHeight="1"/>
    <row r="4953" ht="14.25" customHeight="1"/>
    <row r="4954" ht="14.25" customHeight="1"/>
    <row r="4955" ht="14.25" customHeight="1"/>
    <row r="4956" ht="14.25" customHeight="1"/>
    <row r="4957" ht="14.25" customHeight="1"/>
    <row r="4958" ht="14.25" customHeight="1"/>
    <row r="4959" ht="14.25" customHeight="1"/>
    <row r="4960" ht="14.25" customHeight="1"/>
    <row r="4961" ht="14.25" customHeight="1"/>
    <row r="4962" ht="14.25" customHeight="1"/>
    <row r="4963" ht="14.25" customHeight="1"/>
    <row r="4964" ht="14.25" customHeight="1"/>
    <row r="4965" ht="14.25" customHeight="1"/>
    <row r="4966" ht="14.25" customHeight="1"/>
    <row r="4967" ht="14.25" customHeight="1"/>
    <row r="4968" ht="14.25" customHeight="1"/>
    <row r="4969" ht="14.25" customHeight="1"/>
    <row r="4970" ht="14.25" customHeight="1"/>
    <row r="4971" ht="14.25" customHeight="1"/>
    <row r="4972" ht="14.25" customHeight="1"/>
    <row r="4973" ht="14.25" customHeight="1"/>
    <row r="4974" ht="14.25" customHeight="1"/>
    <row r="4975" ht="14.25" customHeight="1"/>
    <row r="4976" ht="14.25" customHeight="1"/>
    <row r="4977" ht="14.25" customHeight="1"/>
    <row r="4978" ht="14.25" customHeight="1"/>
    <row r="4979" ht="14.25" customHeight="1"/>
    <row r="4980" ht="14.25" customHeight="1"/>
    <row r="4981" ht="14.25" customHeight="1"/>
    <row r="4982" ht="14.25" customHeight="1"/>
    <row r="4983" ht="14.25" customHeight="1"/>
    <row r="4984" ht="14.25" customHeight="1"/>
    <row r="4985" ht="14.25" customHeight="1"/>
    <row r="4986" ht="14.25" customHeight="1"/>
    <row r="4987" ht="14.25" customHeight="1"/>
    <row r="4988" ht="14.25" customHeight="1"/>
    <row r="4989" ht="14.25" customHeight="1"/>
    <row r="4990" ht="14.25" customHeight="1"/>
    <row r="4991" ht="14.25" customHeight="1"/>
    <row r="4992" ht="14.25" customHeight="1"/>
    <row r="4993" ht="14.25" customHeight="1"/>
    <row r="4994" ht="14.25" customHeight="1"/>
    <row r="4995" ht="14.25" customHeight="1"/>
    <row r="4996" ht="14.25" customHeight="1"/>
    <row r="4997" ht="14.25" customHeight="1"/>
    <row r="4998" ht="14.25" customHeight="1"/>
    <row r="4999" ht="14.25" customHeight="1"/>
    <row r="5000" ht="14.25" customHeight="1"/>
    <row r="5001" ht="14.25" customHeight="1"/>
    <row r="5002" ht="14.25" customHeight="1"/>
    <row r="5003" ht="14.25" customHeight="1"/>
    <row r="5004" ht="14.25" customHeight="1"/>
    <row r="5005" ht="14.25" customHeight="1"/>
    <row r="5006" ht="14.25" customHeight="1"/>
    <row r="5007" ht="14.25" customHeight="1"/>
    <row r="5008" ht="14.25" customHeight="1"/>
    <row r="5009" ht="14.25" customHeight="1"/>
    <row r="5010" ht="14.25" customHeight="1"/>
    <row r="5011" ht="14.25" customHeight="1"/>
    <row r="5012" ht="14.25" customHeight="1"/>
    <row r="5013" ht="14.25" customHeight="1"/>
    <row r="5014" ht="14.25" customHeight="1"/>
    <row r="5015" ht="14.25" customHeight="1"/>
    <row r="5016" ht="14.25" customHeight="1"/>
    <row r="5017" ht="14.25" customHeight="1"/>
    <row r="5018" ht="14.25" customHeight="1"/>
    <row r="5019" ht="14.25" customHeight="1"/>
    <row r="5020" ht="14.25" customHeight="1"/>
    <row r="5021" ht="14.25" customHeight="1"/>
    <row r="5022" ht="14.25" customHeight="1"/>
    <row r="5023" ht="14.25" customHeight="1"/>
    <row r="5024" ht="14.25" customHeight="1"/>
    <row r="5025" ht="14.25" customHeight="1"/>
    <row r="5026" ht="14.25" customHeight="1"/>
    <row r="5027" ht="14.25" customHeight="1"/>
    <row r="5028" ht="14.25" customHeight="1"/>
    <row r="5029" ht="14.25" customHeight="1"/>
    <row r="5030" ht="14.25" customHeight="1"/>
    <row r="5031" ht="14.25" customHeight="1"/>
    <row r="5032" ht="14.25" customHeight="1"/>
    <row r="5033" ht="14.25" customHeight="1"/>
    <row r="5034" ht="14.25" customHeight="1"/>
    <row r="5035" ht="14.25" customHeight="1"/>
    <row r="5036" ht="14.25" customHeight="1"/>
    <row r="5037" ht="14.25" customHeight="1"/>
    <row r="5038" ht="14.25" customHeight="1"/>
    <row r="5039" ht="14.25" customHeight="1"/>
    <row r="5040" ht="14.25" customHeight="1"/>
    <row r="5041" ht="14.25" customHeight="1"/>
    <row r="5042" ht="14.25" customHeight="1"/>
    <row r="5043" ht="14.25" customHeight="1"/>
    <row r="5044" ht="14.25" customHeight="1"/>
    <row r="5045" ht="14.25" customHeight="1"/>
    <row r="5046" ht="14.25" customHeight="1"/>
    <row r="5047" ht="14.25" customHeight="1"/>
    <row r="5048" ht="14.25" customHeight="1"/>
    <row r="5049" ht="14.25" customHeight="1"/>
    <row r="5050" ht="14.25" customHeight="1"/>
    <row r="5051" ht="14.25" customHeight="1"/>
    <row r="5052" ht="14.25" customHeight="1"/>
    <row r="5053" ht="14.25" customHeight="1"/>
    <row r="5054" ht="14.25" customHeight="1"/>
    <row r="5055" ht="14.25" customHeight="1"/>
    <row r="5056" ht="14.25" customHeight="1"/>
    <row r="5057" ht="14.25" customHeight="1"/>
    <row r="5058" ht="14.25" customHeight="1"/>
    <row r="5059" ht="14.25" customHeight="1"/>
    <row r="5060" ht="14.25" customHeight="1"/>
    <row r="5061" ht="14.25" customHeight="1"/>
    <row r="5062" ht="14.25" customHeight="1"/>
    <row r="5063" ht="14.25" customHeight="1"/>
    <row r="5064" ht="14.25" customHeight="1"/>
    <row r="5065" ht="14.25" customHeight="1"/>
    <row r="5066" ht="14.25" customHeight="1"/>
    <row r="5067" ht="14.25" customHeight="1"/>
    <row r="5068" ht="14.25" customHeight="1"/>
    <row r="5069" ht="14.25" customHeight="1"/>
    <row r="5070" ht="14.25" customHeight="1"/>
    <row r="5071" ht="14.25" customHeight="1"/>
    <row r="5072" ht="14.25" customHeight="1"/>
    <row r="5073" ht="14.25" customHeight="1"/>
    <row r="5074" ht="14.25" customHeight="1"/>
    <row r="5075" ht="14.25" customHeight="1"/>
    <row r="5076" ht="14.25" customHeight="1"/>
    <row r="5077" ht="14.25" customHeight="1"/>
    <row r="5078" ht="14.25" customHeight="1"/>
    <row r="5079" ht="14.25" customHeight="1"/>
    <row r="5080" ht="14.25" customHeight="1"/>
    <row r="5081" ht="14.25" customHeight="1"/>
    <row r="5082" ht="14.25" customHeight="1"/>
    <row r="5083" ht="14.25" customHeight="1"/>
    <row r="5084" ht="14.25" customHeight="1"/>
    <row r="5085" ht="14.25" customHeight="1"/>
    <row r="5086" ht="14.25" customHeight="1"/>
    <row r="5087" ht="14.25" customHeight="1"/>
    <row r="5088" ht="14.25" customHeight="1"/>
    <row r="5089" ht="14.25" customHeight="1"/>
    <row r="5090" ht="14.25" customHeight="1"/>
    <row r="5091" ht="14.25" customHeight="1"/>
    <row r="5092" ht="14.25" customHeight="1"/>
    <row r="5093" ht="14.25" customHeight="1"/>
    <row r="5094" ht="14.25" customHeight="1"/>
    <row r="5095" ht="14.25" customHeight="1"/>
    <row r="5096" ht="14.25" customHeight="1"/>
    <row r="5097" ht="14.25" customHeight="1"/>
    <row r="5098" ht="14.25" customHeight="1"/>
    <row r="5099" ht="14.25" customHeight="1"/>
    <row r="5100" ht="14.25" customHeight="1"/>
    <row r="5101" ht="14.25" customHeight="1"/>
    <row r="5102" ht="14.25" customHeight="1"/>
    <row r="5103" ht="14.25" customHeight="1"/>
    <row r="5104" ht="14.25" customHeight="1"/>
    <row r="5105" ht="14.25" customHeight="1"/>
    <row r="5106" ht="14.25" customHeight="1"/>
    <row r="5107" ht="14.25" customHeight="1"/>
    <row r="5108" ht="14.25" customHeight="1"/>
    <row r="5109" ht="14.25" customHeight="1"/>
    <row r="5110" ht="14.25" customHeight="1"/>
    <row r="5111" ht="14.25" customHeight="1"/>
    <row r="5112" ht="14.25" customHeight="1"/>
    <row r="5113" ht="14.25" customHeight="1"/>
    <row r="5114" ht="14.25" customHeight="1"/>
    <row r="5115" ht="14.25" customHeight="1"/>
    <row r="5116" ht="14.25" customHeight="1"/>
    <row r="5117" ht="14.25" customHeight="1"/>
    <row r="5118" ht="14.25" customHeight="1"/>
    <row r="5119" ht="14.25" customHeight="1"/>
    <row r="5120" ht="14.25" customHeight="1"/>
    <row r="5121" ht="14.25" customHeight="1"/>
    <row r="5122" ht="14.25" customHeight="1"/>
    <row r="5123" ht="14.25" customHeight="1"/>
    <row r="5124" ht="14.25" customHeight="1"/>
    <row r="5125" ht="14.25" customHeight="1"/>
    <row r="5126" ht="14.25" customHeight="1"/>
    <row r="5127" ht="14.25" customHeight="1"/>
    <row r="5128" ht="14.25" customHeight="1"/>
    <row r="5129" ht="14.25" customHeight="1"/>
    <row r="5130" ht="14.25" customHeight="1"/>
    <row r="5131" ht="14.25" customHeight="1"/>
    <row r="5132" ht="14.25" customHeight="1"/>
    <row r="5133" ht="14.25" customHeight="1"/>
    <row r="5134" ht="14.25" customHeight="1"/>
    <row r="5135" ht="14.25" customHeight="1"/>
    <row r="5136" ht="14.25" customHeight="1"/>
    <row r="5137" ht="14.25" customHeight="1"/>
    <row r="5138" ht="14.25" customHeight="1"/>
    <row r="5139" ht="14.25" customHeight="1"/>
    <row r="5140" ht="14.25" customHeight="1"/>
    <row r="5141" ht="14.25" customHeight="1"/>
    <row r="5142" ht="14.25" customHeight="1"/>
    <row r="5143" ht="14.25" customHeight="1"/>
    <row r="5144" ht="14.25" customHeight="1"/>
    <row r="5145" ht="14.25" customHeight="1"/>
    <row r="5146" ht="14.25" customHeight="1"/>
    <row r="5147" ht="14.25" customHeight="1"/>
    <row r="5148" ht="14.25" customHeight="1"/>
    <row r="5149" ht="14.25" customHeight="1"/>
    <row r="5150" ht="14.25" customHeight="1"/>
    <row r="5151" ht="14.25" customHeight="1"/>
    <row r="5152" ht="14.25" customHeight="1"/>
    <row r="5153" ht="14.25" customHeight="1"/>
    <row r="5154" ht="14.25" customHeight="1"/>
    <row r="5155" ht="14.25" customHeight="1"/>
    <row r="5156" ht="14.25" customHeight="1"/>
    <row r="5157" ht="14.25" customHeight="1"/>
    <row r="5158" ht="14.25" customHeight="1"/>
    <row r="5159" ht="14.25" customHeight="1"/>
    <row r="5160" ht="14.25" customHeight="1"/>
    <row r="5161" ht="14.25" customHeight="1"/>
    <row r="5162" ht="14.25" customHeight="1"/>
    <row r="5163" ht="14.25" customHeight="1"/>
    <row r="5164" ht="14.25" customHeight="1"/>
    <row r="5165" ht="14.25" customHeight="1"/>
    <row r="5166" ht="14.25" customHeight="1"/>
    <row r="5167" ht="14.25" customHeight="1"/>
    <row r="5168" ht="14.25" customHeight="1"/>
    <row r="5169" ht="14.25" customHeight="1"/>
    <row r="5170" ht="14.25" customHeight="1"/>
    <row r="5171" ht="14.25" customHeight="1"/>
    <row r="5172" ht="14.25" customHeight="1"/>
    <row r="5173" ht="14.25" customHeight="1"/>
    <row r="5174" ht="14.25" customHeight="1"/>
    <row r="5175" ht="14.25" customHeight="1"/>
    <row r="5176" ht="14.25" customHeight="1"/>
    <row r="5177" ht="14.25" customHeight="1"/>
    <row r="5178" ht="14.25" customHeight="1"/>
    <row r="5179" ht="14.25" customHeight="1"/>
    <row r="5180" ht="14.25" customHeight="1"/>
    <row r="5181" ht="14.25" customHeight="1"/>
    <row r="5182" ht="14.25" customHeight="1"/>
    <row r="5183" ht="14.25" customHeight="1"/>
    <row r="5184" ht="14.25" customHeight="1"/>
    <row r="5185" ht="14.25" customHeight="1"/>
    <row r="5186" ht="14.25" customHeight="1"/>
    <row r="5187" ht="14.25" customHeight="1"/>
    <row r="5188" ht="14.25" customHeight="1"/>
    <row r="5189" ht="14.25" customHeight="1"/>
    <row r="5190" ht="14.25" customHeight="1"/>
    <row r="5191" ht="14.25" customHeight="1"/>
    <row r="5192" ht="14.25" customHeight="1"/>
    <row r="5193" ht="14.25" customHeight="1"/>
    <row r="5194" ht="14.25" customHeight="1"/>
    <row r="5195" ht="14.25" customHeight="1"/>
    <row r="5196" ht="14.25" customHeight="1"/>
    <row r="5197" ht="14.25" customHeight="1"/>
    <row r="5198" ht="14.25" customHeight="1"/>
    <row r="5199" ht="14.25" customHeight="1"/>
    <row r="5200" ht="14.25" customHeight="1"/>
    <row r="5201" ht="14.25" customHeight="1"/>
    <row r="5202" ht="14.25" customHeight="1"/>
    <row r="5203" ht="14.25" customHeight="1"/>
    <row r="5204" ht="14.25" customHeight="1"/>
    <row r="5205" ht="14.25" customHeight="1"/>
    <row r="5206" ht="14.25" customHeight="1"/>
    <row r="5207" ht="14.25" customHeight="1"/>
    <row r="5208" ht="14.25" customHeight="1"/>
    <row r="5209" ht="14.25" customHeight="1"/>
    <row r="5210" ht="14.25" customHeight="1"/>
    <row r="5211" ht="14.25" customHeight="1"/>
    <row r="5212" ht="14.25" customHeight="1"/>
    <row r="5213" ht="14.25" customHeight="1"/>
    <row r="5214" ht="14.25" customHeight="1"/>
    <row r="5215" ht="14.25" customHeight="1"/>
    <row r="5216" ht="14.25" customHeight="1"/>
    <row r="5217" ht="14.25" customHeight="1"/>
    <row r="5218" ht="14.25" customHeight="1"/>
    <row r="5219" ht="14.25" customHeight="1"/>
    <row r="5220" ht="14.25" customHeight="1"/>
    <row r="5221" ht="14.25" customHeight="1"/>
    <row r="5222" ht="14.25" customHeight="1"/>
    <row r="5223" ht="14.25" customHeight="1"/>
    <row r="5224" ht="14.25" customHeight="1"/>
    <row r="5225" ht="14.25" customHeight="1"/>
    <row r="5226" ht="14.25" customHeight="1"/>
    <row r="5227" ht="14.25" customHeight="1"/>
    <row r="5228" ht="14.25" customHeight="1"/>
    <row r="5229" ht="14.25" customHeight="1"/>
    <row r="5230" ht="14.25" customHeight="1"/>
    <row r="5231" ht="14.25" customHeight="1"/>
    <row r="5232" ht="14.25" customHeight="1"/>
    <row r="5233" ht="14.25" customHeight="1"/>
    <row r="5234" ht="14.25" customHeight="1"/>
    <row r="5235" ht="14.25" customHeight="1"/>
    <row r="5236" ht="14.25" customHeight="1"/>
    <row r="5237" ht="14.25" customHeight="1"/>
    <row r="5238" ht="14.25" customHeight="1"/>
    <row r="5239" ht="14.25" customHeight="1"/>
    <row r="5240" ht="14.25" customHeight="1"/>
    <row r="5241" ht="14.25" customHeight="1"/>
    <row r="5242" ht="14.25" customHeight="1"/>
    <row r="5243" ht="14.25" customHeight="1"/>
    <row r="5244" ht="14.25" customHeight="1"/>
    <row r="5245" ht="14.25" customHeight="1"/>
    <row r="5246" ht="14.25" customHeight="1"/>
    <row r="5247" ht="14.25" customHeight="1"/>
    <row r="5248" ht="14.25" customHeight="1"/>
    <row r="5249" ht="14.25" customHeight="1"/>
    <row r="5250" ht="14.25" customHeight="1"/>
    <row r="5251" ht="14.25" customHeight="1"/>
    <row r="5252" ht="14.25" customHeight="1"/>
    <row r="5253" ht="14.25" customHeight="1"/>
    <row r="5254" ht="14.25" customHeight="1"/>
    <row r="5255" ht="14.25" customHeight="1"/>
    <row r="5256" ht="14.25" customHeight="1"/>
    <row r="5257" ht="14.25" customHeight="1"/>
    <row r="5258" ht="14.25" customHeight="1"/>
    <row r="5259" ht="14.25" customHeight="1"/>
    <row r="5260" ht="14.25" customHeight="1"/>
    <row r="5261" ht="14.25" customHeight="1"/>
    <row r="5262" ht="14.25" customHeight="1"/>
    <row r="5263" ht="14.25" customHeight="1"/>
    <row r="5264" ht="14.25" customHeight="1"/>
    <row r="5265" ht="14.25" customHeight="1"/>
    <row r="5266" ht="14.25" customHeight="1"/>
    <row r="5267" ht="14.25" customHeight="1"/>
    <row r="5268" ht="14.25" customHeight="1"/>
    <row r="5269" ht="14.25" customHeight="1"/>
    <row r="5270" ht="14.25" customHeight="1"/>
    <row r="5271" ht="14.25" customHeight="1"/>
    <row r="5272" ht="14.25" customHeight="1"/>
    <row r="5273" ht="14.25" customHeight="1"/>
    <row r="5274" ht="14.25" customHeight="1"/>
    <row r="5275" ht="14.25" customHeight="1"/>
    <row r="5276" ht="14.25" customHeight="1"/>
    <row r="5277" ht="14.25" customHeight="1"/>
    <row r="5278" ht="14.25" customHeight="1"/>
    <row r="5279" ht="14.25" customHeight="1"/>
    <row r="5280" ht="14.25" customHeight="1"/>
    <row r="5281" ht="14.25" customHeight="1"/>
    <row r="5282" ht="14.25" customHeight="1"/>
    <row r="5283" ht="14.25" customHeight="1"/>
    <row r="5284" ht="14.25" customHeight="1"/>
    <row r="5285" ht="14.25" customHeight="1"/>
    <row r="5286" ht="14.25" customHeight="1"/>
    <row r="5287" ht="14.25" customHeight="1"/>
    <row r="5288" ht="14.25" customHeight="1"/>
    <row r="5289" ht="14.25" customHeight="1"/>
    <row r="5290" ht="14.25" customHeight="1"/>
    <row r="5291" ht="14.25" customHeight="1"/>
    <row r="5292" ht="14.25" customHeight="1"/>
    <row r="5293" ht="14.25" customHeight="1"/>
    <row r="5294" ht="14.25" customHeight="1"/>
    <row r="5295" ht="14.25" customHeight="1"/>
    <row r="5296" ht="14.25" customHeight="1"/>
    <row r="5297" ht="14.25" customHeight="1"/>
    <row r="5298" ht="14.25" customHeight="1"/>
    <row r="5299" ht="14.25" customHeight="1"/>
    <row r="5300" ht="14.25" customHeight="1"/>
    <row r="5301" ht="14.25" customHeight="1"/>
    <row r="5302" ht="14.25" customHeight="1"/>
    <row r="5303" ht="14.25" customHeight="1"/>
    <row r="5304" ht="14.25" customHeight="1"/>
    <row r="5305" ht="14.25" customHeight="1"/>
    <row r="5306" ht="14.25" customHeight="1"/>
    <row r="5307" ht="14.25" customHeight="1"/>
    <row r="5308" ht="14.25" customHeight="1"/>
    <row r="5309" ht="14.25" customHeight="1"/>
    <row r="5310" ht="14.25" customHeight="1"/>
    <row r="5311" ht="14.25" customHeight="1"/>
    <row r="5312" ht="14.25" customHeight="1"/>
    <row r="5313" ht="14.25" customHeight="1"/>
    <row r="5314" ht="14.25" customHeight="1"/>
    <row r="5315" ht="14.25" customHeight="1"/>
    <row r="5316" ht="14.25" customHeight="1"/>
    <row r="5317" ht="14.25" customHeight="1"/>
    <row r="5318" ht="14.25" customHeight="1"/>
    <row r="5319" ht="14.25" customHeight="1"/>
    <row r="5320" ht="14.25" customHeight="1"/>
    <row r="5321" ht="14.25" customHeight="1"/>
    <row r="5322" ht="14.25" customHeight="1"/>
    <row r="5323" ht="14.25" customHeight="1"/>
    <row r="5324" ht="14.25" customHeight="1"/>
    <row r="5325" ht="14.25" customHeight="1"/>
    <row r="5326" ht="14.25" customHeight="1"/>
    <row r="5327" ht="14.25" customHeight="1"/>
    <row r="5328" ht="14.25" customHeight="1"/>
    <row r="5329" ht="14.25" customHeight="1"/>
    <row r="5330" ht="14.25" customHeight="1"/>
    <row r="5331" ht="14.25" customHeight="1"/>
    <row r="5332" ht="14.25" customHeight="1"/>
    <row r="5333" ht="14.25" customHeight="1"/>
    <row r="5334" ht="14.25" customHeight="1"/>
    <row r="5335" ht="14.25" customHeight="1"/>
    <row r="5336" ht="14.25" customHeight="1"/>
    <row r="5337" ht="14.25" customHeight="1"/>
    <row r="5338" ht="14.25" customHeight="1"/>
    <row r="5339" ht="14.25" customHeight="1"/>
    <row r="5340" ht="14.25" customHeight="1"/>
    <row r="5341" ht="14.25" customHeight="1"/>
    <row r="5342" ht="14.25" customHeight="1"/>
    <row r="5343" ht="14.25" customHeight="1"/>
    <row r="5344" ht="14.25" customHeight="1"/>
    <row r="5345" ht="14.25" customHeight="1"/>
    <row r="5346" ht="14.25" customHeight="1"/>
    <row r="5347" ht="14.25" customHeight="1"/>
    <row r="5348" ht="14.25" customHeight="1"/>
    <row r="5349" ht="14.25" customHeight="1"/>
    <row r="5350" ht="14.25" customHeight="1"/>
    <row r="5351" ht="14.25" customHeight="1"/>
    <row r="5352" ht="14.25" customHeight="1"/>
    <row r="5353" ht="14.25" customHeight="1"/>
    <row r="5354" ht="14.25" customHeight="1"/>
    <row r="5355" ht="14.25" customHeight="1"/>
    <row r="5356" ht="14.25" customHeight="1"/>
    <row r="5357" ht="14.25" customHeight="1"/>
    <row r="5358" ht="14.25" customHeight="1"/>
    <row r="5359" ht="14.25" customHeight="1"/>
    <row r="5360" ht="14.25" customHeight="1"/>
    <row r="5361" ht="14.25" customHeight="1"/>
    <row r="5362" ht="14.25" customHeight="1"/>
    <row r="5363" ht="14.25" customHeight="1"/>
    <row r="5364" ht="14.25" customHeight="1"/>
    <row r="5365" ht="14.25" customHeight="1"/>
    <row r="5366" ht="14.25" customHeight="1"/>
    <row r="5367" ht="14.25" customHeight="1"/>
    <row r="5368" ht="14.25" customHeight="1"/>
    <row r="5369" ht="14.25" customHeight="1"/>
    <row r="5370" ht="14.25" customHeight="1"/>
    <row r="5371" ht="14.25" customHeight="1"/>
    <row r="5372" ht="14.25" customHeight="1"/>
    <row r="5373" ht="14.25" customHeight="1"/>
    <row r="5374" ht="14.25" customHeight="1"/>
    <row r="5375" ht="14.25" customHeight="1"/>
    <row r="5376" ht="14.25" customHeight="1"/>
    <row r="5377" ht="14.25" customHeight="1"/>
    <row r="5378" ht="14.25" customHeight="1"/>
    <row r="5379" ht="14.25" customHeight="1"/>
    <row r="5380" ht="14.25" customHeight="1"/>
    <row r="5381" ht="14.25" customHeight="1"/>
    <row r="5382" ht="14.25" customHeight="1"/>
    <row r="5383" ht="14.25" customHeight="1"/>
    <row r="5384" ht="14.25" customHeight="1"/>
    <row r="5385" ht="14.25" customHeight="1"/>
    <row r="5386" ht="14.25" customHeight="1"/>
    <row r="5387" ht="14.25" customHeight="1"/>
    <row r="5388" ht="14.25" customHeight="1"/>
    <row r="5389" ht="14.25" customHeight="1"/>
    <row r="5390" ht="14.25" customHeight="1"/>
    <row r="5391" ht="14.25" customHeight="1"/>
    <row r="5392" ht="14.25" customHeight="1"/>
    <row r="5393" ht="14.25" customHeight="1"/>
    <row r="5394" ht="14.25" customHeight="1"/>
    <row r="5395" ht="14.25" customHeight="1"/>
    <row r="5396" ht="14.25" customHeight="1"/>
    <row r="5397" ht="14.25" customHeight="1"/>
    <row r="5398" ht="14.25" customHeight="1"/>
    <row r="5399" ht="14.25" customHeight="1"/>
    <row r="5400" ht="14.25" customHeight="1"/>
    <row r="5401" ht="14.25" customHeight="1"/>
    <row r="5402" ht="14.25" customHeight="1"/>
    <row r="5403" ht="14.25" customHeight="1"/>
    <row r="5404" ht="14.25" customHeight="1"/>
    <row r="5405" ht="14.25" customHeight="1"/>
    <row r="5406" ht="14.25" customHeight="1"/>
    <row r="5407" ht="14.25" customHeight="1"/>
    <row r="5408" ht="14.25" customHeight="1"/>
    <row r="5409" ht="14.25" customHeight="1"/>
    <row r="5410" ht="14.25" customHeight="1"/>
    <row r="5411" ht="14.25" customHeight="1"/>
    <row r="5412" ht="14.25" customHeight="1"/>
    <row r="5413" ht="14.25" customHeight="1"/>
    <row r="5414" ht="14.25" customHeight="1"/>
    <row r="5415" ht="14.25" customHeight="1"/>
    <row r="5416" ht="14.25" customHeight="1"/>
    <row r="5417" ht="14.25" customHeight="1"/>
    <row r="5418" ht="14.25" customHeight="1"/>
    <row r="5419" ht="14.25" customHeight="1"/>
    <row r="5420" ht="14.25" customHeight="1"/>
    <row r="5421" ht="14.25" customHeight="1"/>
    <row r="5422" ht="14.25" customHeight="1"/>
    <row r="5423" ht="14.25" customHeight="1"/>
    <row r="5424" ht="14.25" customHeight="1"/>
    <row r="5425" ht="14.25" customHeight="1"/>
    <row r="5426" ht="14.25" customHeight="1"/>
    <row r="5427" ht="14.25" customHeight="1"/>
    <row r="5428" ht="14.25" customHeight="1"/>
    <row r="5429" ht="14.25" customHeight="1"/>
    <row r="5430" ht="14.25" customHeight="1"/>
    <row r="5431" ht="14.25" customHeight="1"/>
    <row r="5432" ht="14.25" customHeight="1"/>
    <row r="5433" ht="14.25" customHeight="1"/>
    <row r="5434" ht="14.25" customHeight="1"/>
    <row r="5435" ht="14.25" customHeight="1"/>
    <row r="5436" ht="14.25" customHeight="1"/>
    <row r="5437" ht="14.25" customHeight="1"/>
    <row r="5438" ht="14.25" customHeight="1"/>
    <row r="5439" ht="14.25" customHeight="1"/>
    <row r="5440" ht="14.25" customHeight="1"/>
    <row r="5441" ht="14.25" customHeight="1"/>
    <row r="5442" ht="14.25" customHeight="1"/>
    <row r="5443" ht="14.25" customHeight="1"/>
    <row r="5444" ht="14.25" customHeight="1"/>
    <row r="5445" ht="14.25" customHeight="1"/>
    <row r="5446" ht="14.25" customHeight="1"/>
    <row r="5447" ht="14.25" customHeight="1"/>
    <row r="5448" ht="14.25" customHeight="1"/>
    <row r="5449" ht="14.25" customHeight="1"/>
    <row r="5450" ht="14.25" customHeight="1"/>
    <row r="5451" ht="14.25" customHeight="1"/>
    <row r="5452" ht="14.25" customHeight="1"/>
    <row r="5453" ht="14.25" customHeight="1"/>
    <row r="5454" ht="14.25" customHeight="1"/>
    <row r="5455" ht="14.25" customHeight="1"/>
    <row r="5456" ht="14.25" customHeight="1"/>
    <row r="5457" ht="14.25" customHeight="1"/>
    <row r="5458" ht="14.25" customHeight="1"/>
    <row r="5459" ht="14.25" customHeight="1"/>
    <row r="5460" ht="14.25" customHeight="1"/>
    <row r="5461" ht="14.25" customHeight="1"/>
    <row r="5462" ht="14.25" customHeight="1"/>
    <row r="5463" ht="14.25" customHeight="1"/>
    <row r="5464" ht="14.25" customHeight="1"/>
    <row r="5465" ht="14.25" customHeight="1"/>
    <row r="5466" ht="14.25" customHeight="1"/>
    <row r="5467" ht="14.25" customHeight="1"/>
    <row r="5468" ht="14.25" customHeight="1"/>
    <row r="5469" ht="14.25" customHeight="1"/>
    <row r="5470" ht="14.25" customHeight="1"/>
    <row r="5471" ht="14.25" customHeight="1"/>
    <row r="5472" ht="14.25" customHeight="1"/>
    <row r="5473" ht="14.25" customHeight="1"/>
    <row r="5474" ht="14.25" customHeight="1"/>
    <row r="5475" ht="14.25" customHeight="1"/>
    <row r="5476" ht="14.25" customHeight="1"/>
    <row r="5477" ht="14.25" customHeight="1"/>
    <row r="5478" ht="14.25" customHeight="1"/>
    <row r="5479" ht="14.25" customHeight="1"/>
    <row r="5480" ht="14.25" customHeight="1"/>
    <row r="5481" ht="14.25" customHeight="1"/>
    <row r="5482" ht="14.25" customHeight="1"/>
    <row r="5483" ht="14.25" customHeight="1"/>
    <row r="5484" ht="14.25" customHeight="1"/>
    <row r="5485" ht="14.25" customHeight="1"/>
    <row r="5486" ht="14.25" customHeight="1"/>
    <row r="5487" ht="14.25" customHeight="1"/>
    <row r="5488" ht="14.25" customHeight="1"/>
    <row r="5489" ht="14.25" customHeight="1"/>
    <row r="5490" ht="14.25" customHeight="1"/>
    <row r="5491" ht="14.25" customHeight="1"/>
    <row r="5492" ht="14.25" customHeight="1"/>
    <row r="5493" ht="14.25" customHeight="1"/>
    <row r="5494" ht="14.25" customHeight="1"/>
    <row r="5495" ht="14.25" customHeight="1"/>
    <row r="5496" ht="14.25" customHeight="1"/>
    <row r="5497" ht="14.25" customHeight="1"/>
    <row r="5498" ht="14.25" customHeight="1"/>
    <row r="5499" ht="14.25" customHeight="1"/>
    <row r="5500" ht="14.25" customHeight="1"/>
    <row r="5501" ht="14.25" customHeight="1"/>
    <row r="5502" ht="14.25" customHeight="1"/>
    <row r="5503" ht="14.25" customHeight="1"/>
    <row r="5504" ht="14.25" customHeight="1"/>
    <row r="5505" ht="14.25" customHeight="1"/>
    <row r="5506" ht="14.25" customHeight="1"/>
    <row r="5507" ht="14.25" customHeight="1"/>
    <row r="5508" ht="14.25" customHeight="1"/>
    <row r="5509" ht="14.25" customHeight="1"/>
    <row r="5510" ht="14.25" customHeight="1"/>
    <row r="5511" ht="14.25" customHeight="1"/>
    <row r="5512" ht="14.25" customHeight="1"/>
    <row r="5513" ht="14.25" customHeight="1"/>
    <row r="5514" ht="14.25" customHeight="1"/>
    <row r="5515" ht="14.25" customHeight="1"/>
    <row r="5516" ht="14.25" customHeight="1"/>
    <row r="5517" ht="14.25" customHeight="1"/>
    <row r="5518" ht="14.25" customHeight="1"/>
    <row r="5519" ht="14.25" customHeight="1"/>
    <row r="5520" ht="14.25" customHeight="1"/>
    <row r="5521" ht="14.25" customHeight="1"/>
    <row r="5522" ht="14.25" customHeight="1"/>
    <row r="5523" ht="14.25" customHeight="1"/>
    <row r="5524" ht="14.25" customHeight="1"/>
    <row r="5525" ht="14.25" customHeight="1"/>
    <row r="5526" ht="14.25" customHeight="1"/>
    <row r="5527" ht="14.25" customHeight="1"/>
    <row r="5528" ht="14.25" customHeight="1"/>
    <row r="5529" ht="14.25" customHeight="1"/>
    <row r="5530" ht="14.25" customHeight="1"/>
    <row r="5531" ht="14.25" customHeight="1"/>
    <row r="5532" ht="14.25" customHeight="1"/>
    <row r="5533" ht="14.25" customHeight="1"/>
    <row r="5534" ht="14.25" customHeight="1"/>
    <row r="5535" ht="14.25" customHeight="1"/>
    <row r="5536" ht="14.25" customHeight="1"/>
    <row r="5537" ht="14.25" customHeight="1"/>
    <row r="5538" ht="14.25" customHeight="1"/>
    <row r="5539" ht="14.25" customHeight="1"/>
    <row r="5540" ht="14.25" customHeight="1"/>
    <row r="5541" ht="14.25" customHeight="1"/>
    <row r="5542" ht="14.25" customHeight="1"/>
    <row r="5543" ht="14.25" customHeight="1"/>
    <row r="5544" ht="14.25" customHeight="1"/>
    <row r="5545" ht="14.25" customHeight="1"/>
    <row r="5546" ht="14.25" customHeight="1"/>
    <row r="5547" ht="14.25" customHeight="1"/>
    <row r="5548" ht="14.25" customHeight="1"/>
    <row r="5549" ht="14.25" customHeight="1"/>
    <row r="5550" ht="14.25" customHeight="1"/>
    <row r="5551" ht="14.25" customHeight="1"/>
    <row r="5552" ht="14.25" customHeight="1"/>
    <row r="5553" ht="14.25" customHeight="1"/>
    <row r="5554" ht="14.25" customHeight="1"/>
    <row r="5555" ht="14.25" customHeight="1"/>
    <row r="5556" ht="14.25" customHeight="1"/>
    <row r="5557" ht="14.25" customHeight="1"/>
    <row r="5558" ht="14.25" customHeight="1"/>
    <row r="5559" ht="14.25" customHeight="1"/>
    <row r="5560" ht="14.25" customHeight="1"/>
    <row r="5561" ht="14.25" customHeight="1"/>
    <row r="5562" ht="14.25" customHeight="1"/>
    <row r="5563" ht="14.25" customHeight="1"/>
    <row r="5564" ht="14.25" customHeight="1"/>
    <row r="5565" ht="14.25" customHeight="1"/>
    <row r="5566" ht="14.25" customHeight="1"/>
    <row r="5567" ht="14.25" customHeight="1"/>
    <row r="5568" ht="14.25" customHeight="1"/>
    <row r="5569" ht="14.25" customHeight="1"/>
    <row r="5570" ht="14.25" customHeight="1"/>
    <row r="5571" ht="14.25" customHeight="1"/>
    <row r="5572" ht="14.25" customHeight="1"/>
    <row r="5573" ht="14.25" customHeight="1"/>
    <row r="5574" ht="14.25" customHeight="1"/>
    <row r="5575" ht="14.25" customHeight="1"/>
    <row r="5576" ht="14.25" customHeight="1"/>
    <row r="5577" ht="14.25" customHeight="1"/>
    <row r="5578" ht="14.25" customHeight="1"/>
    <row r="5579" ht="14.25" customHeight="1"/>
    <row r="5580" ht="14.25" customHeight="1"/>
    <row r="5581" ht="14.25" customHeight="1"/>
    <row r="5582" ht="14.25" customHeight="1"/>
    <row r="5583" ht="14.25" customHeight="1"/>
    <row r="5584" ht="14.25" customHeight="1"/>
    <row r="5585" ht="14.25" customHeight="1"/>
    <row r="5586" ht="14.25" customHeight="1"/>
    <row r="5587" ht="14.25" customHeight="1"/>
    <row r="5588" ht="14.25" customHeight="1"/>
    <row r="5589" ht="14.25" customHeight="1"/>
    <row r="5590" ht="14.25" customHeight="1"/>
    <row r="5591" ht="14.25" customHeight="1"/>
    <row r="5592" ht="14.25" customHeight="1"/>
    <row r="5593" ht="14.25" customHeight="1"/>
    <row r="5594" ht="14.25" customHeight="1"/>
    <row r="5595" ht="14.25" customHeight="1"/>
    <row r="5596" ht="14.25" customHeight="1"/>
    <row r="5597" ht="14.25" customHeight="1"/>
    <row r="5598" ht="14.25" customHeight="1"/>
    <row r="5599" ht="14.25" customHeight="1"/>
    <row r="5600" ht="14.25" customHeight="1"/>
    <row r="5601" ht="14.25" customHeight="1"/>
    <row r="5602" ht="14.25" customHeight="1"/>
    <row r="5603" ht="14.25" customHeight="1"/>
    <row r="5604" ht="14.25" customHeight="1"/>
    <row r="5605" ht="14.25" customHeight="1"/>
    <row r="5606" ht="14.25" customHeight="1"/>
    <row r="5607" ht="14.25" customHeight="1"/>
    <row r="5608" ht="14.25" customHeight="1"/>
    <row r="5609" ht="14.25" customHeight="1"/>
    <row r="5610" ht="14.25" customHeight="1"/>
    <row r="5611" ht="14.25" customHeight="1"/>
    <row r="5612" ht="14.25" customHeight="1"/>
    <row r="5613" ht="14.25" customHeight="1"/>
    <row r="5614" ht="14.25" customHeight="1"/>
    <row r="5615" ht="14.25" customHeight="1"/>
    <row r="5616" ht="14.25" customHeight="1"/>
    <row r="5617" ht="14.25" customHeight="1"/>
    <row r="5618" ht="14.25" customHeight="1"/>
    <row r="5619" ht="14.25" customHeight="1"/>
    <row r="5620" ht="14.25" customHeight="1"/>
    <row r="5621" ht="14.25" customHeight="1"/>
    <row r="5622" ht="14.25" customHeight="1"/>
    <row r="5623" ht="14.25" customHeight="1"/>
    <row r="5624" ht="14.25" customHeight="1"/>
    <row r="5625" ht="14.25" customHeight="1"/>
    <row r="5626" ht="14.25" customHeight="1"/>
    <row r="5627" ht="14.25" customHeight="1"/>
    <row r="5628" ht="14.25" customHeight="1"/>
    <row r="5629" ht="14.25" customHeight="1"/>
    <row r="5630" ht="14.25" customHeight="1"/>
    <row r="5631" ht="14.25" customHeight="1"/>
    <row r="5632" ht="14.25" customHeight="1"/>
    <row r="5633" ht="14.25" customHeight="1"/>
    <row r="5634" ht="14.25" customHeight="1"/>
    <row r="5635" ht="14.25" customHeight="1"/>
    <row r="5636" ht="14.25" customHeight="1"/>
    <row r="5637" ht="14.25" customHeight="1"/>
    <row r="5638" ht="14.25" customHeight="1"/>
    <row r="5639" ht="14.25" customHeight="1"/>
    <row r="5640" ht="14.25" customHeight="1"/>
    <row r="5641" ht="14.25" customHeight="1"/>
    <row r="5642" ht="14.25" customHeight="1"/>
    <row r="5643" ht="14.25" customHeight="1"/>
    <row r="5644" ht="14.25" customHeight="1"/>
    <row r="5645" ht="14.25" customHeight="1"/>
    <row r="5646" ht="14.25" customHeight="1"/>
    <row r="5647" ht="14.25" customHeight="1"/>
    <row r="5648" ht="14.25" customHeight="1"/>
    <row r="5649" ht="14.25" customHeight="1"/>
    <row r="5650" ht="14.25" customHeight="1"/>
    <row r="5651" ht="14.25" customHeight="1"/>
    <row r="5652" ht="14.25" customHeight="1"/>
    <row r="5653" ht="14.25" customHeight="1"/>
    <row r="5654" ht="14.25" customHeight="1"/>
    <row r="5655" ht="14.25" customHeight="1"/>
    <row r="5656" ht="14.25" customHeight="1"/>
    <row r="5657" ht="14.25" customHeight="1"/>
    <row r="5658" ht="14.25" customHeight="1"/>
    <row r="5659" ht="14.25" customHeight="1"/>
    <row r="5660" ht="14.25" customHeight="1"/>
    <row r="5661" ht="14.25" customHeight="1"/>
    <row r="5662" ht="14.25" customHeight="1"/>
    <row r="5663" ht="14.25" customHeight="1"/>
    <row r="5664" ht="14.25" customHeight="1"/>
    <row r="5665" ht="14.25" customHeight="1"/>
    <row r="5666" ht="14.25" customHeight="1"/>
    <row r="5667" ht="14.25" customHeight="1"/>
    <row r="5668" ht="14.25" customHeight="1"/>
    <row r="5669" ht="14.25" customHeight="1"/>
    <row r="5670" ht="14.25" customHeight="1"/>
    <row r="5671" ht="14.25" customHeight="1"/>
    <row r="5672" ht="14.25" customHeight="1"/>
    <row r="5673" ht="14.25" customHeight="1"/>
    <row r="5674" ht="14.25" customHeight="1"/>
    <row r="5675" ht="14.25" customHeight="1"/>
    <row r="5676" ht="14.25" customHeight="1"/>
    <row r="5677" ht="14.25" customHeight="1"/>
    <row r="5678" ht="14.25" customHeight="1"/>
    <row r="5679" ht="14.25" customHeight="1"/>
    <row r="5680" ht="14.25" customHeight="1"/>
    <row r="5681" ht="14.25" customHeight="1"/>
    <row r="5682" ht="14.25" customHeight="1"/>
    <row r="5683" ht="14.25" customHeight="1"/>
    <row r="5684" ht="14.25" customHeight="1"/>
    <row r="5685" ht="14.25" customHeight="1"/>
    <row r="5686" ht="14.25" customHeight="1"/>
    <row r="5687" ht="14.25" customHeight="1"/>
    <row r="5688" ht="14.25" customHeight="1"/>
    <row r="5689" ht="14.25" customHeight="1"/>
    <row r="5690" ht="14.25" customHeight="1"/>
    <row r="5691" ht="14.25" customHeight="1"/>
    <row r="5692" ht="14.25" customHeight="1"/>
    <row r="5693" ht="14.25" customHeight="1"/>
    <row r="5694" ht="14.25" customHeight="1"/>
    <row r="5695" ht="14.25" customHeight="1"/>
    <row r="5696" ht="14.25" customHeight="1"/>
    <row r="5697" ht="14.25" customHeight="1"/>
    <row r="5698" ht="14.25" customHeight="1"/>
    <row r="5699" ht="14.25" customHeight="1"/>
    <row r="5700" ht="14.25" customHeight="1"/>
    <row r="5701" ht="14.25" customHeight="1"/>
    <row r="5702" ht="14.25" customHeight="1"/>
    <row r="5703" ht="14.25" customHeight="1"/>
    <row r="5704" ht="14.25" customHeight="1"/>
    <row r="5705" ht="14.25" customHeight="1"/>
    <row r="5706" ht="14.25" customHeight="1"/>
    <row r="5707" ht="14.25" customHeight="1"/>
    <row r="5708" ht="14.25" customHeight="1"/>
    <row r="5709" ht="14.25" customHeight="1"/>
    <row r="5710" ht="14.25" customHeight="1"/>
    <row r="5711" ht="14.25" customHeight="1"/>
    <row r="5712" ht="14.25" customHeight="1"/>
    <row r="5713" ht="14.25" customHeight="1"/>
    <row r="5714" ht="14.25" customHeight="1"/>
    <row r="5715" ht="14.25" customHeight="1"/>
    <row r="5716" ht="14.25" customHeight="1"/>
    <row r="5717" ht="14.25" customHeight="1"/>
    <row r="5718" ht="14.25" customHeight="1"/>
    <row r="5719" ht="14.25" customHeight="1"/>
    <row r="5720" ht="14.25" customHeight="1"/>
    <row r="5721" ht="14.25" customHeight="1"/>
    <row r="5722" ht="14.25" customHeight="1"/>
    <row r="5723" ht="14.25" customHeight="1"/>
    <row r="5724" ht="14.25" customHeight="1"/>
    <row r="5725" ht="14.25" customHeight="1"/>
    <row r="5726" ht="14.25" customHeight="1"/>
    <row r="5727" ht="14.25" customHeight="1"/>
    <row r="5728" ht="14.25" customHeight="1"/>
    <row r="5729" ht="14.25" customHeight="1"/>
    <row r="5730" ht="14.25" customHeight="1"/>
    <row r="5731" ht="14.25" customHeight="1"/>
    <row r="5732" ht="14.25" customHeight="1"/>
    <row r="5733" ht="14.25" customHeight="1"/>
    <row r="5734" ht="14.25" customHeight="1"/>
    <row r="5735" ht="14.25" customHeight="1"/>
    <row r="5736" ht="14.25" customHeight="1"/>
    <row r="5737" ht="14.25" customHeight="1"/>
    <row r="5738" ht="14.25" customHeight="1"/>
    <row r="5739" ht="14.25" customHeight="1"/>
    <row r="5740" ht="14.25" customHeight="1"/>
    <row r="5741" ht="14.25" customHeight="1"/>
    <row r="5742" ht="14.25" customHeight="1"/>
    <row r="5743" ht="14.25" customHeight="1"/>
    <row r="5744" ht="14.25" customHeight="1"/>
    <row r="5745" ht="14.25" customHeight="1"/>
    <row r="5746" ht="14.25" customHeight="1"/>
    <row r="5747" ht="14.25" customHeight="1"/>
    <row r="5748" ht="14.25" customHeight="1"/>
    <row r="5749" ht="14.25" customHeight="1"/>
    <row r="5750" ht="14.25" customHeight="1"/>
    <row r="5751" ht="14.25" customHeight="1"/>
    <row r="5752" ht="14.25" customHeight="1"/>
    <row r="5753" ht="14.25" customHeight="1"/>
    <row r="5754" ht="14.25" customHeight="1"/>
    <row r="5755" ht="14.25" customHeight="1"/>
    <row r="5756" ht="14.25" customHeight="1"/>
    <row r="5757" ht="14.25" customHeight="1"/>
    <row r="5758" ht="14.25" customHeight="1"/>
    <row r="5759" ht="14.25" customHeight="1"/>
    <row r="5760" ht="14.25" customHeight="1"/>
    <row r="5761" ht="14.25" customHeight="1"/>
    <row r="5762" ht="14.25" customHeight="1"/>
    <row r="5763" ht="14.25" customHeight="1"/>
    <row r="5764" ht="14.25" customHeight="1"/>
    <row r="5765" ht="14.25" customHeight="1"/>
    <row r="5766" ht="14.25" customHeight="1"/>
    <row r="5767" ht="14.25" customHeight="1"/>
    <row r="5768" ht="14.25" customHeight="1"/>
    <row r="5769" ht="14.25" customHeight="1"/>
    <row r="5770" ht="14.25" customHeight="1"/>
    <row r="5771" ht="14.25" customHeight="1"/>
    <row r="5772" ht="14.25" customHeight="1"/>
    <row r="5773" ht="14.25" customHeight="1"/>
    <row r="5774" ht="14.25" customHeight="1"/>
    <row r="5775" ht="14.25" customHeight="1"/>
    <row r="5776" ht="14.25" customHeight="1"/>
    <row r="5777" ht="14.25" customHeight="1"/>
    <row r="5778" ht="14.25" customHeight="1"/>
    <row r="5779" ht="14.25" customHeight="1"/>
    <row r="5780" ht="14.25" customHeight="1"/>
    <row r="5781" ht="14.25" customHeight="1"/>
    <row r="5782" ht="14.25" customHeight="1"/>
    <row r="5783" ht="14.25" customHeight="1"/>
    <row r="5784" ht="14.25" customHeight="1"/>
    <row r="5785" ht="14.25" customHeight="1"/>
    <row r="5786" ht="14.25" customHeight="1"/>
    <row r="5787" ht="14.25" customHeight="1"/>
    <row r="5788" ht="14.25" customHeight="1"/>
    <row r="5789" ht="14.25" customHeight="1"/>
    <row r="5790" ht="14.25" customHeight="1"/>
    <row r="5791" ht="14.25" customHeight="1"/>
    <row r="5792" ht="14.25" customHeight="1"/>
    <row r="5793" ht="14.25" customHeight="1"/>
    <row r="5794" ht="14.25" customHeight="1"/>
    <row r="5795" ht="14.25" customHeight="1"/>
    <row r="5796" ht="14.25" customHeight="1"/>
    <row r="5797" ht="14.25" customHeight="1"/>
    <row r="5798" ht="14.25" customHeight="1"/>
    <row r="5799" ht="14.25" customHeight="1"/>
    <row r="5800" ht="14.25" customHeight="1"/>
    <row r="5801" ht="14.25" customHeight="1"/>
    <row r="5802" ht="14.25" customHeight="1"/>
    <row r="5803" ht="14.25" customHeight="1"/>
    <row r="5804" ht="14.25" customHeight="1"/>
    <row r="5805" ht="14.25" customHeight="1"/>
    <row r="5806" ht="14.25" customHeight="1"/>
    <row r="5807" ht="14.25" customHeight="1"/>
    <row r="5808" ht="14.25" customHeight="1"/>
    <row r="5809" ht="14.25" customHeight="1"/>
    <row r="5810" ht="14.25" customHeight="1"/>
    <row r="5811" ht="14.25" customHeight="1"/>
    <row r="5812" ht="14.25" customHeight="1"/>
    <row r="5813" ht="14.25" customHeight="1"/>
    <row r="5814" ht="14.25" customHeight="1"/>
    <row r="5815" ht="14.25" customHeight="1"/>
    <row r="5816" ht="14.25" customHeight="1"/>
    <row r="5817" ht="14.25" customHeight="1"/>
    <row r="5818" ht="14.25" customHeight="1"/>
    <row r="5819" ht="14.25" customHeight="1"/>
    <row r="5820" ht="14.25" customHeight="1"/>
    <row r="5821" ht="14.25" customHeight="1"/>
    <row r="5822" ht="14.25" customHeight="1"/>
    <row r="5823" ht="14.25" customHeight="1"/>
    <row r="5824" ht="14.25" customHeight="1"/>
    <row r="5825" ht="14.25" customHeight="1"/>
    <row r="5826" ht="14.25" customHeight="1"/>
    <row r="5827" ht="14.25" customHeight="1"/>
    <row r="5828" ht="14.25" customHeight="1"/>
    <row r="5829" ht="14.25" customHeight="1"/>
    <row r="5830" ht="14.25" customHeight="1"/>
    <row r="5831" ht="14.25" customHeight="1"/>
    <row r="5832" ht="14.25" customHeight="1"/>
    <row r="5833" ht="14.25" customHeight="1"/>
    <row r="5834" ht="14.25" customHeight="1"/>
    <row r="5835" ht="14.25" customHeight="1"/>
    <row r="5836" ht="14.25" customHeight="1"/>
    <row r="5837" ht="14.25" customHeight="1"/>
    <row r="5838" ht="14.25" customHeight="1"/>
    <row r="5839" ht="14.25" customHeight="1"/>
    <row r="5840" ht="14.25" customHeight="1"/>
    <row r="5841" ht="14.25" customHeight="1"/>
    <row r="5842" ht="14.25" customHeight="1"/>
    <row r="5843" ht="14.25" customHeight="1"/>
    <row r="5844" ht="14.25" customHeight="1"/>
    <row r="5845" ht="14.25" customHeight="1"/>
    <row r="5846" ht="14.25" customHeight="1"/>
    <row r="5847" ht="14.25" customHeight="1"/>
    <row r="5848" ht="14.25" customHeight="1"/>
    <row r="5849" ht="14.25" customHeight="1"/>
    <row r="5850" ht="14.25" customHeight="1"/>
    <row r="5851" ht="14.25" customHeight="1"/>
    <row r="5852" ht="14.25" customHeight="1"/>
    <row r="5853" ht="14.25" customHeight="1"/>
    <row r="5854" ht="14.25" customHeight="1"/>
    <row r="5855" ht="14.25" customHeight="1"/>
    <row r="5856" ht="14.25" customHeight="1"/>
    <row r="5857" ht="14.25" customHeight="1"/>
    <row r="5858" ht="14.25" customHeight="1"/>
    <row r="5859" ht="14.25" customHeight="1"/>
    <row r="5860" ht="14.25" customHeight="1"/>
    <row r="5861" ht="14.25" customHeight="1"/>
    <row r="5862" ht="14.25" customHeight="1"/>
    <row r="5863" ht="14.25" customHeight="1"/>
    <row r="5864" ht="14.25" customHeight="1"/>
    <row r="5865" ht="14.25" customHeight="1"/>
    <row r="5866" ht="14.25" customHeight="1"/>
    <row r="5867" ht="14.25" customHeight="1"/>
    <row r="5868" ht="14.25" customHeight="1"/>
    <row r="5869" ht="14.25" customHeight="1"/>
    <row r="5870" ht="14.25" customHeight="1"/>
    <row r="5871" ht="14.25" customHeight="1"/>
    <row r="5872" ht="14.25" customHeight="1"/>
    <row r="5873" ht="14.25" customHeight="1"/>
    <row r="5874" ht="14.25" customHeight="1"/>
    <row r="5875" ht="14.25" customHeight="1"/>
    <row r="5876" ht="14.25" customHeight="1"/>
    <row r="5877" ht="14.25" customHeight="1"/>
    <row r="5878" ht="14.25" customHeight="1"/>
    <row r="5879" ht="14.25" customHeight="1"/>
    <row r="5880" ht="14.25" customHeight="1"/>
    <row r="5881" ht="14.25" customHeight="1"/>
    <row r="5882" ht="14.25" customHeight="1"/>
    <row r="5883" ht="14.25" customHeight="1"/>
    <row r="5884" ht="14.25" customHeight="1"/>
    <row r="5885" ht="14.25" customHeight="1"/>
    <row r="5886" ht="14.25" customHeight="1"/>
    <row r="5887" ht="14.25" customHeight="1"/>
    <row r="5888" ht="14.25" customHeight="1"/>
    <row r="5889" ht="14.25" customHeight="1"/>
    <row r="5890" ht="14.25" customHeight="1"/>
    <row r="5891" ht="14.25" customHeight="1"/>
    <row r="5892" ht="14.25" customHeight="1"/>
    <row r="5893" ht="14.25" customHeight="1"/>
    <row r="5894" ht="14.25" customHeight="1"/>
    <row r="5895" ht="14.25" customHeight="1"/>
    <row r="5896" ht="14.25" customHeight="1"/>
    <row r="5897" ht="14.25" customHeight="1"/>
    <row r="5898" ht="14.25" customHeight="1"/>
    <row r="5899" ht="14.25" customHeight="1"/>
    <row r="5900" ht="14.25" customHeight="1"/>
    <row r="5901" ht="14.25" customHeight="1"/>
    <row r="5902" ht="14.25" customHeight="1"/>
    <row r="5903" ht="14.25" customHeight="1"/>
    <row r="5904" ht="14.25" customHeight="1"/>
    <row r="5905" ht="14.25" customHeight="1"/>
    <row r="5906" ht="14.25" customHeight="1"/>
    <row r="5907" ht="14.25" customHeight="1"/>
    <row r="5908" ht="14.25" customHeight="1"/>
    <row r="5909" ht="14.25" customHeight="1"/>
    <row r="5910" ht="14.25" customHeight="1"/>
    <row r="5911" ht="14.25" customHeight="1"/>
    <row r="5912" ht="14.25" customHeight="1"/>
    <row r="5913" ht="14.25" customHeight="1"/>
    <row r="5914" ht="14.25" customHeight="1"/>
    <row r="5915" ht="14.25" customHeight="1"/>
    <row r="5916" ht="14.25" customHeight="1"/>
    <row r="5917" ht="14.25" customHeight="1"/>
    <row r="5918" ht="14.25" customHeight="1"/>
    <row r="5919" ht="14.25" customHeight="1"/>
    <row r="5920" ht="14.25" customHeight="1"/>
    <row r="5921" ht="14.25" customHeight="1"/>
    <row r="5922" ht="14.25" customHeight="1"/>
    <row r="5923" ht="14.25" customHeight="1"/>
    <row r="5924" ht="14.25" customHeight="1"/>
    <row r="5925" ht="14.25" customHeight="1"/>
    <row r="5926" ht="14.25" customHeight="1"/>
    <row r="5927" ht="14.25" customHeight="1"/>
    <row r="5928" ht="14.25" customHeight="1"/>
    <row r="5929" ht="14.25" customHeight="1"/>
    <row r="5930" ht="14.25" customHeight="1"/>
    <row r="5931" ht="14.25" customHeight="1"/>
    <row r="5932" ht="14.25" customHeight="1"/>
    <row r="5933" ht="14.25" customHeight="1"/>
    <row r="5934" ht="14.25" customHeight="1"/>
    <row r="5935" ht="14.25" customHeight="1"/>
    <row r="5936" ht="14.25" customHeight="1"/>
    <row r="5937" ht="14.25" customHeight="1"/>
    <row r="5938" ht="14.25" customHeight="1"/>
    <row r="5939" ht="14.25" customHeight="1"/>
    <row r="5940" ht="14.25" customHeight="1"/>
    <row r="5941" ht="14.25" customHeight="1"/>
    <row r="5942" ht="14.25" customHeight="1"/>
    <row r="5943" ht="14.25" customHeight="1"/>
    <row r="5944" ht="14.25" customHeight="1"/>
    <row r="5945" ht="14.25" customHeight="1"/>
    <row r="5946" ht="14.25" customHeight="1"/>
    <row r="5947" ht="14.25" customHeight="1"/>
    <row r="5948" ht="14.25" customHeight="1"/>
    <row r="5949" ht="14.25" customHeight="1"/>
    <row r="5950" ht="14.25" customHeight="1"/>
    <row r="5951" ht="14.25" customHeight="1"/>
    <row r="5952" ht="14.25" customHeight="1"/>
    <row r="5953" ht="14.25" customHeight="1"/>
    <row r="5954" ht="14.25" customHeight="1"/>
    <row r="5955" ht="14.25" customHeight="1"/>
    <row r="5956" ht="14.25" customHeight="1"/>
    <row r="5957" ht="14.25" customHeight="1"/>
    <row r="5958" ht="14.25" customHeight="1"/>
    <row r="5959" ht="14.25" customHeight="1"/>
    <row r="5960" ht="14.25" customHeight="1"/>
    <row r="5961" ht="14.25" customHeight="1"/>
    <row r="5962" ht="14.25" customHeight="1"/>
    <row r="5963" ht="14.25" customHeight="1"/>
    <row r="5964" ht="14.25" customHeight="1"/>
    <row r="5965" ht="14.25" customHeight="1"/>
    <row r="5966" ht="14.25" customHeight="1"/>
    <row r="5967" ht="14.25" customHeight="1"/>
    <row r="5968" ht="14.25" customHeight="1"/>
    <row r="5969" ht="14.25" customHeight="1"/>
    <row r="5970" ht="14.25" customHeight="1"/>
    <row r="5971" ht="14.25" customHeight="1"/>
    <row r="5972" ht="14.25" customHeight="1"/>
    <row r="5973" ht="14.25" customHeight="1"/>
    <row r="5974" ht="14.25" customHeight="1"/>
    <row r="5975" ht="14.25" customHeight="1"/>
    <row r="5976" ht="14.25" customHeight="1"/>
    <row r="5977" ht="14.25" customHeight="1"/>
    <row r="5978" ht="14.25" customHeight="1"/>
    <row r="5979" ht="14.25" customHeight="1"/>
    <row r="5980" ht="14.25" customHeight="1"/>
    <row r="5981" ht="14.25" customHeight="1"/>
    <row r="5982" ht="14.25" customHeight="1"/>
    <row r="5983" ht="14.25" customHeight="1"/>
    <row r="5984" ht="14.25" customHeight="1"/>
    <row r="5985" ht="14.25" customHeight="1"/>
    <row r="5986" ht="14.25" customHeight="1"/>
    <row r="5987" ht="14.25" customHeight="1"/>
    <row r="5988" ht="14.25" customHeight="1"/>
    <row r="5989" ht="14.25" customHeight="1"/>
    <row r="5990" ht="14.25" customHeight="1"/>
    <row r="5991" ht="14.25" customHeight="1"/>
    <row r="5992" ht="14.25" customHeight="1"/>
    <row r="5993" ht="14.25" customHeight="1"/>
    <row r="5994" ht="14.25" customHeight="1"/>
    <row r="5995" ht="14.25" customHeight="1"/>
    <row r="5996" ht="14.25" customHeight="1"/>
    <row r="5997" ht="14.25" customHeight="1"/>
    <row r="5998" ht="14.25" customHeight="1"/>
    <row r="5999" ht="14.25" customHeight="1"/>
    <row r="6000" ht="14.25" customHeight="1"/>
    <row r="6001" ht="14.25" customHeight="1"/>
    <row r="6002" ht="14.25" customHeight="1"/>
    <row r="6003" ht="14.25" customHeight="1"/>
    <row r="6004" ht="14.25" customHeight="1"/>
    <row r="6005" ht="14.25" customHeight="1"/>
    <row r="6006" ht="14.25" customHeight="1"/>
    <row r="6007" ht="14.25" customHeight="1"/>
    <row r="6008" ht="14.25" customHeight="1"/>
    <row r="6009" ht="14.25" customHeight="1"/>
    <row r="6010" ht="14.25" customHeight="1"/>
    <row r="6011" ht="14.25" customHeight="1"/>
    <row r="6012" ht="14.25" customHeight="1"/>
    <row r="6013" ht="14.25" customHeight="1"/>
    <row r="6014" ht="14.25" customHeight="1"/>
    <row r="6015" ht="14.25" customHeight="1"/>
    <row r="6016" ht="14.25" customHeight="1"/>
    <row r="6017" ht="14.25" customHeight="1"/>
    <row r="6018" ht="14.25" customHeight="1"/>
    <row r="6019" ht="14.25" customHeight="1"/>
    <row r="6020" ht="14.25" customHeight="1"/>
    <row r="6021" ht="14.25" customHeight="1"/>
    <row r="6022" ht="14.25" customHeight="1"/>
    <row r="6023" ht="14.25" customHeight="1"/>
    <row r="6024" ht="14.25" customHeight="1"/>
    <row r="6025" ht="14.25" customHeight="1"/>
    <row r="6026" ht="14.25" customHeight="1"/>
    <row r="6027" ht="14.25" customHeight="1"/>
    <row r="6028" ht="14.25" customHeight="1"/>
    <row r="6029" ht="14.25" customHeight="1"/>
    <row r="6030" ht="14.25" customHeight="1"/>
    <row r="6031" ht="14.25" customHeight="1"/>
    <row r="6032" ht="14.25" customHeight="1"/>
    <row r="6033" ht="14.25" customHeight="1"/>
    <row r="6034" ht="14.25" customHeight="1"/>
    <row r="6035" ht="14.25" customHeight="1"/>
    <row r="6036" ht="14.25" customHeight="1"/>
    <row r="6037" ht="14.25" customHeight="1"/>
    <row r="6038" ht="14.25" customHeight="1"/>
    <row r="6039" ht="14.25" customHeight="1"/>
    <row r="6040" ht="14.25" customHeight="1"/>
    <row r="6041" ht="14.25" customHeight="1"/>
    <row r="6042" ht="14.25" customHeight="1"/>
    <row r="6043" ht="14.25" customHeight="1"/>
    <row r="6044" ht="14.25" customHeight="1"/>
    <row r="6045" ht="14.25" customHeight="1"/>
    <row r="6046" ht="14.25" customHeight="1"/>
    <row r="6047" ht="14.25" customHeight="1"/>
    <row r="6048" ht="14.25" customHeight="1"/>
    <row r="6049" ht="14.25" customHeight="1"/>
    <row r="6050" ht="14.25" customHeight="1"/>
    <row r="6051" ht="14.25" customHeight="1"/>
    <row r="6052" ht="14.25" customHeight="1"/>
    <row r="6053" ht="14.25" customHeight="1"/>
    <row r="6054" ht="14.25" customHeight="1"/>
    <row r="6055" ht="14.25" customHeight="1"/>
    <row r="6056" ht="14.25" customHeight="1"/>
    <row r="6057" ht="14.25" customHeight="1"/>
    <row r="6058" ht="14.25" customHeight="1"/>
    <row r="6059" ht="14.25" customHeight="1"/>
    <row r="6060" ht="14.25" customHeight="1"/>
    <row r="6061" ht="14.25" customHeight="1"/>
    <row r="6062" ht="14.25" customHeight="1"/>
    <row r="6063" ht="14.25" customHeight="1"/>
    <row r="6064" ht="14.25" customHeight="1"/>
    <row r="6065" ht="14.25" customHeight="1"/>
    <row r="6066" ht="14.25" customHeight="1"/>
    <row r="6067" ht="14.25" customHeight="1"/>
    <row r="6068" ht="14.25" customHeight="1"/>
    <row r="6069" ht="14.25" customHeight="1"/>
    <row r="6070" ht="14.25" customHeight="1"/>
    <row r="6071" ht="14.25" customHeight="1"/>
    <row r="6072" ht="14.25" customHeight="1"/>
    <row r="6073" ht="14.25" customHeight="1"/>
    <row r="6074" ht="14.25" customHeight="1"/>
    <row r="6075" ht="14.25" customHeight="1"/>
    <row r="6076" ht="14.25" customHeight="1"/>
    <row r="6077" ht="14.25" customHeight="1"/>
    <row r="6078" ht="14.25" customHeight="1"/>
    <row r="6079" ht="14.25" customHeight="1"/>
    <row r="6080" ht="14.25" customHeight="1"/>
    <row r="6081" ht="14.25" customHeight="1"/>
    <row r="6082" ht="14.25" customHeight="1"/>
    <row r="6083" ht="14.25" customHeight="1"/>
    <row r="6084" ht="14.25" customHeight="1"/>
    <row r="6085" ht="14.25" customHeight="1"/>
    <row r="6086" ht="14.25" customHeight="1"/>
    <row r="6087" ht="14.25" customHeight="1"/>
    <row r="6088" ht="14.25" customHeight="1"/>
    <row r="6089" ht="14.25" customHeight="1"/>
    <row r="6090" ht="14.25" customHeight="1"/>
    <row r="6091" ht="14.25" customHeight="1"/>
    <row r="6092" ht="14.25" customHeight="1"/>
    <row r="6093" ht="14.25" customHeight="1"/>
    <row r="6094" ht="14.25" customHeight="1"/>
    <row r="6095" ht="14.25" customHeight="1"/>
    <row r="6096" ht="14.25" customHeight="1"/>
    <row r="6097" ht="14.25" customHeight="1"/>
    <row r="6098" ht="14.25" customHeight="1"/>
    <row r="6099" ht="14.25" customHeight="1"/>
    <row r="6100" ht="14.25" customHeight="1"/>
    <row r="6101" ht="14.25" customHeight="1"/>
    <row r="6102" ht="14.25" customHeight="1"/>
    <row r="6103" ht="14.25" customHeight="1"/>
    <row r="6104" ht="14.25" customHeight="1"/>
    <row r="6105" ht="14.25" customHeight="1"/>
    <row r="6106" ht="14.25" customHeight="1"/>
    <row r="6107" ht="14.25" customHeight="1"/>
    <row r="6108" ht="14.25" customHeight="1"/>
    <row r="6109" ht="14.25" customHeight="1"/>
    <row r="6110" ht="14.25" customHeight="1"/>
    <row r="6111" ht="14.25" customHeight="1"/>
    <row r="6112" ht="14.25" customHeight="1"/>
    <row r="6113" ht="14.25" customHeight="1"/>
    <row r="6114" ht="14.25" customHeight="1"/>
    <row r="6115" ht="14.25" customHeight="1"/>
    <row r="6116" ht="14.25" customHeight="1"/>
    <row r="6117" ht="14.25" customHeight="1"/>
    <row r="6118" ht="14.25" customHeight="1"/>
    <row r="6119" ht="14.25" customHeight="1"/>
    <row r="6120" ht="14.25" customHeight="1"/>
    <row r="6121" ht="14.25" customHeight="1"/>
    <row r="6122" ht="14.25" customHeight="1"/>
    <row r="6123" ht="14.25" customHeight="1"/>
    <row r="6124" ht="14.25" customHeight="1"/>
    <row r="6125" ht="14.25" customHeight="1"/>
    <row r="6126" ht="14.25" customHeight="1"/>
    <row r="6127" ht="14.25" customHeight="1"/>
    <row r="6128" ht="14.25" customHeight="1"/>
    <row r="6129" ht="14.25" customHeight="1"/>
    <row r="6130" ht="14.25" customHeight="1"/>
    <row r="6131" ht="14.25" customHeight="1"/>
    <row r="6132" ht="14.25" customHeight="1"/>
    <row r="6133" ht="14.25" customHeight="1"/>
    <row r="6134" ht="14.25" customHeight="1"/>
    <row r="6135" ht="14.25" customHeight="1"/>
    <row r="6136" ht="14.25" customHeight="1"/>
    <row r="6137" ht="14.25" customHeight="1"/>
    <row r="6138" ht="14.25" customHeight="1"/>
    <row r="6139" ht="14.25" customHeight="1"/>
    <row r="6140" ht="14.25" customHeight="1"/>
    <row r="6141" ht="14.25" customHeight="1"/>
    <row r="6142" ht="14.25" customHeight="1"/>
    <row r="6143" ht="14.25" customHeight="1"/>
    <row r="6144" ht="14.25" customHeight="1"/>
    <row r="6145" ht="14.25" customHeight="1"/>
    <row r="6146" ht="14.25" customHeight="1"/>
    <row r="6147" ht="14.25" customHeight="1"/>
    <row r="6148" ht="14.25" customHeight="1"/>
    <row r="6149" ht="14.25" customHeight="1"/>
    <row r="6150" ht="14.25" customHeight="1"/>
    <row r="6151" ht="14.25" customHeight="1"/>
    <row r="6152" ht="14.25" customHeight="1"/>
    <row r="6153" ht="14.25" customHeight="1"/>
    <row r="6154" ht="14.25" customHeight="1"/>
    <row r="6155" ht="14.25" customHeight="1"/>
    <row r="6156" ht="14.25" customHeight="1"/>
    <row r="6157" ht="14.25" customHeight="1"/>
    <row r="6158" ht="14.25" customHeight="1"/>
    <row r="6159" ht="14.25" customHeight="1"/>
    <row r="6160" ht="14.25" customHeight="1"/>
    <row r="6161" ht="14.25" customHeight="1"/>
    <row r="6162" ht="14.25" customHeight="1"/>
    <row r="6163" ht="14.25" customHeight="1"/>
    <row r="6164" ht="14.25" customHeight="1"/>
    <row r="6165" ht="14.25" customHeight="1"/>
    <row r="6166" ht="14.25" customHeight="1"/>
    <row r="6167" ht="14.25" customHeight="1"/>
    <row r="6168" ht="14.25" customHeight="1"/>
    <row r="6169" ht="14.25" customHeight="1"/>
    <row r="6170" ht="14.25" customHeight="1"/>
    <row r="6171" ht="14.25" customHeight="1"/>
    <row r="6172" ht="14.25" customHeight="1"/>
    <row r="6173" ht="14.25" customHeight="1"/>
    <row r="6174" ht="14.25" customHeight="1"/>
    <row r="6175" ht="14.25" customHeight="1"/>
    <row r="6176" ht="14.25" customHeight="1"/>
    <row r="6177" ht="14.25" customHeight="1"/>
    <row r="6178" ht="14.25" customHeight="1"/>
    <row r="6179" ht="14.25" customHeight="1"/>
    <row r="6180" ht="14.25" customHeight="1"/>
    <row r="6181" ht="14.25" customHeight="1"/>
    <row r="6182" ht="14.25" customHeight="1"/>
    <row r="6183" ht="14.25" customHeight="1"/>
    <row r="6184" ht="14.25" customHeight="1"/>
    <row r="6185" ht="14.25" customHeight="1"/>
    <row r="6186" ht="14.25" customHeight="1"/>
    <row r="6187" ht="14.25" customHeight="1"/>
    <row r="6188" ht="14.25" customHeight="1"/>
    <row r="6189" ht="14.25" customHeight="1"/>
    <row r="6190" ht="14.25" customHeight="1"/>
    <row r="6191" ht="14.25" customHeight="1"/>
    <row r="6192" ht="14.25" customHeight="1"/>
    <row r="6193" ht="14.25" customHeight="1"/>
    <row r="6194" ht="14.25" customHeight="1"/>
    <row r="6195" ht="14.25" customHeight="1"/>
    <row r="6196" ht="14.25" customHeight="1"/>
    <row r="6197" ht="14.25" customHeight="1"/>
    <row r="6198" ht="14.25" customHeight="1"/>
    <row r="6199" ht="14.25" customHeight="1"/>
    <row r="6200" ht="14.25" customHeight="1"/>
    <row r="6201" ht="14.25" customHeight="1"/>
    <row r="6202" ht="14.25" customHeight="1"/>
    <row r="6203" ht="14.25" customHeight="1"/>
    <row r="6204" ht="14.25" customHeight="1"/>
    <row r="6205" ht="14.25" customHeight="1"/>
    <row r="6206" ht="14.25" customHeight="1"/>
    <row r="6207" ht="14.25" customHeight="1"/>
    <row r="6208" ht="14.25" customHeight="1"/>
    <row r="6209" ht="14.25" customHeight="1"/>
    <row r="6210" ht="14.25" customHeight="1"/>
    <row r="6211" ht="14.25" customHeight="1"/>
    <row r="6212" ht="14.25" customHeight="1"/>
    <row r="6213" ht="14.25" customHeight="1"/>
    <row r="6214" ht="14.25" customHeight="1"/>
    <row r="6215" ht="14.25" customHeight="1"/>
    <row r="6216" ht="14.25" customHeight="1"/>
    <row r="6217" ht="14.25" customHeight="1"/>
    <row r="6218" ht="14.25" customHeight="1"/>
    <row r="6219" ht="14.25" customHeight="1"/>
    <row r="6220" ht="14.25" customHeight="1"/>
    <row r="6221" ht="14.25" customHeight="1"/>
    <row r="6222" ht="14.25" customHeight="1"/>
    <row r="6223" ht="14.25" customHeight="1"/>
    <row r="6224" ht="14.25" customHeight="1"/>
    <row r="6225" ht="14.25" customHeight="1"/>
    <row r="6226" ht="14.25" customHeight="1"/>
    <row r="6227" ht="14.25" customHeight="1"/>
    <row r="6228" ht="14.25" customHeight="1"/>
    <row r="6229" ht="14.25" customHeight="1"/>
    <row r="6230" ht="14.25" customHeight="1"/>
    <row r="6231" ht="14.25" customHeight="1"/>
    <row r="6232" ht="14.25" customHeight="1"/>
    <row r="6233" ht="14.25" customHeight="1"/>
    <row r="6234" ht="14.25" customHeight="1"/>
    <row r="6235" ht="14.25" customHeight="1"/>
    <row r="6236" ht="14.25" customHeight="1"/>
    <row r="6237" ht="14.25" customHeight="1"/>
    <row r="6238" ht="14.25" customHeight="1"/>
    <row r="6239" ht="14.25" customHeight="1"/>
    <row r="6240" ht="14.25" customHeight="1"/>
    <row r="6241" ht="14.25" customHeight="1"/>
    <row r="6242" ht="14.25" customHeight="1"/>
    <row r="6243" ht="14.25" customHeight="1"/>
    <row r="6244" ht="14.25" customHeight="1"/>
    <row r="6245" ht="14.25" customHeight="1"/>
    <row r="6246" ht="14.25" customHeight="1"/>
    <row r="6247" ht="14.25" customHeight="1"/>
    <row r="6248" ht="14.25" customHeight="1"/>
    <row r="6249" ht="14.25" customHeight="1"/>
    <row r="6250" ht="14.25" customHeight="1"/>
    <row r="6251" ht="14.25" customHeight="1"/>
    <row r="6252" ht="14.25" customHeight="1"/>
    <row r="6253" ht="14.25" customHeight="1"/>
    <row r="6254" ht="14.25" customHeight="1"/>
    <row r="6255" ht="14.25" customHeight="1"/>
    <row r="6256" ht="14.25" customHeight="1"/>
    <row r="6257" ht="14.25" customHeight="1"/>
    <row r="6258" ht="14.25" customHeight="1"/>
    <row r="6259" ht="14.25" customHeight="1"/>
    <row r="6260" ht="14.25" customHeight="1"/>
    <row r="6261" ht="14.25" customHeight="1"/>
    <row r="6262" ht="14.25" customHeight="1"/>
    <row r="6263" ht="14.25" customHeight="1"/>
    <row r="6264" ht="14.25" customHeight="1"/>
    <row r="6265" ht="14.25" customHeight="1"/>
    <row r="6266" ht="14.25" customHeight="1"/>
    <row r="6267" ht="14.25" customHeight="1"/>
    <row r="6268" ht="14.25" customHeight="1"/>
    <row r="6269" ht="14.25" customHeight="1"/>
    <row r="6270" ht="14.25" customHeight="1"/>
    <row r="6271" ht="14.25" customHeight="1"/>
    <row r="6272" ht="14.25" customHeight="1"/>
    <row r="6273" ht="14.25" customHeight="1"/>
    <row r="6274" ht="14.25" customHeight="1"/>
    <row r="6275" ht="14.25" customHeight="1"/>
    <row r="6276" ht="14.25" customHeight="1"/>
    <row r="6277" ht="14.25" customHeight="1"/>
    <row r="6278" ht="14.25" customHeight="1"/>
    <row r="6279" ht="14.25" customHeight="1"/>
    <row r="6280" ht="14.25" customHeight="1"/>
    <row r="6281" ht="14.25" customHeight="1"/>
    <row r="6282" ht="14.25" customHeight="1"/>
    <row r="6283" ht="14.25" customHeight="1"/>
    <row r="6284" ht="14.25" customHeight="1"/>
    <row r="6285" ht="14.25" customHeight="1"/>
    <row r="6286" ht="14.25" customHeight="1"/>
    <row r="6287" ht="14.25" customHeight="1"/>
    <row r="6288" ht="14.25" customHeight="1"/>
    <row r="6289" ht="14.25" customHeight="1"/>
    <row r="6290" ht="14.25" customHeight="1"/>
    <row r="6291" ht="14.25" customHeight="1"/>
    <row r="6292" ht="14.25" customHeight="1"/>
    <row r="6293" ht="14.25" customHeight="1"/>
    <row r="6294" ht="14.25" customHeight="1"/>
    <row r="6295" ht="14.25" customHeight="1"/>
    <row r="6296" ht="14.25" customHeight="1"/>
    <row r="6297" ht="14.25" customHeight="1"/>
    <row r="6298" ht="14.25" customHeight="1"/>
    <row r="6299" ht="14.25" customHeight="1"/>
    <row r="6300" ht="14.25" customHeight="1"/>
    <row r="6301" ht="14.25" customHeight="1"/>
    <row r="6302" ht="14.25" customHeight="1"/>
    <row r="6303" ht="14.25" customHeight="1"/>
    <row r="6304" ht="14.25" customHeight="1"/>
    <row r="6305" ht="14.25" customHeight="1"/>
    <row r="6306" ht="14.25" customHeight="1"/>
    <row r="6307" ht="14.25" customHeight="1"/>
    <row r="6308" ht="14.25" customHeight="1"/>
    <row r="6309" ht="14.25" customHeight="1"/>
    <row r="6310" ht="14.25" customHeight="1"/>
    <row r="6311" ht="14.25" customHeight="1"/>
    <row r="6312" ht="14.25" customHeight="1"/>
    <row r="6313" ht="14.25" customHeight="1"/>
    <row r="6314" ht="14.25" customHeight="1"/>
    <row r="6315" ht="14.25" customHeight="1"/>
    <row r="6316" ht="14.25" customHeight="1"/>
    <row r="6317" ht="14.25" customHeight="1"/>
    <row r="6318" ht="14.25" customHeight="1"/>
    <row r="6319" ht="14.25" customHeight="1"/>
    <row r="6320" ht="14.25" customHeight="1"/>
    <row r="6321" ht="14.25" customHeight="1"/>
    <row r="6322" ht="14.25" customHeight="1"/>
    <row r="6323" ht="14.25" customHeight="1"/>
    <row r="6324" ht="14.25" customHeight="1"/>
    <row r="6325" ht="14.25" customHeight="1"/>
    <row r="6326" ht="14.25" customHeight="1"/>
    <row r="6327" ht="14.25" customHeight="1"/>
    <row r="6328" ht="14.25" customHeight="1"/>
    <row r="6329" ht="14.25" customHeight="1"/>
    <row r="6330" ht="14.25" customHeight="1"/>
    <row r="6331" ht="14.25" customHeight="1"/>
    <row r="6332" ht="14.25" customHeight="1"/>
    <row r="6333" ht="14.25" customHeight="1"/>
    <row r="6334" ht="14.25" customHeight="1"/>
    <row r="6335" ht="14.25" customHeight="1"/>
    <row r="6336" ht="14.25" customHeight="1"/>
    <row r="6337" ht="14.25" customHeight="1"/>
    <row r="6338" ht="14.25" customHeight="1"/>
    <row r="6339" ht="14.25" customHeight="1"/>
    <row r="6340" ht="14.25" customHeight="1"/>
    <row r="6341" ht="14.25" customHeight="1"/>
    <row r="6342" ht="14.25" customHeight="1"/>
    <row r="6343" ht="14.25" customHeight="1"/>
    <row r="6344" ht="14.25" customHeight="1"/>
    <row r="6345" ht="14.25" customHeight="1"/>
    <row r="6346" ht="14.25" customHeight="1"/>
    <row r="6347" ht="14.25" customHeight="1"/>
    <row r="6348" ht="14.25" customHeight="1"/>
    <row r="6349" ht="14.25" customHeight="1"/>
    <row r="6350" ht="14.25" customHeight="1"/>
    <row r="6351" ht="14.25" customHeight="1"/>
    <row r="6352" ht="14.25" customHeight="1"/>
    <row r="6353" ht="14.25" customHeight="1"/>
    <row r="6354" ht="14.25" customHeight="1"/>
    <row r="6355" ht="14.25" customHeight="1"/>
    <row r="6356" ht="14.25" customHeight="1"/>
    <row r="6357" ht="14.25" customHeight="1"/>
    <row r="6358" ht="14.25" customHeight="1"/>
    <row r="6359" ht="14.25" customHeight="1"/>
    <row r="6360" ht="14.25" customHeight="1"/>
    <row r="6361" ht="14.25" customHeight="1"/>
    <row r="6362" ht="14.25" customHeight="1"/>
    <row r="6363" ht="14.25" customHeight="1"/>
    <row r="6364" ht="14.25" customHeight="1"/>
    <row r="6365" ht="14.25" customHeight="1"/>
    <row r="6366" ht="14.25" customHeight="1"/>
    <row r="6367" ht="14.25" customHeight="1"/>
    <row r="6368" ht="14.25" customHeight="1"/>
    <row r="6369" ht="14.25" customHeight="1"/>
    <row r="6370" ht="14.25" customHeight="1"/>
    <row r="6371" ht="14.25" customHeight="1"/>
    <row r="6372" ht="14.25" customHeight="1"/>
    <row r="6373" ht="14.25" customHeight="1"/>
    <row r="6374" ht="14.25" customHeight="1"/>
    <row r="6375" ht="14.25" customHeight="1"/>
    <row r="6376" ht="14.25" customHeight="1"/>
    <row r="6377" ht="14.25" customHeight="1"/>
    <row r="6378" ht="14.25" customHeight="1"/>
    <row r="6379" ht="14.25" customHeight="1"/>
    <row r="6380" ht="14.25" customHeight="1"/>
    <row r="6381" ht="14.25" customHeight="1"/>
    <row r="6382" ht="14.25" customHeight="1"/>
    <row r="6383" ht="14.25" customHeight="1"/>
    <row r="6384" ht="14.25" customHeight="1"/>
    <row r="6385" ht="14.25" customHeight="1"/>
    <row r="6386" ht="14.25" customHeight="1"/>
    <row r="6387" ht="14.25" customHeight="1"/>
    <row r="6388" ht="14.25" customHeight="1"/>
    <row r="6389" ht="14.25" customHeight="1"/>
    <row r="6390" ht="14.25" customHeight="1"/>
    <row r="6391" ht="14.25" customHeight="1"/>
    <row r="6392" ht="14.25" customHeight="1"/>
    <row r="6393" ht="14.25" customHeight="1"/>
    <row r="6394" ht="14.25" customHeight="1"/>
    <row r="6395" ht="14.25" customHeight="1"/>
    <row r="6396" ht="14.25" customHeight="1"/>
    <row r="6397" ht="14.25" customHeight="1"/>
    <row r="6398" ht="14.25" customHeight="1"/>
    <row r="6399" ht="14.25" customHeight="1"/>
    <row r="6400" ht="14.25" customHeight="1"/>
    <row r="6401" ht="14.25" customHeight="1"/>
    <row r="6402" ht="14.25" customHeight="1"/>
    <row r="6403" ht="14.25" customHeight="1"/>
    <row r="6404" ht="14.25" customHeight="1"/>
    <row r="6405" ht="14.25" customHeight="1"/>
    <row r="6406" ht="14.25" customHeight="1"/>
    <row r="6407" ht="14.25" customHeight="1"/>
    <row r="6408" ht="14.25" customHeight="1"/>
    <row r="6409" ht="14.25" customHeight="1"/>
    <row r="6410" ht="14.25" customHeight="1"/>
    <row r="6411" ht="14.25" customHeight="1"/>
    <row r="6412" ht="14.25" customHeight="1"/>
    <row r="6413" ht="14.25" customHeight="1"/>
    <row r="6414" ht="14.25" customHeight="1"/>
    <row r="6415" ht="14.25" customHeight="1"/>
    <row r="6416" ht="14.25" customHeight="1"/>
    <row r="6417" ht="14.25" customHeight="1"/>
    <row r="6418" ht="14.25" customHeight="1"/>
    <row r="6419" ht="14.25" customHeight="1"/>
    <row r="6420" ht="14.25" customHeight="1"/>
    <row r="6421" ht="14.25" customHeight="1"/>
    <row r="6422" ht="14.25" customHeight="1"/>
    <row r="6423" ht="14.25" customHeight="1"/>
    <row r="6424" ht="14.25" customHeight="1"/>
    <row r="6425" ht="14.25" customHeight="1"/>
    <row r="6426" ht="14.25" customHeight="1"/>
    <row r="6427" ht="14.25" customHeight="1"/>
    <row r="6428" ht="14.25" customHeight="1"/>
    <row r="6429" ht="14.25" customHeight="1"/>
    <row r="6430" ht="14.25" customHeight="1"/>
    <row r="6431" ht="14.25" customHeight="1"/>
    <row r="6432" ht="14.25" customHeight="1"/>
    <row r="6433" ht="14.25" customHeight="1"/>
    <row r="6434" ht="14.25" customHeight="1"/>
    <row r="6435" ht="14.25" customHeight="1"/>
    <row r="6436" ht="14.25" customHeight="1"/>
    <row r="6437" ht="14.25" customHeight="1"/>
    <row r="6438" ht="14.25" customHeight="1"/>
    <row r="6439" ht="14.25" customHeight="1"/>
    <row r="6440" ht="14.25" customHeight="1"/>
    <row r="6441" ht="14.25" customHeight="1"/>
    <row r="6442" ht="14.25" customHeight="1"/>
    <row r="6443" ht="14.25" customHeight="1"/>
    <row r="6444" ht="14.25" customHeight="1"/>
    <row r="6445" ht="14.25" customHeight="1"/>
    <row r="6446" ht="14.25" customHeight="1"/>
    <row r="6447" ht="14.25" customHeight="1"/>
    <row r="6448" ht="14.25" customHeight="1"/>
    <row r="6449" ht="14.25" customHeight="1"/>
    <row r="6450" ht="14.25" customHeight="1"/>
    <row r="6451" ht="14.25" customHeight="1"/>
    <row r="6452" ht="14.25" customHeight="1"/>
    <row r="6453" ht="14.25" customHeight="1"/>
    <row r="6454" ht="14.25" customHeight="1"/>
    <row r="6455" ht="14.25" customHeight="1"/>
    <row r="6456" ht="14.25" customHeight="1"/>
    <row r="6457" ht="14.25" customHeight="1"/>
    <row r="6458" ht="14.25" customHeight="1"/>
    <row r="6459" ht="14.25" customHeight="1"/>
    <row r="6460" ht="14.25" customHeight="1"/>
    <row r="6461" ht="14.25" customHeight="1"/>
    <row r="6462" ht="14.25" customHeight="1"/>
    <row r="6463" ht="14.25" customHeight="1"/>
    <row r="6464" ht="14.25" customHeight="1"/>
    <row r="6465" ht="14.25" customHeight="1"/>
    <row r="6466" ht="14.25" customHeight="1"/>
    <row r="6467" ht="14.25" customHeight="1"/>
    <row r="6468" ht="14.25" customHeight="1"/>
    <row r="6469" ht="14.25" customHeight="1"/>
    <row r="6470" ht="14.25" customHeight="1"/>
    <row r="6471" ht="14.25" customHeight="1"/>
    <row r="6472" ht="14.25" customHeight="1"/>
    <row r="6473" ht="14.25" customHeight="1"/>
    <row r="6474" ht="14.25" customHeight="1"/>
    <row r="6475" ht="14.25" customHeight="1"/>
    <row r="6476" ht="14.25" customHeight="1"/>
    <row r="6477" ht="14.25" customHeight="1"/>
    <row r="6478" ht="14.25" customHeight="1"/>
    <row r="6479" ht="14.25" customHeight="1"/>
    <row r="6480" ht="14.25" customHeight="1"/>
    <row r="6481" ht="14.25" customHeight="1"/>
    <row r="6482" ht="14.25" customHeight="1"/>
    <row r="6483" ht="14.25" customHeight="1"/>
    <row r="6484" ht="14.25" customHeight="1"/>
    <row r="6485" ht="14.25" customHeight="1"/>
    <row r="6486" ht="14.25" customHeight="1"/>
    <row r="6487" ht="14.25" customHeight="1"/>
    <row r="6488" ht="14.25" customHeight="1"/>
    <row r="6489" ht="14.25" customHeight="1"/>
    <row r="6490" ht="14.25" customHeight="1"/>
    <row r="6491" ht="14.25" customHeight="1"/>
    <row r="6492" ht="14.25" customHeight="1"/>
    <row r="6493" ht="14.25" customHeight="1"/>
    <row r="6494" ht="14.25" customHeight="1"/>
    <row r="6495" ht="14.25" customHeight="1"/>
    <row r="6496" ht="14.25" customHeight="1"/>
    <row r="6497" ht="14.25" customHeight="1"/>
    <row r="6498" ht="14.25" customHeight="1"/>
    <row r="6499" ht="14.25" customHeight="1"/>
    <row r="6500" ht="14.25" customHeight="1"/>
    <row r="6501" ht="14.25" customHeight="1"/>
    <row r="6502" ht="14.25" customHeight="1"/>
    <row r="6503" ht="14.25" customHeight="1"/>
    <row r="6504" ht="14.25" customHeight="1"/>
    <row r="6505" ht="14.25" customHeight="1"/>
    <row r="6506" ht="14.25" customHeight="1"/>
    <row r="6507" ht="14.25" customHeight="1"/>
    <row r="6508" ht="14.25" customHeight="1"/>
    <row r="6509" ht="14.25" customHeight="1"/>
    <row r="6510" ht="14.25" customHeight="1"/>
    <row r="6511" ht="14.25" customHeight="1"/>
    <row r="6512" ht="14.25" customHeight="1"/>
    <row r="6513" ht="14.25" customHeight="1"/>
    <row r="6514" ht="14.25" customHeight="1"/>
    <row r="6515" ht="14.25" customHeight="1"/>
    <row r="6516" ht="14.25" customHeight="1"/>
    <row r="6517" ht="14.25" customHeight="1"/>
    <row r="6518" ht="14.25" customHeight="1"/>
    <row r="6519" ht="14.25" customHeight="1"/>
    <row r="6520" ht="14.25" customHeight="1"/>
    <row r="6521" ht="14.25" customHeight="1"/>
    <row r="6522" ht="14.25" customHeight="1"/>
    <row r="6523" ht="14.25" customHeight="1"/>
    <row r="6524" ht="14.25" customHeight="1"/>
    <row r="6525" ht="14.25" customHeight="1"/>
    <row r="6526" ht="14.25" customHeight="1"/>
    <row r="6527" ht="14.25" customHeight="1"/>
    <row r="6528" ht="14.25" customHeight="1"/>
    <row r="6529" ht="14.25" customHeight="1"/>
    <row r="6530" ht="14.25" customHeight="1"/>
    <row r="6531" ht="14.25" customHeight="1"/>
    <row r="6532" ht="14.25" customHeight="1"/>
    <row r="6533" ht="14.25" customHeight="1"/>
    <row r="6534" ht="14.25" customHeight="1"/>
    <row r="6535" ht="14.25" customHeight="1"/>
    <row r="6536" ht="14.25" customHeight="1"/>
    <row r="6537" ht="14.25" customHeight="1"/>
    <row r="6538" ht="14.25" customHeight="1"/>
    <row r="6539" ht="14.25" customHeight="1"/>
    <row r="6540" ht="14.25" customHeight="1"/>
    <row r="6541" ht="14.25" customHeight="1"/>
    <row r="6542" ht="14.25" customHeight="1"/>
    <row r="6543" ht="14.25" customHeight="1"/>
    <row r="6544" ht="14.25" customHeight="1"/>
    <row r="6545" ht="14.25" customHeight="1"/>
    <row r="6546" ht="14.25" customHeight="1"/>
    <row r="6547" ht="14.25" customHeight="1"/>
    <row r="6548" ht="14.25" customHeight="1"/>
    <row r="6549" ht="14.25" customHeight="1"/>
    <row r="6550" ht="14.25" customHeight="1"/>
    <row r="6551" ht="14.25" customHeight="1"/>
    <row r="6552" ht="14.25" customHeight="1"/>
    <row r="6553" ht="14.25" customHeight="1"/>
    <row r="6554" ht="14.25" customHeight="1"/>
    <row r="6555" ht="14.25" customHeight="1"/>
    <row r="6556" ht="14.25" customHeight="1"/>
    <row r="6557" ht="14.25" customHeight="1"/>
    <row r="6558" ht="14.25" customHeight="1"/>
    <row r="6559" ht="14.25" customHeight="1"/>
    <row r="6560" ht="14.25" customHeight="1"/>
    <row r="6561" ht="14.25" customHeight="1"/>
    <row r="6562" ht="14.25" customHeight="1"/>
    <row r="6563" ht="14.25" customHeight="1"/>
    <row r="6564" ht="14.25" customHeight="1"/>
    <row r="6565" ht="14.25" customHeight="1"/>
    <row r="6566" ht="14.25" customHeight="1"/>
    <row r="6567" ht="14.25" customHeight="1"/>
    <row r="6568" ht="14.25" customHeight="1"/>
    <row r="6569" ht="14.25" customHeight="1"/>
    <row r="6570" ht="14.25" customHeight="1"/>
    <row r="6571" ht="14.25" customHeight="1"/>
    <row r="6572" ht="14.25" customHeight="1"/>
    <row r="6573" ht="14.25" customHeight="1"/>
    <row r="6574" ht="14.25" customHeight="1"/>
    <row r="6575" ht="14.25" customHeight="1"/>
    <row r="6576" ht="14.25" customHeight="1"/>
    <row r="6577" ht="14.25" customHeight="1"/>
    <row r="6578" ht="14.25" customHeight="1"/>
    <row r="6579" ht="14.25" customHeight="1"/>
    <row r="6580" ht="14.25" customHeight="1"/>
    <row r="6581" ht="14.25" customHeight="1"/>
    <row r="6582" ht="14.25" customHeight="1"/>
    <row r="6583" ht="14.25" customHeight="1"/>
    <row r="6584" ht="14.25" customHeight="1"/>
    <row r="6585" ht="14.25" customHeight="1"/>
    <row r="6586" ht="14.25" customHeight="1"/>
    <row r="6587" ht="14.25" customHeight="1"/>
    <row r="6588" ht="14.25" customHeight="1"/>
    <row r="6589" ht="14.25" customHeight="1"/>
    <row r="6590" ht="14.25" customHeight="1"/>
    <row r="6591" ht="14.25" customHeight="1"/>
    <row r="6592" ht="14.25" customHeight="1"/>
    <row r="6593" ht="14.25" customHeight="1"/>
    <row r="6594" ht="14.25" customHeight="1"/>
    <row r="6595" ht="14.25" customHeight="1"/>
    <row r="6596" ht="14.25" customHeight="1"/>
    <row r="6597" ht="14.25" customHeight="1"/>
    <row r="6598" ht="14.25" customHeight="1"/>
    <row r="6599" ht="14.25" customHeight="1"/>
    <row r="6600" ht="14.25" customHeight="1"/>
    <row r="6601" ht="14.25" customHeight="1"/>
    <row r="6602" ht="14.25" customHeight="1"/>
    <row r="6603" ht="14.25" customHeight="1"/>
    <row r="6604" ht="14.25" customHeight="1"/>
    <row r="6605" ht="14.25" customHeight="1"/>
    <row r="6606" ht="14.25" customHeight="1"/>
    <row r="6607" ht="14.25" customHeight="1"/>
    <row r="6608" ht="14.25" customHeight="1"/>
    <row r="6609" ht="14.25" customHeight="1"/>
    <row r="6610" ht="14.25" customHeight="1"/>
    <row r="6611" ht="14.25" customHeight="1"/>
    <row r="6612" ht="14.25" customHeight="1"/>
    <row r="6613" ht="14.25" customHeight="1"/>
    <row r="6614" ht="14.25" customHeight="1"/>
    <row r="6615" ht="14.25" customHeight="1"/>
    <row r="6616" ht="14.25" customHeight="1"/>
    <row r="6617" ht="14.25" customHeight="1"/>
    <row r="6618" ht="14.25" customHeight="1"/>
    <row r="6619" ht="14.25" customHeight="1"/>
    <row r="6620" ht="14.25" customHeight="1"/>
    <row r="6621" ht="14.25" customHeight="1"/>
    <row r="6622" ht="14.25" customHeight="1"/>
    <row r="6623" ht="14.25" customHeight="1"/>
    <row r="6624" ht="14.25" customHeight="1"/>
    <row r="6625" ht="14.25" customHeight="1"/>
    <row r="6626" ht="14.25" customHeight="1"/>
    <row r="6627" ht="14.25" customHeight="1"/>
    <row r="6628" ht="14.25" customHeight="1"/>
    <row r="6629" ht="14.25" customHeight="1"/>
    <row r="6630" ht="14.25" customHeight="1"/>
    <row r="6631" ht="14.25" customHeight="1"/>
    <row r="6632" ht="14.25" customHeight="1"/>
    <row r="6633" ht="14.25" customHeight="1"/>
    <row r="6634" ht="14.25" customHeight="1"/>
    <row r="6635" ht="14.25" customHeight="1"/>
    <row r="6636" ht="14.25" customHeight="1"/>
    <row r="6637" ht="14.25" customHeight="1"/>
    <row r="6638" ht="14.25" customHeight="1"/>
    <row r="6639" ht="14.25" customHeight="1"/>
    <row r="6640" ht="14.25" customHeight="1"/>
    <row r="6641" ht="14.25" customHeight="1"/>
    <row r="6642" ht="14.25" customHeight="1"/>
    <row r="6643" ht="14.25" customHeight="1"/>
    <row r="6644" ht="14.25" customHeight="1"/>
    <row r="6645" ht="14.25" customHeight="1"/>
    <row r="6646" ht="14.25" customHeight="1"/>
    <row r="6647" ht="14.25" customHeight="1"/>
    <row r="6648" ht="14.25" customHeight="1"/>
    <row r="6649" ht="14.25" customHeight="1"/>
    <row r="6650" ht="14.25" customHeight="1"/>
    <row r="6651" ht="14.25" customHeight="1"/>
    <row r="6652" ht="14.25" customHeight="1"/>
    <row r="6653" ht="14.25" customHeight="1"/>
    <row r="6654" ht="14.25" customHeight="1"/>
    <row r="6655" ht="14.25" customHeight="1"/>
    <row r="6656" ht="14.25" customHeight="1"/>
    <row r="6657" ht="14.25" customHeight="1"/>
    <row r="6658" ht="14.25" customHeight="1"/>
    <row r="6659" ht="14.25" customHeight="1"/>
    <row r="6660" ht="14.25" customHeight="1"/>
    <row r="6661" ht="14.25" customHeight="1"/>
    <row r="6662" ht="14.25" customHeight="1"/>
    <row r="6663" ht="14.25" customHeight="1"/>
    <row r="6664" ht="14.25" customHeight="1"/>
    <row r="6665" ht="14.25" customHeight="1"/>
    <row r="6666" ht="14.25" customHeight="1"/>
    <row r="6667" ht="14.25" customHeight="1"/>
    <row r="6668" ht="14.25" customHeight="1"/>
    <row r="6669" ht="14.25" customHeight="1"/>
    <row r="6670" ht="14.25" customHeight="1"/>
    <row r="6671" ht="14.25" customHeight="1"/>
    <row r="6672" ht="14.25" customHeight="1"/>
    <row r="6673" ht="14.25" customHeight="1"/>
    <row r="6674" ht="14.25" customHeight="1"/>
    <row r="6675" ht="14.25" customHeight="1"/>
    <row r="6676" ht="14.25" customHeight="1"/>
    <row r="6677" ht="14.25" customHeight="1"/>
    <row r="6678" ht="14.25" customHeight="1"/>
    <row r="6679" ht="14.25" customHeight="1"/>
    <row r="6680" ht="14.25" customHeight="1"/>
    <row r="6681" ht="14.25" customHeight="1"/>
    <row r="6682" ht="14.25" customHeight="1"/>
    <row r="6683" ht="14.25" customHeight="1"/>
    <row r="6684" ht="14.25" customHeight="1"/>
    <row r="6685" ht="14.25" customHeight="1"/>
    <row r="6686" ht="14.25" customHeight="1"/>
    <row r="6687" ht="14.25" customHeight="1"/>
    <row r="6688" ht="14.25" customHeight="1"/>
    <row r="6689" ht="14.25" customHeight="1"/>
    <row r="6690" ht="14.25" customHeight="1"/>
    <row r="6691" ht="14.25" customHeight="1"/>
    <row r="6692" ht="14.25" customHeight="1"/>
    <row r="6693" ht="14.25" customHeight="1"/>
    <row r="6694" ht="14.25" customHeight="1"/>
    <row r="6695" ht="14.25" customHeight="1"/>
    <row r="6696" ht="14.25" customHeight="1"/>
    <row r="6697" ht="14.25" customHeight="1"/>
    <row r="6698" ht="14.25" customHeight="1"/>
    <row r="6699" ht="14.25" customHeight="1"/>
    <row r="6700" ht="14.25" customHeight="1"/>
    <row r="6701" ht="14.25" customHeight="1"/>
    <row r="6702" ht="14.25" customHeight="1"/>
    <row r="6703" ht="14.25" customHeight="1"/>
    <row r="6704" ht="14.25" customHeight="1"/>
    <row r="6705" ht="14.25" customHeight="1"/>
    <row r="6706" ht="14.25" customHeight="1"/>
    <row r="6707" ht="14.25" customHeight="1"/>
    <row r="6708" ht="14.25" customHeight="1"/>
    <row r="6709" ht="14.25" customHeight="1"/>
    <row r="6710" ht="14.25" customHeight="1"/>
    <row r="6711" ht="14.25" customHeight="1"/>
    <row r="6712" ht="14.25" customHeight="1"/>
    <row r="6713" ht="14.25" customHeight="1"/>
    <row r="6714" ht="14.25" customHeight="1"/>
    <row r="6715" ht="14.25" customHeight="1"/>
    <row r="6716" ht="14.25" customHeight="1"/>
    <row r="6717" ht="14.25" customHeight="1"/>
    <row r="6718" ht="14.25" customHeight="1"/>
    <row r="6719" ht="14.25" customHeight="1"/>
    <row r="6720" ht="14.25" customHeight="1"/>
    <row r="6721" ht="14.25" customHeight="1"/>
    <row r="6722" ht="14.25" customHeight="1"/>
    <row r="6723" ht="14.25" customHeight="1"/>
    <row r="6724" ht="14.25" customHeight="1"/>
    <row r="6725" ht="14.25" customHeight="1"/>
    <row r="6726" ht="14.25" customHeight="1"/>
    <row r="6727" ht="14.25" customHeight="1"/>
    <row r="6728" ht="14.25" customHeight="1"/>
    <row r="6729" ht="14.25" customHeight="1"/>
    <row r="6730" ht="14.25" customHeight="1"/>
    <row r="6731" ht="14.25" customHeight="1"/>
    <row r="6732" ht="14.25" customHeight="1"/>
    <row r="6733" ht="14.25" customHeight="1"/>
    <row r="6734" ht="14.25" customHeight="1"/>
    <row r="6735" ht="14.25" customHeight="1"/>
    <row r="6736" ht="14.25" customHeight="1"/>
    <row r="6737" ht="14.25" customHeight="1"/>
    <row r="6738" ht="14.25" customHeight="1"/>
    <row r="6739" ht="14.25" customHeight="1"/>
    <row r="6740" ht="14.25" customHeight="1"/>
    <row r="6741" ht="14.25" customHeight="1"/>
    <row r="6742" ht="14.25" customHeight="1"/>
    <row r="6743" ht="14.25" customHeight="1"/>
    <row r="6744" ht="14.25" customHeight="1"/>
    <row r="6745" ht="14.25" customHeight="1"/>
    <row r="6746" ht="14.25" customHeight="1"/>
    <row r="6747" ht="14.25" customHeight="1"/>
    <row r="6748" ht="14.25" customHeight="1"/>
    <row r="6749" ht="14.25" customHeight="1"/>
    <row r="6750" ht="14.25" customHeight="1"/>
    <row r="6751" ht="14.25" customHeight="1"/>
    <row r="6752" ht="14.25" customHeight="1"/>
    <row r="6753" ht="14.25" customHeight="1"/>
    <row r="6754" ht="14.25" customHeight="1"/>
    <row r="6755" ht="14.25" customHeight="1"/>
    <row r="6756" ht="14.25" customHeight="1"/>
    <row r="6757" ht="14.25" customHeight="1"/>
    <row r="6758" ht="14.25" customHeight="1"/>
    <row r="6759" ht="14.25" customHeight="1"/>
    <row r="6760" ht="14.25" customHeight="1"/>
    <row r="6761" ht="14.25" customHeight="1"/>
    <row r="6762" ht="14.25" customHeight="1"/>
    <row r="6763" ht="14.25" customHeight="1"/>
    <row r="6764" ht="14.25" customHeight="1"/>
    <row r="6765" ht="14.25" customHeight="1"/>
    <row r="6766" ht="14.25" customHeight="1"/>
    <row r="6767" ht="14.25" customHeight="1"/>
    <row r="6768" ht="14.25" customHeight="1"/>
    <row r="6769" ht="14.25" customHeight="1"/>
    <row r="6770" ht="14.25" customHeight="1"/>
    <row r="6771" ht="14.25" customHeight="1"/>
    <row r="6772" ht="14.25" customHeight="1"/>
    <row r="6773" ht="14.25" customHeight="1"/>
    <row r="6774" ht="14.25" customHeight="1"/>
    <row r="6775" ht="14.25" customHeight="1"/>
    <row r="6776" ht="14.25" customHeight="1"/>
    <row r="6777" ht="14.25" customHeight="1"/>
    <row r="6778" ht="14.25" customHeight="1"/>
    <row r="6779" ht="14.25" customHeight="1"/>
    <row r="6780" ht="14.25" customHeight="1"/>
    <row r="6781" ht="14.25" customHeight="1"/>
    <row r="6782" ht="14.25" customHeight="1"/>
    <row r="6783" ht="14.25" customHeight="1"/>
    <row r="6784" ht="14.25" customHeight="1"/>
    <row r="6785" ht="14.25" customHeight="1"/>
    <row r="6786" ht="14.25" customHeight="1"/>
    <row r="6787" ht="14.25" customHeight="1"/>
    <row r="6788" ht="14.25" customHeight="1"/>
    <row r="6789" ht="14.25" customHeight="1"/>
    <row r="6790" ht="14.25" customHeight="1"/>
    <row r="6791" ht="14.25" customHeight="1"/>
    <row r="6792" ht="14.25" customHeight="1"/>
    <row r="6793" ht="14.25" customHeight="1"/>
    <row r="6794" ht="14.25" customHeight="1"/>
    <row r="6795" ht="14.25" customHeight="1"/>
    <row r="6796" ht="14.25" customHeight="1"/>
    <row r="6797" ht="14.25" customHeight="1"/>
    <row r="6798" ht="14.25" customHeight="1"/>
    <row r="6799" ht="14.25" customHeight="1"/>
    <row r="6800" ht="14.25" customHeight="1"/>
    <row r="6801" ht="14.25" customHeight="1"/>
    <row r="6802" ht="14.25" customHeight="1"/>
    <row r="6803" ht="14.25" customHeight="1"/>
    <row r="6804" ht="14.25" customHeight="1"/>
    <row r="6805" ht="14.25" customHeight="1"/>
    <row r="6806" ht="14.25" customHeight="1"/>
    <row r="6807" ht="14.25" customHeight="1"/>
    <row r="6808" ht="14.25" customHeight="1"/>
    <row r="6809" ht="14.25" customHeight="1"/>
    <row r="6810" ht="14.25" customHeight="1"/>
    <row r="6811" ht="14.25" customHeight="1"/>
    <row r="6812" ht="14.25" customHeight="1"/>
    <row r="6813" ht="14.25" customHeight="1"/>
    <row r="6814" ht="14.25" customHeight="1"/>
    <row r="6815" ht="14.25" customHeight="1"/>
    <row r="6816" ht="14.25" customHeight="1"/>
    <row r="6817" ht="14.25" customHeight="1"/>
    <row r="6818" ht="14.25" customHeight="1"/>
    <row r="6819" ht="14.25" customHeight="1"/>
    <row r="6820" ht="14.25" customHeight="1"/>
    <row r="6821" ht="14.25" customHeight="1"/>
    <row r="6822" ht="14.25" customHeight="1"/>
    <row r="6823" ht="14.25" customHeight="1"/>
    <row r="6824" ht="14.25" customHeight="1"/>
    <row r="6825" ht="14.25" customHeight="1"/>
    <row r="6826" ht="14.25" customHeight="1"/>
    <row r="6827" ht="14.25" customHeight="1"/>
    <row r="6828" ht="14.25" customHeight="1"/>
    <row r="6829" ht="14.25" customHeight="1"/>
    <row r="6830" ht="14.25" customHeight="1"/>
    <row r="6831" ht="14.25" customHeight="1"/>
    <row r="6832" ht="14.25" customHeight="1"/>
    <row r="6833" ht="14.25" customHeight="1"/>
    <row r="6834" ht="14.25" customHeight="1"/>
    <row r="6835" ht="14.25" customHeight="1"/>
    <row r="6836" ht="14.25" customHeight="1"/>
    <row r="6837" ht="14.25" customHeight="1"/>
    <row r="6838" ht="14.25" customHeight="1"/>
    <row r="6839" ht="14.25" customHeight="1"/>
    <row r="6840" ht="14.25" customHeight="1"/>
    <row r="6841" ht="14.25" customHeight="1"/>
    <row r="6842" ht="14.25" customHeight="1"/>
    <row r="6843" ht="14.25" customHeight="1"/>
    <row r="6844" ht="14.25" customHeight="1"/>
    <row r="6845" ht="14.25" customHeight="1"/>
    <row r="6846" ht="14.25" customHeight="1"/>
    <row r="6847" ht="14.25" customHeight="1"/>
    <row r="6848" ht="14.25" customHeight="1"/>
    <row r="6849" ht="14.25" customHeight="1"/>
    <row r="6850" ht="14.25" customHeight="1"/>
    <row r="6851" ht="14.25" customHeight="1"/>
    <row r="6852" ht="14.25" customHeight="1"/>
    <row r="6853" ht="14.25" customHeight="1"/>
    <row r="6854" ht="14.25" customHeight="1"/>
    <row r="6855" ht="14.25" customHeight="1"/>
    <row r="6856" ht="14.25" customHeight="1"/>
    <row r="6857" ht="14.25" customHeight="1"/>
    <row r="6858" ht="14.25" customHeight="1"/>
    <row r="6859" ht="14.25" customHeight="1"/>
    <row r="6860" ht="14.25" customHeight="1"/>
    <row r="6861" ht="14.25" customHeight="1"/>
    <row r="6862" ht="14.25" customHeight="1"/>
    <row r="6863" ht="14.25" customHeight="1"/>
    <row r="6864" ht="14.25" customHeight="1"/>
    <row r="6865" ht="14.25" customHeight="1"/>
    <row r="6866" ht="14.25" customHeight="1"/>
    <row r="6867" ht="14.25" customHeight="1"/>
    <row r="6868" ht="14.25" customHeight="1"/>
    <row r="6869" ht="14.25" customHeight="1"/>
    <row r="6870" ht="14.25" customHeight="1"/>
    <row r="6871" ht="14.25" customHeight="1"/>
    <row r="6872" ht="14.25" customHeight="1"/>
    <row r="6873" ht="14.25" customHeight="1"/>
    <row r="6874" ht="14.25" customHeight="1"/>
    <row r="6875" ht="14.25" customHeight="1"/>
    <row r="6876" ht="14.25" customHeight="1"/>
    <row r="6877" ht="14.25" customHeight="1"/>
    <row r="6878" ht="14.25" customHeight="1"/>
    <row r="6879" ht="14.25" customHeight="1"/>
    <row r="6880" ht="14.25" customHeight="1"/>
    <row r="6881" ht="14.25" customHeight="1"/>
    <row r="6882" ht="14.25" customHeight="1"/>
    <row r="6883" ht="14.25" customHeight="1"/>
    <row r="6884" ht="14.25" customHeight="1"/>
    <row r="6885" ht="14.25" customHeight="1"/>
    <row r="6886" ht="14.25" customHeight="1"/>
    <row r="6887" ht="14.25" customHeight="1"/>
    <row r="6888" ht="14.25" customHeight="1"/>
    <row r="6889" ht="14.25" customHeight="1"/>
    <row r="6890" ht="14.25" customHeight="1"/>
    <row r="6891" ht="14.25" customHeight="1"/>
    <row r="6892" ht="14.25" customHeight="1"/>
    <row r="6893" ht="14.25" customHeight="1"/>
    <row r="6894" ht="14.25" customHeight="1"/>
    <row r="6895" ht="14.25" customHeight="1"/>
    <row r="6896" ht="14.25" customHeight="1"/>
    <row r="6897" ht="14.25" customHeight="1"/>
    <row r="6898" ht="14.25" customHeight="1"/>
    <row r="6899" ht="14.25" customHeight="1"/>
    <row r="6900" ht="14.25" customHeight="1"/>
    <row r="6901" ht="14.25" customHeight="1"/>
    <row r="6902" ht="14.25" customHeight="1"/>
    <row r="6903" ht="14.25" customHeight="1"/>
    <row r="6904" ht="14.25" customHeight="1"/>
    <row r="6905" ht="14.25" customHeight="1"/>
    <row r="6906" ht="14.25" customHeight="1"/>
    <row r="6907" ht="14.25" customHeight="1"/>
    <row r="6908" ht="14.25" customHeight="1"/>
    <row r="6909" ht="14.25" customHeight="1"/>
    <row r="6910" ht="14.25" customHeight="1"/>
    <row r="6911" ht="14.25" customHeight="1"/>
    <row r="6912" ht="14.25" customHeight="1"/>
    <row r="6913" ht="14.25" customHeight="1"/>
    <row r="6914" ht="14.25" customHeight="1"/>
    <row r="6915" ht="14.25" customHeight="1"/>
    <row r="6916" ht="14.25" customHeight="1"/>
    <row r="6917" ht="14.25" customHeight="1"/>
    <row r="6918" ht="14.25" customHeight="1"/>
    <row r="6919" ht="14.25" customHeight="1"/>
    <row r="6920" ht="14.25" customHeight="1"/>
    <row r="6921" ht="14.25" customHeight="1"/>
    <row r="6922" ht="14.25" customHeight="1"/>
    <row r="6923" ht="14.25" customHeight="1"/>
    <row r="6924" ht="14.25" customHeight="1"/>
    <row r="6925" ht="14.25" customHeight="1"/>
    <row r="6926" ht="14.25" customHeight="1"/>
    <row r="6927" ht="14.25" customHeight="1"/>
    <row r="6928" ht="14.25" customHeight="1"/>
    <row r="6929" ht="14.25" customHeight="1"/>
    <row r="6930" ht="14.25" customHeight="1"/>
    <row r="6931" ht="14.25" customHeight="1"/>
    <row r="6932" ht="14.25" customHeight="1"/>
    <row r="6933" ht="14.25" customHeight="1"/>
    <row r="6934" ht="14.25" customHeight="1"/>
    <row r="6935" ht="14.25" customHeight="1"/>
    <row r="6936" ht="14.25" customHeight="1"/>
    <row r="6937" ht="14.25" customHeight="1"/>
    <row r="6938" ht="14.25" customHeight="1"/>
    <row r="6939" ht="14.25" customHeight="1"/>
    <row r="6940" ht="14.25" customHeight="1"/>
    <row r="6941" ht="14.25" customHeight="1"/>
    <row r="6942" ht="14.25" customHeight="1"/>
    <row r="6943" ht="14.25" customHeight="1"/>
    <row r="6944" ht="14.25" customHeight="1"/>
    <row r="6945" ht="14.25" customHeight="1"/>
    <row r="6946" ht="14.25" customHeight="1"/>
    <row r="6947" ht="14.25" customHeight="1"/>
    <row r="6948" ht="14.25" customHeight="1"/>
    <row r="6949" ht="14.25" customHeight="1"/>
    <row r="6950" ht="14.25" customHeight="1"/>
    <row r="6951" ht="14.25" customHeight="1"/>
    <row r="6952" ht="14.25" customHeight="1"/>
    <row r="6953" ht="14.25" customHeight="1"/>
    <row r="6954" ht="14.25" customHeight="1"/>
    <row r="6955" ht="14.25" customHeight="1"/>
    <row r="6956" ht="14.25" customHeight="1"/>
    <row r="6957" ht="14.25" customHeight="1"/>
    <row r="6958" ht="14.25" customHeight="1"/>
    <row r="6959" ht="14.25" customHeight="1"/>
    <row r="6960" ht="14.25" customHeight="1"/>
    <row r="6961" ht="14.25" customHeight="1"/>
    <row r="6962" ht="14.25" customHeight="1"/>
    <row r="6963" ht="14.25" customHeight="1"/>
    <row r="6964" ht="14.25" customHeight="1"/>
    <row r="6965" ht="14.25" customHeight="1"/>
    <row r="6966" ht="14.25" customHeight="1"/>
    <row r="6967" ht="14.25" customHeight="1"/>
    <row r="6968" ht="14.25" customHeight="1"/>
    <row r="6969" ht="14.25" customHeight="1"/>
    <row r="6970" ht="14.25" customHeight="1"/>
    <row r="6971" ht="14.25" customHeight="1"/>
    <row r="6972" ht="14.25" customHeight="1"/>
    <row r="6973" ht="14.25" customHeight="1"/>
    <row r="6974" ht="14.25" customHeight="1"/>
    <row r="6975" ht="14.25" customHeight="1"/>
    <row r="6976" ht="14.25" customHeight="1"/>
    <row r="6977" ht="14.25" customHeight="1"/>
    <row r="6978" ht="14.25" customHeight="1"/>
    <row r="6979" ht="14.25" customHeight="1"/>
    <row r="6980" ht="14.25" customHeight="1"/>
    <row r="6981" ht="14.25" customHeight="1"/>
    <row r="6982" ht="14.25" customHeight="1"/>
    <row r="6983" ht="14.25" customHeight="1"/>
    <row r="6984" ht="14.25" customHeight="1"/>
    <row r="6985" ht="14.25" customHeight="1"/>
    <row r="6986" ht="14.25" customHeight="1"/>
    <row r="6987" ht="14.25" customHeight="1"/>
    <row r="6988" ht="14.25" customHeight="1"/>
    <row r="6989" ht="14.25" customHeight="1"/>
    <row r="6990" ht="14.25" customHeight="1"/>
    <row r="6991" ht="14.25" customHeight="1"/>
    <row r="6992" ht="14.25" customHeight="1"/>
    <row r="6993" ht="14.25" customHeight="1"/>
    <row r="6994" ht="14.25" customHeight="1"/>
    <row r="6995" ht="14.25" customHeight="1"/>
    <row r="6996" ht="14.25" customHeight="1"/>
    <row r="6997" ht="14.25" customHeight="1"/>
    <row r="6998" ht="14.25" customHeight="1"/>
    <row r="6999" ht="14.25" customHeight="1"/>
    <row r="7000" ht="14.25" customHeight="1"/>
    <row r="7001" ht="14.25" customHeight="1"/>
    <row r="7002" ht="14.25" customHeight="1"/>
    <row r="7003" ht="14.25" customHeight="1"/>
    <row r="7004" ht="14.25" customHeight="1"/>
    <row r="7005" ht="14.25" customHeight="1"/>
    <row r="7006" ht="14.25" customHeight="1"/>
    <row r="7007" ht="14.25" customHeight="1"/>
    <row r="7008" ht="14.25" customHeight="1"/>
    <row r="7009" ht="14.25" customHeight="1"/>
    <row r="7010" ht="14.25" customHeight="1"/>
    <row r="7011" ht="14.25" customHeight="1"/>
    <row r="7012" ht="14.25" customHeight="1"/>
    <row r="7013" ht="14.25" customHeight="1"/>
    <row r="7014" ht="14.25" customHeight="1"/>
    <row r="7015" ht="14.25" customHeight="1"/>
    <row r="7016" ht="14.25" customHeight="1"/>
    <row r="7017" ht="14.25" customHeight="1"/>
    <row r="7018" ht="14.25" customHeight="1"/>
    <row r="7019" ht="14.25" customHeight="1"/>
    <row r="7020" ht="14.25" customHeight="1"/>
    <row r="7021" ht="14.25" customHeight="1"/>
    <row r="7022" ht="14.25" customHeight="1"/>
    <row r="7023" ht="14.25" customHeight="1"/>
    <row r="7024" ht="14.25" customHeight="1"/>
    <row r="7025" ht="14.25" customHeight="1"/>
    <row r="7026" ht="14.25" customHeight="1"/>
    <row r="7027" ht="14.25" customHeight="1"/>
    <row r="7028" ht="14.25" customHeight="1"/>
    <row r="7029" ht="14.25" customHeight="1"/>
    <row r="7030" ht="14.25" customHeight="1"/>
    <row r="7031" ht="14.25" customHeight="1"/>
    <row r="7032" ht="14.25" customHeight="1"/>
    <row r="7033" ht="14.25" customHeight="1"/>
    <row r="7034" ht="14.25" customHeight="1"/>
    <row r="7035" ht="14.25" customHeight="1"/>
    <row r="7036" ht="14.25" customHeight="1"/>
    <row r="7037" ht="14.25" customHeight="1"/>
    <row r="7038" ht="14.25" customHeight="1"/>
    <row r="7039" ht="14.25" customHeight="1"/>
    <row r="7040" ht="14.25" customHeight="1"/>
    <row r="7041" ht="14.25" customHeight="1"/>
    <row r="7042" ht="14.25" customHeight="1"/>
    <row r="7043" ht="14.25" customHeight="1"/>
    <row r="7044" ht="14.25" customHeight="1"/>
    <row r="7045" ht="14.25" customHeight="1"/>
    <row r="7046" ht="14.25" customHeight="1"/>
    <row r="7047" ht="14.25" customHeight="1"/>
    <row r="7048" ht="14.25" customHeight="1"/>
    <row r="7049" ht="14.25" customHeight="1"/>
    <row r="7050" ht="14.25" customHeight="1"/>
    <row r="7051" ht="14.25" customHeight="1"/>
    <row r="7052" ht="14.25" customHeight="1"/>
    <row r="7053" ht="14.25" customHeight="1"/>
    <row r="7054" ht="14.25" customHeight="1"/>
    <row r="7055" ht="14.25" customHeight="1"/>
    <row r="7056" ht="14.25" customHeight="1"/>
    <row r="7057" ht="14.25" customHeight="1"/>
    <row r="7058" ht="14.25" customHeight="1"/>
    <row r="7059" ht="14.25" customHeight="1"/>
    <row r="7060" ht="14.25" customHeight="1"/>
    <row r="7061" ht="14.25" customHeight="1"/>
    <row r="7062" ht="14.25" customHeight="1"/>
    <row r="7063" ht="14.25" customHeight="1"/>
    <row r="7064" ht="14.25" customHeight="1"/>
    <row r="7065" ht="14.25" customHeight="1"/>
    <row r="7066" ht="14.25" customHeight="1"/>
    <row r="7067" ht="14.25" customHeight="1"/>
    <row r="7068" ht="14.25" customHeight="1"/>
    <row r="7069" ht="14.25" customHeight="1"/>
    <row r="7070" ht="14.25" customHeight="1"/>
    <row r="7071" ht="14.25" customHeight="1"/>
    <row r="7072" ht="14.25" customHeight="1"/>
    <row r="7073" ht="14.25" customHeight="1"/>
    <row r="7074" ht="14.25" customHeight="1"/>
    <row r="7075" ht="14.25" customHeight="1"/>
    <row r="7076" ht="14.25" customHeight="1"/>
    <row r="7077" ht="14.25" customHeight="1"/>
    <row r="7078" ht="14.25" customHeight="1"/>
    <row r="7079" ht="14.25" customHeight="1"/>
    <row r="7080" ht="14.25" customHeight="1"/>
    <row r="7081" ht="14.25" customHeight="1"/>
    <row r="7082" ht="14.25" customHeight="1"/>
    <row r="7083" ht="14.25" customHeight="1"/>
    <row r="7084" ht="14.25" customHeight="1"/>
    <row r="7085" ht="14.25" customHeight="1"/>
    <row r="7086" ht="14.25" customHeight="1"/>
    <row r="7087" ht="14.25" customHeight="1"/>
    <row r="7088" ht="14.25" customHeight="1"/>
    <row r="7089" ht="14.25" customHeight="1"/>
    <row r="7090" ht="14.25" customHeight="1"/>
    <row r="7091" ht="14.25" customHeight="1"/>
    <row r="7092" ht="14.25" customHeight="1"/>
    <row r="7093" ht="14.25" customHeight="1"/>
    <row r="7094" ht="14.25" customHeight="1"/>
    <row r="7095" ht="14.25" customHeight="1"/>
    <row r="7096" ht="14.25" customHeight="1"/>
    <row r="7097" ht="14.25" customHeight="1"/>
    <row r="7098" ht="14.25" customHeight="1"/>
    <row r="7099" ht="14.25" customHeight="1"/>
    <row r="7100" ht="14.25" customHeight="1"/>
    <row r="7101" ht="14.25" customHeight="1"/>
    <row r="7102" ht="14.25" customHeight="1"/>
    <row r="7103" ht="14.25" customHeight="1"/>
    <row r="7104" ht="14.25" customHeight="1"/>
    <row r="7105" ht="14.25" customHeight="1"/>
    <row r="7106" ht="14.25" customHeight="1"/>
    <row r="7107" ht="14.25" customHeight="1"/>
    <row r="7108" ht="14.25" customHeight="1"/>
    <row r="7109" ht="14.25" customHeight="1"/>
    <row r="7110" ht="14.25" customHeight="1"/>
    <row r="7111" ht="14.25" customHeight="1"/>
    <row r="7112" ht="14.25" customHeight="1"/>
    <row r="7113" ht="14.25" customHeight="1"/>
    <row r="7114" ht="14.25" customHeight="1"/>
    <row r="7115" ht="14.25" customHeight="1"/>
    <row r="7116" ht="14.25" customHeight="1"/>
    <row r="7117" ht="14.25" customHeight="1"/>
    <row r="7118" ht="14.25" customHeight="1"/>
    <row r="7119" ht="14.25" customHeight="1"/>
    <row r="7120" ht="14.25" customHeight="1"/>
    <row r="7121" ht="14.25" customHeight="1"/>
    <row r="7122" ht="14.25" customHeight="1"/>
    <row r="7123" ht="14.25" customHeight="1"/>
    <row r="7124" ht="14.25" customHeight="1"/>
    <row r="7125" ht="14.25" customHeight="1"/>
    <row r="7126" ht="14.25" customHeight="1"/>
    <row r="7127" ht="14.25" customHeight="1"/>
    <row r="7128" ht="14.25" customHeight="1"/>
    <row r="7129" ht="14.25" customHeight="1"/>
    <row r="7130" ht="14.25" customHeight="1"/>
    <row r="7131" ht="14.25" customHeight="1"/>
    <row r="7132" ht="14.25" customHeight="1"/>
    <row r="7133" ht="14.25" customHeight="1"/>
    <row r="7134" ht="14.25" customHeight="1"/>
    <row r="7135" ht="14.25" customHeight="1"/>
    <row r="7136" ht="14.25" customHeight="1"/>
    <row r="7137" ht="14.25" customHeight="1"/>
    <row r="7138" ht="14.25" customHeight="1"/>
    <row r="7139" ht="14.25" customHeight="1"/>
    <row r="7140" ht="14.25" customHeight="1"/>
    <row r="7141" ht="14.25" customHeight="1"/>
    <row r="7142" ht="14.25" customHeight="1"/>
    <row r="7143" ht="14.25" customHeight="1"/>
    <row r="7144" ht="14.25" customHeight="1"/>
    <row r="7145" ht="14.25" customHeight="1"/>
    <row r="7146" ht="14.25" customHeight="1"/>
    <row r="7147" ht="14.25" customHeight="1"/>
    <row r="7148" ht="14.25" customHeight="1"/>
    <row r="7149" ht="14.25" customHeight="1"/>
    <row r="7150" ht="14.25" customHeight="1"/>
    <row r="7151" ht="14.25" customHeight="1"/>
    <row r="7152" ht="14.25" customHeight="1"/>
    <row r="7153" ht="14.25" customHeight="1"/>
    <row r="7154" ht="14.25" customHeight="1"/>
    <row r="7155" ht="14.25" customHeight="1"/>
    <row r="7156" ht="14.25" customHeight="1"/>
    <row r="7157" ht="14.25" customHeight="1"/>
    <row r="7158" ht="14.25" customHeight="1"/>
    <row r="7159" ht="14.25" customHeight="1"/>
    <row r="7160" ht="14.25" customHeight="1"/>
    <row r="7161" ht="14.25" customHeight="1"/>
    <row r="7162" ht="14.25" customHeight="1"/>
    <row r="7163" ht="14.25" customHeight="1"/>
    <row r="7164" ht="14.25" customHeight="1"/>
    <row r="7165" ht="14.25" customHeight="1"/>
    <row r="7166" ht="14.25" customHeight="1"/>
    <row r="7167" ht="14.25" customHeight="1"/>
    <row r="7168" ht="14.25" customHeight="1"/>
    <row r="7169" ht="14.25" customHeight="1"/>
    <row r="7170" ht="14.25" customHeight="1"/>
    <row r="7171" ht="14.25" customHeight="1"/>
    <row r="7172" ht="14.25" customHeight="1"/>
    <row r="7173" ht="14.25" customHeight="1"/>
    <row r="7174" ht="14.25" customHeight="1"/>
    <row r="7175" ht="14.25" customHeight="1"/>
    <row r="7176" ht="14.25" customHeight="1"/>
    <row r="7177" ht="14.25" customHeight="1"/>
    <row r="7178" ht="14.25" customHeight="1"/>
    <row r="7179" ht="14.25" customHeight="1"/>
    <row r="7180" ht="14.25" customHeight="1"/>
    <row r="7181" ht="14.25" customHeight="1"/>
    <row r="7182" ht="14.25" customHeight="1"/>
    <row r="7183" ht="14.25" customHeight="1"/>
    <row r="7184" ht="14.25" customHeight="1"/>
    <row r="7185" ht="14.25" customHeight="1"/>
    <row r="7186" ht="14.25" customHeight="1"/>
    <row r="7187" ht="14.25" customHeight="1"/>
    <row r="7188" ht="14.25" customHeight="1"/>
    <row r="7189" ht="14.25" customHeight="1"/>
    <row r="7190" ht="14.25" customHeight="1"/>
    <row r="7191" ht="14.25" customHeight="1"/>
    <row r="7192" ht="14.25" customHeight="1"/>
    <row r="7193" ht="14.25" customHeight="1"/>
    <row r="7194" ht="14.25" customHeight="1"/>
    <row r="7195" ht="14.25" customHeight="1"/>
    <row r="7196" ht="14.25" customHeight="1"/>
    <row r="7197" ht="14.25" customHeight="1"/>
    <row r="7198" ht="14.25" customHeight="1"/>
    <row r="7199" ht="14.25" customHeight="1"/>
    <row r="7200" ht="14.25" customHeight="1"/>
    <row r="7201" ht="14.25" customHeight="1"/>
    <row r="7202" ht="14.25" customHeight="1"/>
    <row r="7203" ht="14.25" customHeight="1"/>
    <row r="7204" ht="14.25" customHeight="1"/>
    <row r="7205" ht="14.25" customHeight="1"/>
    <row r="7206" ht="14.25" customHeight="1"/>
    <row r="7207" ht="14.25" customHeight="1"/>
    <row r="7208" ht="14.25" customHeight="1"/>
    <row r="7209" ht="14.25" customHeight="1"/>
    <row r="7210" ht="14.25" customHeight="1"/>
    <row r="7211" ht="14.25" customHeight="1"/>
    <row r="7212" ht="14.25" customHeight="1"/>
    <row r="7213" ht="14.25" customHeight="1"/>
    <row r="7214" ht="14.25" customHeight="1"/>
    <row r="7215" ht="14.25" customHeight="1"/>
    <row r="7216" ht="14.25" customHeight="1"/>
    <row r="7217" ht="14.25" customHeight="1"/>
    <row r="7218" ht="14.25" customHeight="1"/>
    <row r="7219" ht="14.25" customHeight="1"/>
    <row r="7220" ht="14.25" customHeight="1"/>
    <row r="7221" ht="14.25" customHeight="1"/>
    <row r="7222" ht="14.25" customHeight="1"/>
    <row r="7223" ht="14.25" customHeight="1"/>
    <row r="7224" ht="14.25" customHeight="1"/>
    <row r="7225" ht="14.25" customHeight="1"/>
    <row r="7226" ht="14.25" customHeight="1"/>
    <row r="7227" ht="14.25" customHeight="1"/>
    <row r="7228" ht="14.25" customHeight="1"/>
    <row r="7229" ht="14.25" customHeight="1"/>
    <row r="7230" ht="14.25" customHeight="1"/>
    <row r="7231" ht="14.25" customHeight="1"/>
    <row r="7232" ht="14.25" customHeight="1"/>
    <row r="7233" ht="14.25" customHeight="1"/>
    <row r="7234" ht="14.25" customHeight="1"/>
    <row r="7235" ht="14.25" customHeight="1"/>
    <row r="7236" ht="14.25" customHeight="1"/>
    <row r="7237" ht="14.25" customHeight="1"/>
    <row r="7238" ht="14.25" customHeight="1"/>
    <row r="7239" ht="14.25" customHeight="1"/>
    <row r="7240" ht="14.25" customHeight="1"/>
    <row r="7241" ht="14.25" customHeight="1"/>
    <row r="7242" ht="14.25" customHeight="1"/>
    <row r="7243" ht="14.25" customHeight="1"/>
    <row r="7244" ht="14.25" customHeight="1"/>
    <row r="7245" ht="14.25" customHeight="1"/>
    <row r="7246" ht="14.25" customHeight="1"/>
    <row r="7247" ht="14.25" customHeight="1"/>
    <row r="7248" ht="14.25" customHeight="1"/>
    <row r="7249" ht="14.25" customHeight="1"/>
    <row r="7250" ht="14.25" customHeight="1"/>
    <row r="7251" ht="14.25" customHeight="1"/>
    <row r="7252" ht="14.25" customHeight="1"/>
    <row r="7253" ht="14.25" customHeight="1"/>
    <row r="7254" ht="14.25" customHeight="1"/>
    <row r="7255" ht="14.25" customHeight="1"/>
    <row r="7256" ht="14.25" customHeight="1"/>
    <row r="7257" ht="14.25" customHeight="1"/>
    <row r="7258" ht="14.25" customHeight="1"/>
    <row r="7259" ht="14.25" customHeight="1"/>
    <row r="7260" ht="14.25" customHeight="1"/>
    <row r="7261" ht="14.25" customHeight="1"/>
    <row r="7262" ht="14.25" customHeight="1"/>
    <row r="7263" ht="14.25" customHeight="1"/>
    <row r="7264" ht="14.25" customHeight="1"/>
    <row r="7265" ht="14.25" customHeight="1"/>
    <row r="7266" ht="14.25" customHeight="1"/>
    <row r="7267" ht="14.25" customHeight="1"/>
    <row r="7268" ht="14.25" customHeight="1"/>
    <row r="7269" ht="14.25" customHeight="1"/>
    <row r="7270" ht="14.25" customHeight="1"/>
    <row r="7271" ht="14.25" customHeight="1"/>
    <row r="7272" ht="14.25" customHeight="1"/>
    <row r="7273" ht="14.25" customHeight="1"/>
    <row r="7274" ht="14.25" customHeight="1"/>
    <row r="7275" ht="14.25" customHeight="1"/>
    <row r="7276" ht="14.25" customHeight="1"/>
    <row r="7277" ht="14.25" customHeight="1"/>
    <row r="7278" ht="14.25" customHeight="1"/>
    <row r="7279" ht="14.25" customHeight="1"/>
    <row r="7280" ht="14.25" customHeight="1"/>
    <row r="7281" ht="14.25" customHeight="1"/>
    <row r="7282" ht="14.25" customHeight="1"/>
    <row r="7283" ht="14.25" customHeight="1"/>
    <row r="7284" ht="14.25" customHeight="1"/>
    <row r="7285" ht="14.25" customHeight="1"/>
    <row r="7286" ht="14.25" customHeight="1"/>
    <row r="7287" ht="14.25" customHeight="1"/>
    <row r="7288" ht="14.25" customHeight="1"/>
    <row r="7289" ht="14.25" customHeight="1"/>
    <row r="7290" ht="14.25" customHeight="1"/>
    <row r="7291" ht="14.25" customHeight="1"/>
    <row r="7292" ht="14.25" customHeight="1"/>
    <row r="7293" ht="14.25" customHeight="1"/>
    <row r="7294" ht="14.25" customHeight="1"/>
    <row r="7295" ht="14.25" customHeight="1"/>
    <row r="7296" ht="14.25" customHeight="1"/>
    <row r="7297" ht="14.25" customHeight="1"/>
    <row r="7298" ht="14.25" customHeight="1"/>
    <row r="7299" ht="14.25" customHeight="1"/>
    <row r="7300" ht="14.25" customHeight="1"/>
    <row r="7301" ht="14.25" customHeight="1"/>
    <row r="7302" ht="14.25" customHeight="1"/>
    <row r="7303" ht="14.25" customHeight="1"/>
    <row r="7304" ht="14.25" customHeight="1"/>
    <row r="7305" ht="14.25" customHeight="1"/>
    <row r="7306" ht="14.25" customHeight="1"/>
    <row r="7307" ht="14.25" customHeight="1"/>
    <row r="7308" ht="14.25" customHeight="1"/>
    <row r="7309" ht="14.25" customHeight="1"/>
    <row r="7310" ht="14.25" customHeight="1"/>
    <row r="7311" ht="14.25" customHeight="1"/>
    <row r="7312" ht="14.25" customHeight="1"/>
    <row r="7313" ht="14.25" customHeight="1"/>
    <row r="7314" ht="14.25" customHeight="1"/>
    <row r="7315" ht="14.25" customHeight="1"/>
    <row r="7316" ht="14.25" customHeight="1"/>
    <row r="7317" ht="14.25" customHeight="1"/>
    <row r="7318" ht="14.25" customHeight="1"/>
    <row r="7319" ht="14.25" customHeight="1"/>
    <row r="7320" ht="14.25" customHeight="1"/>
    <row r="7321" ht="14.25" customHeight="1"/>
    <row r="7322" ht="14.25" customHeight="1"/>
    <row r="7323" ht="14.25" customHeight="1"/>
    <row r="7324" ht="14.25" customHeight="1"/>
    <row r="7325" ht="14.25" customHeight="1"/>
    <row r="7326" ht="14.25" customHeight="1"/>
    <row r="7327" ht="14.25" customHeight="1"/>
    <row r="7328" ht="14.25" customHeight="1"/>
    <row r="7329" ht="14.25" customHeight="1"/>
    <row r="7330" ht="14.25" customHeight="1"/>
    <row r="7331" ht="14.25" customHeight="1"/>
    <row r="7332" ht="14.25" customHeight="1"/>
    <row r="7333" ht="14.25" customHeight="1"/>
    <row r="7334" ht="14.25" customHeight="1"/>
    <row r="7335" ht="14.25" customHeight="1"/>
    <row r="7336" ht="14.25" customHeight="1"/>
    <row r="7337" ht="14.25" customHeight="1"/>
    <row r="7338" ht="14.25" customHeight="1"/>
    <row r="7339" ht="14.25" customHeight="1"/>
    <row r="7340" ht="14.25" customHeight="1"/>
    <row r="7341" ht="14.25" customHeight="1"/>
    <row r="7342" ht="14.25" customHeight="1"/>
    <row r="7343" ht="14.25" customHeight="1"/>
    <row r="7344" ht="14.25" customHeight="1"/>
    <row r="7345" ht="14.25" customHeight="1"/>
    <row r="7346" ht="14.25" customHeight="1"/>
    <row r="7347" ht="14.25" customHeight="1"/>
    <row r="7348" ht="14.25" customHeight="1"/>
    <row r="7349" ht="14.25" customHeight="1"/>
    <row r="7350" ht="14.25" customHeight="1"/>
    <row r="7351" ht="14.25" customHeight="1"/>
    <row r="7352" ht="14.25" customHeight="1"/>
    <row r="7353" ht="14.25" customHeight="1"/>
    <row r="7354" ht="14.25" customHeight="1"/>
    <row r="7355" ht="14.25" customHeight="1"/>
    <row r="7356" ht="14.25" customHeight="1"/>
    <row r="7357" ht="14.25" customHeight="1"/>
    <row r="7358" ht="14.25" customHeight="1"/>
    <row r="7359" ht="14.25" customHeight="1"/>
    <row r="7360" ht="14.25" customHeight="1"/>
    <row r="7361" ht="14.25" customHeight="1"/>
    <row r="7362" ht="14.25" customHeight="1"/>
    <row r="7363" ht="14.25" customHeight="1"/>
    <row r="7364" ht="14.25" customHeight="1"/>
    <row r="7365" ht="14.25" customHeight="1"/>
    <row r="7366" ht="14.25" customHeight="1"/>
    <row r="7367" ht="14.25" customHeight="1"/>
    <row r="7368" ht="14.25" customHeight="1"/>
    <row r="7369" ht="14.25" customHeight="1"/>
    <row r="7370" ht="14.25" customHeight="1"/>
    <row r="7371" ht="14.25" customHeight="1"/>
    <row r="7372" ht="14.25" customHeight="1"/>
    <row r="7373" ht="14.25" customHeight="1"/>
    <row r="7374" ht="14.25" customHeight="1"/>
    <row r="7375" ht="14.25" customHeight="1"/>
    <row r="7376" ht="14.25" customHeight="1"/>
    <row r="7377" ht="14.25" customHeight="1"/>
    <row r="7378" ht="14.25" customHeight="1"/>
    <row r="7379" ht="14.25" customHeight="1"/>
    <row r="7380" ht="14.25" customHeight="1"/>
    <row r="7381" ht="14.25" customHeight="1"/>
    <row r="7382" ht="14.25" customHeight="1"/>
    <row r="7383" ht="14.25" customHeight="1"/>
    <row r="7384" ht="14.25" customHeight="1"/>
    <row r="7385" ht="14.25" customHeight="1"/>
    <row r="7386" ht="14.25" customHeight="1"/>
    <row r="7387" ht="14.25" customHeight="1"/>
    <row r="7388" ht="14.25" customHeight="1"/>
    <row r="7389" ht="14.25" customHeight="1"/>
    <row r="7390" ht="14.25" customHeight="1"/>
    <row r="7391" ht="14.25" customHeight="1"/>
    <row r="7392" ht="14.25" customHeight="1"/>
    <row r="7393" ht="14.25" customHeight="1"/>
    <row r="7394" ht="14.25" customHeight="1"/>
    <row r="7395" ht="14.25" customHeight="1"/>
    <row r="7396" ht="14.25" customHeight="1"/>
    <row r="7397" ht="14.25" customHeight="1"/>
    <row r="7398" ht="14.25" customHeight="1"/>
    <row r="7399" ht="14.25" customHeight="1"/>
    <row r="7400" ht="14.25" customHeight="1"/>
    <row r="7401" ht="14.25" customHeight="1"/>
    <row r="7402" ht="14.25" customHeight="1"/>
    <row r="7403" ht="14.25" customHeight="1"/>
    <row r="7404" ht="14.25" customHeight="1"/>
    <row r="7405" ht="14.25" customHeight="1"/>
    <row r="7406" ht="14.25" customHeight="1"/>
    <row r="7407" ht="14.25" customHeight="1"/>
    <row r="7408" ht="14.25" customHeight="1"/>
    <row r="7409" ht="14.25" customHeight="1"/>
    <row r="7410" ht="14.25" customHeight="1"/>
    <row r="7411" ht="14.25" customHeight="1"/>
    <row r="7412" ht="14.25" customHeight="1"/>
    <row r="7413" ht="14.25" customHeight="1"/>
    <row r="7414" ht="14.25" customHeight="1"/>
    <row r="7415" ht="14.25" customHeight="1"/>
    <row r="7416" ht="14.25" customHeight="1"/>
    <row r="7417" ht="14.25" customHeight="1"/>
    <row r="7418" ht="14.25" customHeight="1"/>
    <row r="7419" ht="14.25" customHeight="1"/>
    <row r="7420" ht="14.25" customHeight="1"/>
    <row r="7421" ht="14.25" customHeight="1"/>
    <row r="7422" ht="14.25" customHeight="1"/>
    <row r="7423" ht="14.25" customHeight="1"/>
    <row r="7424" ht="14.25" customHeight="1"/>
    <row r="7425" ht="14.25" customHeight="1"/>
    <row r="7426" ht="14.25" customHeight="1"/>
    <row r="7427" ht="14.25" customHeight="1"/>
    <row r="7428" ht="14.25" customHeight="1"/>
    <row r="7429" ht="14.25" customHeight="1"/>
    <row r="7430" ht="14.25" customHeight="1"/>
    <row r="7431" ht="14.25" customHeight="1"/>
    <row r="7432" ht="14.25" customHeight="1"/>
    <row r="7433" ht="14.25" customHeight="1"/>
    <row r="7434" ht="14.25" customHeight="1"/>
    <row r="7435" ht="14.25" customHeight="1"/>
    <row r="7436" ht="14.25" customHeight="1"/>
    <row r="7437" ht="14.25" customHeight="1"/>
    <row r="7438" ht="14.25" customHeight="1"/>
    <row r="7439" ht="14.25" customHeight="1"/>
    <row r="7440" ht="14.25" customHeight="1"/>
    <row r="7441" ht="14.25" customHeight="1"/>
    <row r="7442" ht="14.25" customHeight="1"/>
    <row r="7443" ht="14.25" customHeight="1"/>
    <row r="7444" ht="14.25" customHeight="1"/>
    <row r="7445" ht="14.25" customHeight="1"/>
    <row r="7446" ht="14.25" customHeight="1"/>
    <row r="7447" ht="14.25" customHeight="1"/>
    <row r="7448" ht="14.25" customHeight="1"/>
    <row r="7449" ht="14.25" customHeight="1"/>
    <row r="7450" ht="14.25" customHeight="1"/>
    <row r="7451" ht="14.25" customHeight="1"/>
    <row r="7452" ht="14.25" customHeight="1"/>
    <row r="7453" ht="14.25" customHeight="1"/>
    <row r="7454" ht="14.25" customHeight="1"/>
    <row r="7455" ht="14.25" customHeight="1"/>
    <row r="7456" ht="14.25" customHeight="1"/>
    <row r="7457" ht="14.25" customHeight="1"/>
    <row r="7458" ht="14.25" customHeight="1"/>
    <row r="7459" ht="14.25" customHeight="1"/>
    <row r="7460" ht="14.25" customHeight="1"/>
    <row r="7461" ht="14.25" customHeight="1"/>
    <row r="7462" ht="14.25" customHeight="1"/>
    <row r="7463" ht="14.25" customHeight="1"/>
    <row r="7464" ht="14.25" customHeight="1"/>
    <row r="7465" ht="14.25" customHeight="1"/>
    <row r="7466" ht="14.25" customHeight="1"/>
    <row r="7467" ht="14.25" customHeight="1"/>
    <row r="7468" ht="14.25" customHeight="1"/>
    <row r="7469" ht="14.25" customHeight="1"/>
    <row r="7470" ht="14.25" customHeight="1"/>
    <row r="7471" ht="14.25" customHeight="1"/>
    <row r="7472" ht="14.25" customHeight="1"/>
    <row r="7473" ht="14.25" customHeight="1"/>
    <row r="7474" ht="14.25" customHeight="1"/>
    <row r="7475" ht="14.25" customHeight="1"/>
    <row r="7476" ht="14.25" customHeight="1"/>
    <row r="7477" ht="14.25" customHeight="1"/>
    <row r="7478" ht="14.25" customHeight="1"/>
    <row r="7479" ht="14.25" customHeight="1"/>
    <row r="7480" ht="14.25" customHeight="1"/>
    <row r="7481" ht="14.25" customHeight="1"/>
    <row r="7482" ht="14.25" customHeight="1"/>
    <row r="7483" ht="14.25" customHeight="1"/>
    <row r="7484" ht="14.25" customHeight="1"/>
    <row r="7485" ht="14.25" customHeight="1"/>
    <row r="7486" ht="14.25" customHeight="1"/>
    <row r="7487" ht="14.25" customHeight="1"/>
    <row r="7488" ht="14.25" customHeight="1"/>
    <row r="7489" ht="14.25" customHeight="1"/>
    <row r="7490" ht="14.25" customHeight="1"/>
    <row r="7491" ht="14.25" customHeight="1"/>
    <row r="7492" ht="14.25" customHeight="1"/>
    <row r="7493" ht="14.25" customHeight="1"/>
    <row r="7494" ht="14.25" customHeight="1"/>
    <row r="7495" ht="14.25" customHeight="1"/>
    <row r="7496" ht="14.25" customHeight="1"/>
    <row r="7497" ht="14.25" customHeight="1"/>
    <row r="7498" ht="14.25" customHeight="1"/>
    <row r="7499" ht="14.25" customHeight="1"/>
    <row r="7500" ht="14.25" customHeight="1"/>
    <row r="7501" ht="14.25" customHeight="1"/>
    <row r="7502" ht="14.25" customHeight="1"/>
    <row r="7503" ht="14.25" customHeight="1"/>
    <row r="7504" ht="14.25" customHeight="1"/>
    <row r="7505" ht="14.25" customHeight="1"/>
    <row r="7506" ht="14.25" customHeight="1"/>
    <row r="7507" ht="14.25" customHeight="1"/>
    <row r="7508" ht="14.25" customHeight="1"/>
    <row r="7509" ht="14.25" customHeight="1"/>
    <row r="7510" ht="14.25" customHeight="1"/>
    <row r="7511" ht="14.25" customHeight="1"/>
    <row r="7512" ht="14.25" customHeight="1"/>
    <row r="7513" ht="14.25" customHeight="1"/>
    <row r="7514" ht="14.25" customHeight="1"/>
    <row r="7515" ht="14.25" customHeight="1"/>
    <row r="7516" ht="14.25" customHeight="1"/>
    <row r="7517" ht="14.25" customHeight="1"/>
    <row r="7518" ht="14.25" customHeight="1"/>
    <row r="7519" ht="14.25" customHeight="1"/>
    <row r="7520" ht="14.25" customHeight="1"/>
    <row r="7521" ht="14.25" customHeight="1"/>
    <row r="7522" ht="14.25" customHeight="1"/>
    <row r="7523" ht="14.25" customHeight="1"/>
    <row r="7524" ht="14.25" customHeight="1"/>
    <row r="7525" ht="14.25" customHeight="1"/>
    <row r="7526" ht="14.25" customHeight="1"/>
    <row r="7527" ht="14.25" customHeight="1"/>
    <row r="7528" ht="14.25" customHeight="1"/>
    <row r="7529" ht="14.25" customHeight="1"/>
    <row r="7530" ht="14.25" customHeight="1"/>
    <row r="7531" ht="14.25" customHeight="1"/>
    <row r="7532" ht="14.25" customHeight="1"/>
    <row r="7533" ht="14.25" customHeight="1"/>
    <row r="7534" ht="14.25" customHeight="1"/>
    <row r="7535" ht="14.25" customHeight="1"/>
    <row r="7536" ht="14.25" customHeight="1"/>
    <row r="7537" ht="14.25" customHeight="1"/>
    <row r="7538" ht="14.25" customHeight="1"/>
    <row r="7539" ht="14.25" customHeight="1"/>
    <row r="7540" ht="14.25" customHeight="1"/>
    <row r="7541" ht="14.25" customHeight="1"/>
    <row r="7542" ht="14.25" customHeight="1"/>
    <row r="7543" ht="14.25" customHeight="1"/>
    <row r="7544" ht="14.25" customHeight="1"/>
    <row r="7545" ht="14.25" customHeight="1"/>
    <row r="7546" ht="14.25" customHeight="1"/>
    <row r="7547" ht="14.25" customHeight="1"/>
    <row r="7548" ht="14.25" customHeight="1"/>
    <row r="7549" ht="14.25" customHeight="1"/>
    <row r="7550" ht="14.25" customHeight="1"/>
    <row r="7551" ht="14.25" customHeight="1"/>
    <row r="7552" ht="14.25" customHeight="1"/>
    <row r="7553" ht="14.25" customHeight="1"/>
    <row r="7554" ht="14.25" customHeight="1"/>
    <row r="7555" ht="14.25" customHeight="1"/>
    <row r="7556" ht="14.25" customHeight="1"/>
    <row r="7557" ht="14.25" customHeight="1"/>
    <row r="7558" ht="14.25" customHeight="1"/>
    <row r="7559" ht="14.25" customHeight="1"/>
    <row r="7560" ht="14.25" customHeight="1"/>
    <row r="7561" ht="14.25" customHeight="1"/>
    <row r="7562" ht="14.25" customHeight="1"/>
    <row r="7563" ht="14.25" customHeight="1"/>
    <row r="7564" ht="14.25" customHeight="1"/>
    <row r="7565" ht="14.25" customHeight="1"/>
    <row r="7566" ht="14.25" customHeight="1"/>
    <row r="7567" ht="14.25" customHeight="1"/>
    <row r="7568" ht="14.25" customHeight="1"/>
    <row r="7569" ht="14.25" customHeight="1"/>
    <row r="7570" ht="14.25" customHeight="1"/>
    <row r="7571" ht="14.25" customHeight="1"/>
    <row r="7572" ht="14.25" customHeight="1"/>
    <row r="7573" ht="14.25" customHeight="1"/>
    <row r="7574" ht="14.25" customHeight="1"/>
    <row r="7575" ht="14.25" customHeight="1"/>
    <row r="7576" ht="14.25" customHeight="1"/>
    <row r="7577" ht="14.25" customHeight="1"/>
    <row r="7578" ht="14.25" customHeight="1"/>
    <row r="7579" ht="14.25" customHeight="1"/>
    <row r="7580" ht="14.25" customHeight="1"/>
    <row r="7581" ht="14.25" customHeight="1"/>
    <row r="7582" ht="14.25" customHeight="1"/>
    <row r="7583" ht="14.25" customHeight="1"/>
    <row r="7584" ht="14.25" customHeight="1"/>
    <row r="7585" ht="14.25" customHeight="1"/>
    <row r="7586" ht="14.25" customHeight="1"/>
    <row r="7587" ht="14.25" customHeight="1"/>
    <row r="7588" ht="14.25" customHeight="1"/>
    <row r="7589" ht="14.25" customHeight="1"/>
    <row r="7590" ht="14.25" customHeight="1"/>
    <row r="7591" ht="14.25" customHeight="1"/>
    <row r="7592" ht="14.25" customHeight="1"/>
    <row r="7593" ht="14.25" customHeight="1"/>
    <row r="7594" ht="14.25" customHeight="1"/>
    <row r="7595" ht="14.25" customHeight="1"/>
    <row r="7596" ht="14.25" customHeight="1"/>
    <row r="7597" ht="14.25" customHeight="1"/>
    <row r="7598" ht="14.25" customHeight="1"/>
    <row r="7599" ht="14.25" customHeight="1"/>
    <row r="7600" ht="14.25" customHeight="1"/>
    <row r="7601" ht="14.25" customHeight="1"/>
    <row r="7602" ht="14.25" customHeight="1"/>
    <row r="7603" ht="14.25" customHeight="1"/>
    <row r="7604" ht="14.25" customHeight="1"/>
    <row r="7605" ht="14.25" customHeight="1"/>
    <row r="7606" ht="14.25" customHeight="1"/>
    <row r="7607" ht="14.25" customHeight="1"/>
    <row r="7608" ht="14.25" customHeight="1"/>
    <row r="7609" ht="14.25" customHeight="1"/>
    <row r="7610" ht="14.25" customHeight="1"/>
    <row r="7611" ht="14.25" customHeight="1"/>
    <row r="7612" ht="14.25" customHeight="1"/>
    <row r="7613" ht="14.25" customHeight="1"/>
    <row r="7614" ht="14.25" customHeight="1"/>
    <row r="7615" ht="14.25" customHeight="1"/>
    <row r="7616" ht="14.25" customHeight="1"/>
    <row r="7617" ht="14.25" customHeight="1"/>
    <row r="7618" ht="14.25" customHeight="1"/>
    <row r="7619" ht="14.25" customHeight="1"/>
    <row r="7620" ht="14.25" customHeight="1"/>
    <row r="7621" ht="14.25" customHeight="1"/>
    <row r="7622" ht="14.25" customHeight="1"/>
    <row r="7623" ht="14.25" customHeight="1"/>
    <row r="7624" ht="14.25" customHeight="1"/>
    <row r="7625" ht="14.25" customHeight="1"/>
    <row r="7626" ht="14.25" customHeight="1"/>
    <row r="7627" ht="14.25" customHeight="1"/>
    <row r="7628" ht="14.25" customHeight="1"/>
    <row r="7629" ht="14.25" customHeight="1"/>
    <row r="7630" ht="14.25" customHeight="1"/>
    <row r="7631" ht="14.25" customHeight="1"/>
    <row r="7632" ht="14.25" customHeight="1"/>
    <row r="7633" ht="14.25" customHeight="1"/>
    <row r="7634" ht="14.25" customHeight="1"/>
    <row r="7635" ht="14.25" customHeight="1"/>
    <row r="7636" ht="14.25" customHeight="1"/>
    <row r="7637" ht="14.25" customHeight="1"/>
    <row r="7638" ht="14.25" customHeight="1"/>
    <row r="7639" ht="14.25" customHeight="1"/>
    <row r="7640" ht="14.25" customHeight="1"/>
    <row r="7641" ht="14.25" customHeight="1"/>
    <row r="7642" ht="14.25" customHeight="1"/>
    <row r="7643" ht="14.25" customHeight="1"/>
    <row r="7644" ht="14.25" customHeight="1"/>
    <row r="7645" ht="14.25" customHeight="1"/>
    <row r="7646" ht="14.25" customHeight="1"/>
    <row r="7647" ht="14.25" customHeight="1"/>
    <row r="7648" ht="14.25" customHeight="1"/>
    <row r="7649" ht="14.25" customHeight="1"/>
    <row r="7650" ht="14.25" customHeight="1"/>
    <row r="7651" ht="14.25" customHeight="1"/>
    <row r="7652" ht="14.25" customHeight="1"/>
    <row r="7653" ht="14.25" customHeight="1"/>
    <row r="7654" ht="14.25" customHeight="1"/>
    <row r="7655" ht="14.25" customHeight="1"/>
    <row r="7656" ht="14.25" customHeight="1"/>
    <row r="7657" ht="14.25" customHeight="1"/>
    <row r="7658" ht="14.25" customHeight="1"/>
    <row r="7659" ht="14.25" customHeight="1"/>
    <row r="7660" ht="14.25" customHeight="1"/>
    <row r="7661" ht="14.25" customHeight="1"/>
    <row r="7662" ht="14.25" customHeight="1"/>
    <row r="7663" ht="14.25" customHeight="1"/>
    <row r="7664" ht="14.25" customHeight="1"/>
    <row r="7665" ht="14.25" customHeight="1"/>
    <row r="7666" ht="14.25" customHeight="1"/>
    <row r="7667" ht="14.25" customHeight="1"/>
    <row r="7668" ht="14.25" customHeight="1"/>
    <row r="7669" ht="14.25" customHeight="1"/>
    <row r="7670" ht="14.25" customHeight="1"/>
    <row r="7671" ht="14.25" customHeight="1"/>
    <row r="7672" ht="14.25" customHeight="1"/>
    <row r="7673" ht="14.25" customHeight="1"/>
    <row r="7674" ht="14.25" customHeight="1"/>
    <row r="7675" ht="14.25" customHeight="1"/>
    <row r="7676" ht="14.25" customHeight="1"/>
    <row r="7677" ht="14.25" customHeight="1"/>
    <row r="7678" ht="14.25" customHeight="1"/>
    <row r="7679" ht="14.25" customHeight="1"/>
    <row r="7680" ht="14.25" customHeight="1"/>
    <row r="7681" ht="14.25" customHeight="1"/>
    <row r="7682" ht="14.25" customHeight="1"/>
    <row r="7683" ht="14.25" customHeight="1"/>
    <row r="7684" ht="14.25" customHeight="1"/>
    <row r="7685" ht="14.25" customHeight="1"/>
    <row r="7686" ht="14.25" customHeight="1"/>
    <row r="7687" ht="14.25" customHeight="1"/>
    <row r="7688" ht="14.25" customHeight="1"/>
    <row r="7689" ht="14.25" customHeight="1"/>
    <row r="7690" ht="14.25" customHeight="1"/>
    <row r="7691" ht="14.25" customHeight="1"/>
    <row r="7692" ht="14.25" customHeight="1"/>
    <row r="7693" ht="14.25" customHeight="1"/>
    <row r="7694" ht="14.25" customHeight="1"/>
    <row r="7695" ht="14.25" customHeight="1"/>
    <row r="7696" ht="14.25" customHeight="1"/>
    <row r="7697" ht="14.25" customHeight="1"/>
    <row r="7698" ht="14.25" customHeight="1"/>
    <row r="7699" ht="14.25" customHeight="1"/>
    <row r="7700" ht="14.25" customHeight="1"/>
    <row r="7701" ht="14.25" customHeight="1"/>
    <row r="7702" ht="14.25" customHeight="1"/>
    <row r="7703" ht="14.25" customHeight="1"/>
    <row r="7704" ht="14.25" customHeight="1"/>
    <row r="7705" ht="14.25" customHeight="1"/>
    <row r="7706" ht="14.25" customHeight="1"/>
    <row r="7707" ht="14.25" customHeight="1"/>
    <row r="7708" ht="14.25" customHeight="1"/>
    <row r="7709" ht="14.25" customHeight="1"/>
    <row r="7710" ht="14.25" customHeight="1"/>
    <row r="7711" ht="14.25" customHeight="1"/>
    <row r="7712" ht="14.25" customHeight="1"/>
    <row r="7713" ht="14.25" customHeight="1"/>
    <row r="7714" ht="14.25" customHeight="1"/>
    <row r="7715" ht="14.25" customHeight="1"/>
    <row r="7716" ht="14.25" customHeight="1"/>
    <row r="7717" ht="14.25" customHeight="1"/>
    <row r="7718" ht="14.25" customHeight="1"/>
    <row r="7719" ht="14.25" customHeight="1"/>
    <row r="7720" ht="14.25" customHeight="1"/>
    <row r="7721" ht="14.25" customHeight="1"/>
    <row r="7722" ht="14.25" customHeight="1"/>
    <row r="7723" ht="14.25" customHeight="1"/>
    <row r="7724" ht="14.25" customHeight="1"/>
    <row r="7725" ht="14.25" customHeight="1"/>
    <row r="7726" ht="14.25" customHeight="1"/>
    <row r="7727" ht="14.25" customHeight="1"/>
    <row r="7728" ht="14.25" customHeight="1"/>
    <row r="7729" ht="14.25" customHeight="1"/>
    <row r="7730" ht="14.25" customHeight="1"/>
    <row r="7731" ht="14.25" customHeight="1"/>
    <row r="7732" ht="14.25" customHeight="1"/>
    <row r="7733" ht="14.25" customHeight="1"/>
    <row r="7734" ht="14.25" customHeight="1"/>
    <row r="7735" ht="14.25" customHeight="1"/>
    <row r="7736" ht="14.25" customHeight="1"/>
    <row r="7737" ht="14.25" customHeight="1"/>
    <row r="7738" ht="14.25" customHeight="1"/>
    <row r="7739" ht="14.25" customHeight="1"/>
    <row r="7740" ht="14.25" customHeight="1"/>
    <row r="7741" ht="14.25" customHeight="1"/>
    <row r="7742" ht="14.25" customHeight="1"/>
    <row r="7743" ht="14.25" customHeight="1"/>
    <row r="7744" ht="14.25" customHeight="1"/>
    <row r="7745" ht="14.25" customHeight="1"/>
    <row r="7746" ht="14.25" customHeight="1"/>
    <row r="7747" ht="14.25" customHeight="1"/>
    <row r="7748" ht="14.25" customHeight="1"/>
    <row r="7749" ht="14.25" customHeight="1"/>
    <row r="7750" ht="14.25" customHeight="1"/>
    <row r="7751" ht="14.25" customHeight="1"/>
    <row r="7752" ht="14.25" customHeight="1"/>
    <row r="7753" ht="14.25" customHeight="1"/>
    <row r="7754" ht="14.25" customHeight="1"/>
    <row r="7755" ht="14.25" customHeight="1"/>
    <row r="7756" ht="14.25" customHeight="1"/>
    <row r="7757" ht="14.25" customHeight="1"/>
    <row r="7758" ht="14.25" customHeight="1"/>
    <row r="7759" ht="14.25" customHeight="1"/>
    <row r="7760" ht="14.25" customHeight="1"/>
    <row r="7761" ht="14.25" customHeight="1"/>
    <row r="7762" ht="14.25" customHeight="1"/>
    <row r="7763" ht="14.25" customHeight="1"/>
    <row r="7764" ht="14.25" customHeight="1"/>
    <row r="7765" ht="14.25" customHeight="1"/>
    <row r="7766" ht="14.25" customHeight="1"/>
    <row r="7767" ht="14.25" customHeight="1"/>
    <row r="7768" ht="14.25" customHeight="1"/>
    <row r="7769" ht="14.25" customHeight="1"/>
    <row r="7770" ht="14.25" customHeight="1"/>
    <row r="7771" ht="14.25" customHeight="1"/>
    <row r="7772" ht="14.25" customHeight="1"/>
    <row r="7773" ht="14.25" customHeight="1"/>
    <row r="7774" ht="14.25" customHeight="1"/>
    <row r="7775" ht="14.25" customHeight="1"/>
    <row r="7776" ht="14.25" customHeight="1"/>
    <row r="7777" ht="14.25" customHeight="1"/>
    <row r="7778" ht="14.25" customHeight="1"/>
    <row r="7779" ht="14.25" customHeight="1"/>
    <row r="7780" ht="14.25" customHeight="1"/>
    <row r="7781" ht="14.25" customHeight="1"/>
    <row r="7782" ht="14.25" customHeight="1"/>
    <row r="7783" ht="14.25" customHeight="1"/>
    <row r="7784" ht="14.25" customHeight="1"/>
    <row r="7785" ht="14.25" customHeight="1"/>
    <row r="7786" ht="14.25" customHeight="1"/>
    <row r="7787" ht="14.25" customHeight="1"/>
    <row r="7788" ht="14.25" customHeight="1"/>
    <row r="7789" ht="14.25" customHeight="1"/>
    <row r="7790" ht="14.25" customHeight="1"/>
    <row r="7791" ht="14.25" customHeight="1"/>
    <row r="7792" ht="14.25" customHeight="1"/>
    <row r="7793" ht="14.25" customHeight="1"/>
    <row r="7794" ht="14.25" customHeight="1"/>
    <row r="7795" ht="14.25" customHeight="1"/>
    <row r="7796" ht="14.25" customHeight="1"/>
    <row r="7797" ht="14.25" customHeight="1"/>
    <row r="7798" ht="14.25" customHeight="1"/>
    <row r="7799" ht="14.25" customHeight="1"/>
    <row r="7800" ht="14.25" customHeight="1"/>
    <row r="7801" ht="14.25" customHeight="1"/>
    <row r="7802" ht="14.25" customHeight="1"/>
    <row r="7803" ht="14.25" customHeight="1"/>
    <row r="7804" ht="14.25" customHeight="1"/>
    <row r="7805" ht="14.25" customHeight="1"/>
    <row r="7806" ht="14.25" customHeight="1"/>
    <row r="7807" ht="14.25" customHeight="1"/>
    <row r="7808" ht="14.25" customHeight="1"/>
    <row r="7809" ht="14.25" customHeight="1"/>
    <row r="7810" ht="14.25" customHeight="1"/>
    <row r="7811" ht="14.25" customHeight="1"/>
    <row r="7812" ht="14.25" customHeight="1"/>
    <row r="7813" ht="14.25" customHeight="1"/>
    <row r="7814" ht="14.25" customHeight="1"/>
    <row r="7815" ht="14.25" customHeight="1"/>
    <row r="7816" ht="14.25" customHeight="1"/>
    <row r="7817" ht="14.25" customHeight="1"/>
    <row r="7818" ht="14.25" customHeight="1"/>
    <row r="7819" ht="14.25" customHeight="1"/>
    <row r="7820" ht="14.25" customHeight="1"/>
    <row r="7821" ht="14.25" customHeight="1"/>
    <row r="7822" ht="14.25" customHeight="1"/>
    <row r="7823" ht="14.25" customHeight="1"/>
    <row r="7824" ht="14.25" customHeight="1"/>
    <row r="7825" ht="14.25" customHeight="1"/>
    <row r="7826" ht="14.25" customHeight="1"/>
    <row r="7827" ht="14.25" customHeight="1"/>
    <row r="7828" ht="14.25" customHeight="1"/>
    <row r="7829" ht="14.25" customHeight="1"/>
    <row r="7830" ht="14.25" customHeight="1"/>
    <row r="7831" ht="14.25" customHeight="1"/>
    <row r="7832" ht="14.25" customHeight="1"/>
    <row r="7833" ht="14.25" customHeight="1"/>
    <row r="7834" ht="14.25" customHeight="1"/>
    <row r="7835" ht="14.25" customHeight="1"/>
    <row r="7836" ht="14.25" customHeight="1"/>
    <row r="7837" ht="14.25" customHeight="1"/>
    <row r="7838" ht="14.25" customHeight="1"/>
    <row r="7839" ht="14.25" customHeight="1"/>
    <row r="7840" ht="14.25" customHeight="1"/>
    <row r="7841" ht="14.25" customHeight="1"/>
    <row r="7842" ht="14.25" customHeight="1"/>
    <row r="7843" ht="14.25" customHeight="1"/>
    <row r="7844" ht="14.25" customHeight="1"/>
    <row r="7845" ht="14.25" customHeight="1"/>
    <row r="7846" ht="14.25" customHeight="1"/>
    <row r="7847" ht="14.25" customHeight="1"/>
    <row r="7848" ht="14.25" customHeight="1"/>
    <row r="7849" ht="14.25" customHeight="1"/>
    <row r="7850" ht="14.25" customHeight="1"/>
    <row r="7851" ht="14.25" customHeight="1"/>
    <row r="7852" ht="14.25" customHeight="1"/>
    <row r="7853" ht="14.25" customHeight="1"/>
    <row r="7854" ht="14.25" customHeight="1"/>
    <row r="7855" ht="14.25" customHeight="1"/>
    <row r="7856" ht="14.25" customHeight="1"/>
    <row r="7857" ht="14.25" customHeight="1"/>
    <row r="7858" ht="14.25" customHeight="1"/>
    <row r="7859" ht="14.25" customHeight="1"/>
    <row r="7860" ht="14.25" customHeight="1"/>
    <row r="7861" ht="14.25" customHeight="1"/>
    <row r="7862" ht="14.25" customHeight="1"/>
    <row r="7863" ht="14.25" customHeight="1"/>
    <row r="7864" ht="14.25" customHeight="1"/>
    <row r="7865" ht="14.25" customHeight="1"/>
    <row r="7866" ht="14.25" customHeight="1"/>
    <row r="7867" ht="14.25" customHeight="1"/>
    <row r="7868" ht="14.25" customHeight="1"/>
    <row r="7869" ht="14.25" customHeight="1"/>
    <row r="7870" ht="14.25" customHeight="1"/>
    <row r="7871" ht="14.25" customHeight="1"/>
    <row r="7872" ht="14.25" customHeight="1"/>
    <row r="7873" ht="14.25" customHeight="1"/>
    <row r="7874" ht="14.25" customHeight="1"/>
    <row r="7875" ht="14.25" customHeight="1"/>
    <row r="7876" ht="14.25" customHeight="1"/>
    <row r="7877" ht="14.25" customHeight="1"/>
    <row r="7878" ht="14.25" customHeight="1"/>
    <row r="7879" ht="14.25" customHeight="1"/>
    <row r="7880" ht="14.25" customHeight="1"/>
    <row r="7881" ht="14.25" customHeight="1"/>
    <row r="7882" ht="14.25" customHeight="1"/>
    <row r="7883" ht="14.25" customHeight="1"/>
    <row r="7884" ht="14.25" customHeight="1"/>
    <row r="7885" ht="14.25" customHeight="1"/>
    <row r="7886" ht="14.25" customHeight="1"/>
    <row r="7887" ht="14.25" customHeight="1"/>
    <row r="7888" ht="14.25" customHeight="1"/>
    <row r="7889" ht="14.25" customHeight="1"/>
    <row r="7890" ht="14.25" customHeight="1"/>
    <row r="7891" ht="14.25" customHeight="1"/>
    <row r="7892" ht="14.25" customHeight="1"/>
    <row r="7893" ht="14.25" customHeight="1"/>
    <row r="7894" ht="14.25" customHeight="1"/>
    <row r="7895" ht="14.25" customHeight="1"/>
    <row r="7896" ht="14.25" customHeight="1"/>
    <row r="7897" ht="14.25" customHeight="1"/>
    <row r="7898" ht="14.25" customHeight="1"/>
    <row r="7899" ht="14.25" customHeight="1"/>
    <row r="7900" ht="14.25" customHeight="1"/>
    <row r="7901" ht="14.25" customHeight="1"/>
    <row r="7902" ht="14.25" customHeight="1"/>
    <row r="7903" ht="14.25" customHeight="1"/>
    <row r="7904" ht="14.25" customHeight="1"/>
    <row r="7905" ht="14.25" customHeight="1"/>
    <row r="7906" ht="14.25" customHeight="1"/>
    <row r="7907" ht="14.25" customHeight="1"/>
    <row r="7908" ht="14.25" customHeight="1"/>
    <row r="7909" ht="14.25" customHeight="1"/>
    <row r="7910" ht="14.25" customHeight="1"/>
    <row r="7911" ht="14.25" customHeight="1"/>
    <row r="7912" ht="14.25" customHeight="1"/>
    <row r="7913" ht="14.25" customHeight="1"/>
    <row r="7914" ht="14.25" customHeight="1"/>
    <row r="7915" ht="14.25" customHeight="1"/>
    <row r="7916" ht="14.25" customHeight="1"/>
    <row r="7917" ht="14.25" customHeight="1"/>
    <row r="7918" ht="14.25" customHeight="1"/>
    <row r="7919" ht="14.25" customHeight="1"/>
    <row r="7920" ht="14.25" customHeight="1"/>
    <row r="7921" ht="14.25" customHeight="1"/>
    <row r="7922" ht="14.25" customHeight="1"/>
    <row r="7923" ht="14.25" customHeight="1"/>
    <row r="7924" ht="14.25" customHeight="1"/>
    <row r="7925" ht="14.25" customHeight="1"/>
    <row r="7926" ht="14.25" customHeight="1"/>
    <row r="7927" ht="14.25" customHeight="1"/>
    <row r="7928" ht="14.25" customHeight="1"/>
    <row r="7929" ht="14.25" customHeight="1"/>
    <row r="7930" ht="14.25" customHeight="1"/>
    <row r="7931" ht="14.25" customHeight="1"/>
    <row r="7932" ht="14.25" customHeight="1"/>
    <row r="7933" ht="14.25" customHeight="1"/>
    <row r="7934" ht="14.25" customHeight="1"/>
    <row r="7935" ht="14.25" customHeight="1"/>
    <row r="7936" ht="14.25" customHeight="1"/>
    <row r="7937" ht="14.25" customHeight="1"/>
    <row r="7938" ht="14.25" customHeight="1"/>
    <row r="7939" ht="14.25" customHeight="1"/>
    <row r="7940" ht="14.25" customHeight="1"/>
    <row r="7941" ht="14.25" customHeight="1"/>
    <row r="7942" ht="14.25" customHeight="1"/>
    <row r="7943" ht="14.25" customHeight="1"/>
    <row r="7944" ht="14.25" customHeight="1"/>
    <row r="7945" ht="14.25" customHeight="1"/>
    <row r="7946" ht="14.25" customHeight="1"/>
    <row r="7947" ht="14.25" customHeight="1"/>
    <row r="7948" ht="14.25" customHeight="1"/>
    <row r="7949" ht="14.25" customHeight="1"/>
    <row r="7950" ht="14.25" customHeight="1"/>
    <row r="7951" ht="14.25" customHeight="1"/>
    <row r="7952" ht="14.25" customHeight="1"/>
    <row r="7953" ht="14.25" customHeight="1"/>
    <row r="7954" ht="14.25" customHeight="1"/>
    <row r="7955" ht="14.25" customHeight="1"/>
    <row r="7956" ht="14.25" customHeight="1"/>
    <row r="7957" ht="14.25" customHeight="1"/>
    <row r="7958" ht="14.25" customHeight="1"/>
    <row r="7959" ht="14.25" customHeight="1"/>
    <row r="7960" ht="14.25" customHeight="1"/>
    <row r="7961" ht="14.25" customHeight="1"/>
    <row r="7962" ht="14.25" customHeight="1"/>
    <row r="7963" ht="14.25" customHeight="1"/>
    <row r="7964" ht="14.25" customHeight="1"/>
    <row r="7965" ht="14.25" customHeight="1"/>
    <row r="7966" ht="14.25" customHeight="1"/>
    <row r="7967" ht="14.25" customHeight="1"/>
    <row r="7968" ht="14.25" customHeight="1"/>
    <row r="7969" ht="14.25" customHeight="1"/>
    <row r="7970" ht="14.25" customHeight="1"/>
    <row r="7971" ht="14.25" customHeight="1"/>
    <row r="7972" ht="14.25" customHeight="1"/>
    <row r="7973" ht="14.25" customHeight="1"/>
    <row r="7974" ht="14.25" customHeight="1"/>
    <row r="7975" ht="14.25" customHeight="1"/>
    <row r="7976" ht="14.25" customHeight="1"/>
    <row r="7977" ht="14.25" customHeight="1"/>
    <row r="7978" ht="14.25" customHeight="1"/>
    <row r="7979" ht="14.25" customHeight="1"/>
    <row r="7980" ht="14.25" customHeight="1"/>
    <row r="7981" ht="14.25" customHeight="1"/>
    <row r="7982" ht="14.25" customHeight="1"/>
    <row r="7983" ht="14.25" customHeight="1"/>
    <row r="7984" ht="14.25" customHeight="1"/>
    <row r="7985" ht="14.25" customHeight="1"/>
    <row r="7986" ht="14.25" customHeight="1"/>
    <row r="7987" ht="14.25" customHeight="1"/>
    <row r="7988" ht="14.25" customHeight="1"/>
    <row r="7989" ht="14.25" customHeight="1"/>
    <row r="7990" ht="14.25" customHeight="1"/>
    <row r="7991" ht="14.25" customHeight="1"/>
    <row r="7992" ht="14.25" customHeight="1"/>
    <row r="7993" ht="14.25" customHeight="1"/>
    <row r="7994" ht="14.25" customHeight="1"/>
    <row r="7995" ht="14.25" customHeight="1"/>
    <row r="7996" ht="14.25" customHeight="1"/>
    <row r="7997" ht="14.25" customHeight="1"/>
    <row r="7998" ht="14.25" customHeight="1"/>
    <row r="7999" ht="14.25" customHeight="1"/>
    <row r="8000" ht="14.25" customHeight="1"/>
    <row r="8001" ht="14.25" customHeight="1"/>
    <row r="8002" ht="14.25" customHeight="1"/>
    <row r="8003" ht="14.25" customHeight="1"/>
    <row r="8004" ht="14.25" customHeight="1"/>
    <row r="8005" ht="14.25" customHeight="1"/>
    <row r="8006" ht="14.25" customHeight="1"/>
    <row r="8007" ht="14.25" customHeight="1"/>
    <row r="8008" ht="14.25" customHeight="1"/>
    <row r="8009" ht="14.25" customHeight="1"/>
    <row r="8010" ht="14.25" customHeight="1"/>
    <row r="8011" ht="14.25" customHeight="1"/>
    <row r="8012" ht="14.25" customHeight="1"/>
    <row r="8013" ht="14.25" customHeight="1"/>
    <row r="8014" ht="14.25" customHeight="1"/>
    <row r="8015" ht="14.25" customHeight="1"/>
    <row r="8016" ht="14.25" customHeight="1"/>
    <row r="8017" ht="14.25" customHeight="1"/>
    <row r="8018" ht="14.25" customHeight="1"/>
    <row r="8019" ht="14.25" customHeight="1"/>
    <row r="8020" ht="14.25" customHeight="1"/>
    <row r="8021" ht="14.25" customHeight="1"/>
    <row r="8022" ht="14.25" customHeight="1"/>
    <row r="8023" ht="14.25" customHeight="1"/>
    <row r="8024" ht="14.25" customHeight="1"/>
    <row r="8025" ht="14.25" customHeight="1"/>
    <row r="8026" ht="14.25" customHeight="1"/>
    <row r="8027" ht="14.25" customHeight="1"/>
    <row r="8028" ht="14.25" customHeight="1"/>
    <row r="8029" ht="14.25" customHeight="1"/>
    <row r="8030" ht="14.25" customHeight="1"/>
    <row r="8031" ht="14.25" customHeight="1"/>
    <row r="8032" ht="14.25" customHeight="1"/>
    <row r="8033" ht="14.25" customHeight="1"/>
    <row r="8034" ht="14.25" customHeight="1"/>
    <row r="8035" ht="14.25" customHeight="1"/>
    <row r="8036" ht="14.25" customHeight="1"/>
    <row r="8037" ht="14.25" customHeight="1"/>
    <row r="8038" ht="14.25" customHeight="1"/>
    <row r="8039" ht="14.25" customHeight="1"/>
    <row r="8040" ht="14.25" customHeight="1"/>
    <row r="8041" ht="14.25" customHeight="1"/>
    <row r="8042" ht="14.25" customHeight="1"/>
    <row r="8043" ht="14.25" customHeight="1"/>
    <row r="8044" ht="14.25" customHeight="1"/>
    <row r="8045" ht="14.25" customHeight="1"/>
    <row r="8046" ht="14.25" customHeight="1"/>
    <row r="8047" ht="14.25" customHeight="1"/>
    <row r="8048" ht="14.25" customHeight="1"/>
    <row r="8049" ht="14.25" customHeight="1"/>
    <row r="8050" ht="14.25" customHeight="1"/>
    <row r="8051" ht="14.25" customHeight="1"/>
    <row r="8052" ht="14.25" customHeight="1"/>
    <row r="8053" ht="14.25" customHeight="1"/>
    <row r="8054" ht="14.25" customHeight="1"/>
    <row r="8055" ht="14.25" customHeight="1"/>
    <row r="8056" ht="14.25" customHeight="1"/>
    <row r="8057" ht="14.25" customHeight="1"/>
    <row r="8058" ht="14.25" customHeight="1"/>
    <row r="8059" ht="14.25" customHeight="1"/>
    <row r="8060" ht="14.25" customHeight="1"/>
    <row r="8061" ht="14.25" customHeight="1"/>
    <row r="8062" ht="14.25" customHeight="1"/>
    <row r="8063" ht="14.25" customHeight="1"/>
    <row r="8064" ht="14.25" customHeight="1"/>
    <row r="8065" ht="14.25" customHeight="1"/>
    <row r="8066" ht="14.25" customHeight="1"/>
    <row r="8067" ht="14.25" customHeight="1"/>
    <row r="8068" ht="14.25" customHeight="1"/>
    <row r="8069" ht="14.25" customHeight="1"/>
    <row r="8070" ht="14.25" customHeight="1"/>
    <row r="8071" ht="14.25" customHeight="1"/>
    <row r="8072" ht="14.25" customHeight="1"/>
    <row r="8073" ht="14.25" customHeight="1"/>
    <row r="8074" ht="14.25" customHeight="1"/>
    <row r="8075" ht="14.25" customHeight="1"/>
    <row r="8076" ht="14.25" customHeight="1"/>
    <row r="8077" ht="14.25" customHeight="1"/>
    <row r="8078" ht="14.25" customHeight="1"/>
    <row r="8079" ht="14.25" customHeight="1"/>
    <row r="8080" ht="14.25" customHeight="1"/>
    <row r="8081" ht="14.25" customHeight="1"/>
    <row r="8082" ht="14.25" customHeight="1"/>
    <row r="8083" ht="14.25" customHeight="1"/>
    <row r="8084" ht="14.25" customHeight="1"/>
    <row r="8085" ht="14.25" customHeight="1"/>
    <row r="8086" ht="14.25" customHeight="1"/>
    <row r="8087" ht="14.25" customHeight="1"/>
    <row r="8088" ht="14.25" customHeight="1"/>
    <row r="8089" ht="14.25" customHeight="1"/>
    <row r="8090" ht="14.25" customHeight="1"/>
    <row r="8091" ht="14.25" customHeight="1"/>
    <row r="8092" ht="14.25" customHeight="1"/>
    <row r="8093" ht="14.25" customHeight="1"/>
    <row r="8094" ht="14.25" customHeight="1"/>
    <row r="8095" ht="14.25" customHeight="1"/>
    <row r="8096" ht="14.25" customHeight="1"/>
    <row r="8097" ht="14.25" customHeight="1"/>
    <row r="8098" ht="14.25" customHeight="1"/>
    <row r="8099" ht="14.25" customHeight="1"/>
    <row r="8100" ht="14.25" customHeight="1"/>
    <row r="8101" ht="14.25" customHeight="1"/>
    <row r="8102" ht="14.25" customHeight="1"/>
    <row r="8103" ht="14.25" customHeight="1"/>
    <row r="8104" ht="14.25" customHeight="1"/>
    <row r="8105" ht="14.25" customHeight="1"/>
    <row r="8106" ht="14.25" customHeight="1"/>
    <row r="8107" ht="14.25" customHeight="1"/>
    <row r="8108" ht="14.25" customHeight="1"/>
    <row r="8109" ht="14.25" customHeight="1"/>
    <row r="8110" ht="14.25" customHeight="1"/>
    <row r="8111" ht="14.25" customHeight="1"/>
    <row r="8112" ht="14.25" customHeight="1"/>
    <row r="8113" ht="14.25" customHeight="1"/>
    <row r="8114" ht="14.25" customHeight="1"/>
    <row r="8115" ht="14.25" customHeight="1"/>
    <row r="8116" ht="14.25" customHeight="1"/>
    <row r="8117" ht="14.25" customHeight="1"/>
    <row r="8118" ht="14.25" customHeight="1"/>
    <row r="8119" ht="14.25" customHeight="1"/>
    <row r="8120" ht="14.25" customHeight="1"/>
    <row r="8121" ht="14.25" customHeight="1"/>
    <row r="8122" ht="14.25" customHeight="1"/>
    <row r="8123" ht="14.25" customHeight="1"/>
    <row r="8124" ht="14.25" customHeight="1"/>
    <row r="8125" ht="14.25" customHeight="1"/>
    <row r="8126" ht="14.25" customHeight="1"/>
    <row r="8127" ht="14.25" customHeight="1"/>
    <row r="8128" ht="14.25" customHeight="1"/>
    <row r="8129" ht="14.25" customHeight="1"/>
    <row r="8130" ht="14.25" customHeight="1"/>
    <row r="8131" ht="14.25" customHeight="1"/>
    <row r="8132" ht="14.25" customHeight="1"/>
    <row r="8133" ht="14.25" customHeight="1"/>
    <row r="8134" ht="14.25" customHeight="1"/>
    <row r="8135" ht="14.25" customHeight="1"/>
    <row r="8136" ht="14.25" customHeight="1"/>
    <row r="8137" ht="14.25" customHeight="1"/>
    <row r="8138" ht="14.25" customHeight="1"/>
    <row r="8139" ht="14.25" customHeight="1"/>
    <row r="8140" ht="14.25" customHeight="1"/>
    <row r="8141" ht="14.25" customHeight="1"/>
    <row r="8142" ht="14.25" customHeight="1"/>
    <row r="8143" ht="14.25" customHeight="1"/>
    <row r="8144" ht="14.25" customHeight="1"/>
    <row r="8145" ht="14.25" customHeight="1"/>
    <row r="8146" ht="14.25" customHeight="1"/>
    <row r="8147" ht="14.25" customHeight="1"/>
    <row r="8148" ht="14.25" customHeight="1"/>
    <row r="8149" ht="14.25" customHeight="1"/>
    <row r="8150" ht="14.25" customHeight="1"/>
    <row r="8151" ht="14.25" customHeight="1"/>
    <row r="8152" ht="14.25" customHeight="1"/>
    <row r="8153" ht="14.25" customHeight="1"/>
    <row r="8154" ht="14.25" customHeight="1"/>
    <row r="8155" ht="14.25" customHeight="1"/>
    <row r="8156" ht="14.25" customHeight="1"/>
    <row r="8157" ht="14.25" customHeight="1"/>
    <row r="8158" ht="14.25" customHeight="1"/>
    <row r="8159" ht="14.25" customHeight="1"/>
    <row r="8160" ht="14.25" customHeight="1"/>
    <row r="8161" ht="14.25" customHeight="1"/>
    <row r="8162" ht="14.25" customHeight="1"/>
    <row r="8163" ht="14.25" customHeight="1"/>
    <row r="8164" ht="14.25" customHeight="1"/>
    <row r="8165" ht="14.25" customHeight="1"/>
    <row r="8166" ht="14.25" customHeight="1"/>
    <row r="8167" ht="14.25" customHeight="1"/>
    <row r="8168" ht="14.25" customHeight="1"/>
    <row r="8169" ht="14.25" customHeight="1"/>
    <row r="8170" ht="14.25" customHeight="1"/>
    <row r="8171" ht="14.25" customHeight="1"/>
    <row r="8172" ht="14.25" customHeight="1"/>
    <row r="8173" ht="14.25" customHeight="1"/>
    <row r="8174" ht="14.25" customHeight="1"/>
    <row r="8175" ht="14.25" customHeight="1"/>
    <row r="8176" ht="14.25" customHeight="1"/>
    <row r="8177" ht="14.25" customHeight="1"/>
    <row r="8178" ht="14.25" customHeight="1"/>
    <row r="8179" ht="14.25" customHeight="1"/>
    <row r="8180" ht="14.25" customHeight="1"/>
    <row r="8181" ht="14.25" customHeight="1"/>
    <row r="8182" ht="14.25" customHeight="1"/>
    <row r="8183" ht="14.25" customHeight="1"/>
    <row r="8184" ht="14.25" customHeight="1"/>
    <row r="8185" ht="14.25" customHeight="1"/>
    <row r="8186" ht="14.25" customHeight="1"/>
    <row r="8187" ht="14.25" customHeight="1"/>
    <row r="8188" ht="14.25" customHeight="1"/>
    <row r="8189" ht="14.25" customHeight="1"/>
    <row r="8190" ht="14.25" customHeight="1"/>
    <row r="8191" ht="14.25" customHeight="1"/>
    <row r="8192" ht="14.25" customHeight="1"/>
    <row r="8193" ht="14.25" customHeight="1"/>
    <row r="8194" ht="14.25" customHeight="1"/>
    <row r="8195" ht="14.25" customHeight="1"/>
    <row r="8196" ht="14.25" customHeight="1"/>
    <row r="8197" ht="14.25" customHeight="1"/>
    <row r="8198" ht="14.25" customHeight="1"/>
    <row r="8199" ht="14.25" customHeight="1"/>
    <row r="8200" ht="14.25" customHeight="1"/>
    <row r="8201" ht="14.25" customHeight="1"/>
    <row r="8202" ht="14.25" customHeight="1"/>
    <row r="8203" ht="14.25" customHeight="1"/>
    <row r="8204" ht="14.25" customHeight="1"/>
    <row r="8205" ht="14.25" customHeight="1"/>
    <row r="8206" ht="14.25" customHeight="1"/>
    <row r="8207" ht="14.25" customHeight="1"/>
    <row r="8208" ht="14.25" customHeight="1"/>
    <row r="8209" ht="14.25" customHeight="1"/>
    <row r="8210" ht="14.25" customHeight="1"/>
    <row r="8211" ht="14.25" customHeight="1"/>
    <row r="8212" ht="14.25" customHeight="1"/>
    <row r="8213" ht="14.25" customHeight="1"/>
    <row r="8214" ht="14.25" customHeight="1"/>
    <row r="8215" ht="14.25" customHeight="1"/>
    <row r="8216" ht="14.25" customHeight="1"/>
    <row r="8217" ht="14.25" customHeight="1"/>
    <row r="8218" ht="14.25" customHeight="1"/>
    <row r="8219" ht="14.25" customHeight="1"/>
    <row r="8220" ht="14.25" customHeight="1"/>
    <row r="8221" ht="14.25" customHeight="1"/>
    <row r="8222" ht="14.25" customHeight="1"/>
    <row r="8223" ht="14.25" customHeight="1"/>
    <row r="8224" ht="14.25" customHeight="1"/>
    <row r="8225" ht="14.25" customHeight="1"/>
    <row r="8226" ht="14.25" customHeight="1"/>
    <row r="8227" ht="14.25" customHeight="1"/>
    <row r="8228" ht="14.25" customHeight="1"/>
    <row r="8229" ht="14.25" customHeight="1"/>
    <row r="8230" ht="14.25" customHeight="1"/>
    <row r="8231" ht="14.25" customHeight="1"/>
    <row r="8232" ht="14.25" customHeight="1"/>
    <row r="8233" ht="14.25" customHeight="1"/>
    <row r="8234" ht="14.25" customHeight="1"/>
    <row r="8235" ht="14.25" customHeight="1"/>
    <row r="8236" ht="14.25" customHeight="1"/>
    <row r="8237" ht="14.25" customHeight="1"/>
    <row r="8238" ht="14.25" customHeight="1"/>
    <row r="8239" ht="14.25" customHeight="1"/>
    <row r="8240" ht="14.25" customHeight="1"/>
    <row r="8241" ht="14.25" customHeight="1"/>
    <row r="8242" ht="14.25" customHeight="1"/>
    <row r="8243" ht="14.25" customHeight="1"/>
    <row r="8244" ht="14.25" customHeight="1"/>
    <row r="8245" ht="14.25" customHeight="1"/>
    <row r="8246" ht="14.25" customHeight="1"/>
    <row r="8247" ht="14.25" customHeight="1"/>
    <row r="8248" ht="14.25" customHeight="1"/>
    <row r="8249" ht="14.25" customHeight="1"/>
    <row r="8250" ht="14.25" customHeight="1"/>
    <row r="8251" ht="14.25" customHeight="1"/>
    <row r="8252" ht="14.25" customHeight="1"/>
    <row r="8253" ht="14.25" customHeight="1"/>
    <row r="8254" ht="14.25" customHeight="1"/>
    <row r="8255" ht="14.25" customHeight="1"/>
    <row r="8256" ht="14.25" customHeight="1"/>
    <row r="8257" ht="14.25" customHeight="1"/>
    <row r="8258" ht="14.25" customHeight="1"/>
    <row r="8259" ht="14.25" customHeight="1"/>
    <row r="8260" ht="14.25" customHeight="1"/>
    <row r="8261" ht="14.25" customHeight="1"/>
    <row r="8262" ht="14.25" customHeight="1"/>
    <row r="8263" ht="14.25" customHeight="1"/>
    <row r="8264" ht="14.25" customHeight="1"/>
    <row r="8265" ht="14.25" customHeight="1"/>
    <row r="8266" ht="14.25" customHeight="1"/>
    <row r="8267" ht="14.25" customHeight="1"/>
    <row r="8268" ht="14.25" customHeight="1"/>
    <row r="8269" ht="14.25" customHeight="1"/>
    <row r="8270" ht="14.25" customHeight="1"/>
    <row r="8271" ht="14.25" customHeight="1"/>
    <row r="8272" ht="14.25" customHeight="1"/>
    <row r="8273" ht="14.25" customHeight="1"/>
    <row r="8274" ht="14.25" customHeight="1"/>
    <row r="8275" ht="14.25" customHeight="1"/>
    <row r="8276" ht="14.25" customHeight="1"/>
    <row r="8277" ht="14.25" customHeight="1"/>
    <row r="8278" ht="14.25" customHeight="1"/>
    <row r="8279" ht="14.25" customHeight="1"/>
    <row r="8280" ht="14.25" customHeight="1"/>
    <row r="8281" ht="14.25" customHeight="1"/>
    <row r="8282" ht="14.25" customHeight="1"/>
    <row r="8283" ht="14.25" customHeight="1"/>
    <row r="8284" ht="14.25" customHeight="1"/>
    <row r="8285" ht="14.25" customHeight="1"/>
    <row r="8286" ht="14.25" customHeight="1"/>
    <row r="8287" ht="14.25" customHeight="1"/>
    <row r="8288" ht="14.25" customHeight="1"/>
    <row r="8289" ht="14.25" customHeight="1"/>
    <row r="8290" ht="14.25" customHeight="1"/>
    <row r="8291" ht="14.25" customHeight="1"/>
    <row r="8292" ht="14.25" customHeight="1"/>
    <row r="8293" ht="14.25" customHeight="1"/>
    <row r="8294" ht="14.25" customHeight="1"/>
    <row r="8295" ht="14.25" customHeight="1"/>
    <row r="8296" ht="14.25" customHeight="1"/>
    <row r="8297" ht="14.25" customHeight="1"/>
    <row r="8298" ht="14.25" customHeight="1"/>
    <row r="8299" ht="14.25" customHeight="1"/>
    <row r="8300" ht="14.25" customHeight="1"/>
    <row r="8301" ht="14.25" customHeight="1"/>
    <row r="8302" ht="14.25" customHeight="1"/>
    <row r="8303" ht="14.25" customHeight="1"/>
    <row r="8304" ht="14.25" customHeight="1"/>
    <row r="8305" ht="14.25" customHeight="1"/>
    <row r="8306" ht="14.25" customHeight="1"/>
    <row r="8307" ht="14.25" customHeight="1"/>
    <row r="8308" ht="14.25" customHeight="1"/>
    <row r="8309" ht="14.25" customHeight="1"/>
    <row r="8310" ht="14.25" customHeight="1"/>
    <row r="8311" ht="14.25" customHeight="1"/>
    <row r="8312" ht="14.25" customHeight="1"/>
    <row r="8313" ht="14.25" customHeight="1"/>
    <row r="8314" ht="14.25" customHeight="1"/>
    <row r="8315" ht="14.25" customHeight="1"/>
    <row r="8316" ht="14.25" customHeight="1"/>
    <row r="8317" ht="14.25" customHeight="1"/>
    <row r="8318" ht="14.25" customHeight="1"/>
    <row r="8319" ht="14.25" customHeight="1"/>
    <row r="8320" ht="14.25" customHeight="1"/>
    <row r="8321" ht="14.25" customHeight="1"/>
    <row r="8322" ht="14.25" customHeight="1"/>
    <row r="8323" ht="14.25" customHeight="1"/>
    <row r="8324" ht="14.25" customHeight="1"/>
    <row r="8325" ht="14.25" customHeight="1"/>
    <row r="8326" ht="14.25" customHeight="1"/>
    <row r="8327" ht="14.25" customHeight="1"/>
    <row r="8328" ht="14.25" customHeight="1"/>
    <row r="8329" ht="14.25" customHeight="1"/>
    <row r="8330" ht="14.25" customHeight="1"/>
    <row r="8331" ht="14.25" customHeight="1"/>
    <row r="8332" ht="14.25" customHeight="1"/>
    <row r="8333" ht="14.25" customHeight="1"/>
    <row r="8334" ht="14.25" customHeight="1"/>
    <row r="8335" ht="14.25" customHeight="1"/>
    <row r="8336" ht="14.25" customHeight="1"/>
    <row r="8337" ht="14.25" customHeight="1"/>
    <row r="8338" ht="14.25" customHeight="1"/>
    <row r="8339" ht="14.25" customHeight="1"/>
    <row r="8340" ht="14.25" customHeight="1"/>
    <row r="8341" ht="14.25" customHeight="1"/>
    <row r="8342" ht="14.25" customHeight="1"/>
    <row r="8343" ht="14.25" customHeight="1"/>
    <row r="8344" ht="14.25" customHeight="1"/>
    <row r="8345" ht="14.25" customHeight="1"/>
    <row r="8346" ht="14.25" customHeight="1"/>
    <row r="8347" ht="14.25" customHeight="1"/>
    <row r="8348" ht="14.25" customHeight="1"/>
    <row r="8349" ht="14.25" customHeight="1"/>
    <row r="8350" ht="14.25" customHeight="1"/>
    <row r="8351" ht="14.25" customHeight="1"/>
    <row r="8352" ht="14.25" customHeight="1"/>
    <row r="8353" ht="14.25" customHeight="1"/>
    <row r="8354" ht="14.25" customHeight="1"/>
    <row r="8355" ht="14.25" customHeight="1"/>
    <row r="8356" ht="14.25" customHeight="1"/>
    <row r="8357" ht="14.25" customHeight="1"/>
    <row r="8358" ht="14.25" customHeight="1"/>
    <row r="8359" ht="14.25" customHeight="1"/>
    <row r="8360" ht="14.25" customHeight="1"/>
    <row r="8361" ht="14.25" customHeight="1"/>
    <row r="8362" ht="14.25" customHeight="1"/>
    <row r="8363" ht="14.25" customHeight="1"/>
    <row r="8364" ht="14.25" customHeight="1"/>
    <row r="8365" ht="14.25" customHeight="1"/>
    <row r="8366" ht="14.25" customHeight="1"/>
    <row r="8367" ht="14.25" customHeight="1"/>
    <row r="8368" ht="14.25" customHeight="1"/>
    <row r="8369" ht="14.25" customHeight="1"/>
    <row r="8370" ht="14.25" customHeight="1"/>
    <row r="8371" ht="14.25" customHeight="1"/>
    <row r="8372" ht="14.25" customHeight="1"/>
    <row r="8373" ht="14.25" customHeight="1"/>
    <row r="8374" ht="14.25" customHeight="1"/>
    <row r="8375" ht="14.25" customHeight="1"/>
    <row r="8376" ht="14.25" customHeight="1"/>
    <row r="8377" ht="14.25" customHeight="1"/>
    <row r="8378" ht="14.25" customHeight="1"/>
    <row r="8379" ht="14.25" customHeight="1"/>
    <row r="8380" ht="14.25" customHeight="1"/>
    <row r="8381" ht="14.25" customHeight="1"/>
    <row r="8382" ht="14.25" customHeight="1"/>
    <row r="8383" ht="14.25" customHeight="1"/>
    <row r="8384" ht="14.25" customHeight="1"/>
    <row r="8385" ht="14.25" customHeight="1"/>
    <row r="8386" ht="14.25" customHeight="1"/>
    <row r="8387" ht="14.25" customHeight="1"/>
    <row r="8388" ht="14.25" customHeight="1"/>
    <row r="8389" ht="14.25" customHeight="1"/>
    <row r="8390" ht="14.25" customHeight="1"/>
    <row r="8391" ht="14.25" customHeight="1"/>
    <row r="8392" ht="14.25" customHeight="1"/>
    <row r="8393" ht="14.25" customHeight="1"/>
    <row r="8394" ht="14.25" customHeight="1"/>
    <row r="8395" ht="14.25" customHeight="1"/>
    <row r="8396" ht="14.25" customHeight="1"/>
    <row r="8397" ht="14.25" customHeight="1"/>
    <row r="8398" ht="14.25" customHeight="1"/>
    <row r="8399" ht="14.25" customHeight="1"/>
    <row r="8400" ht="14.25" customHeight="1"/>
    <row r="8401" ht="14.25" customHeight="1"/>
    <row r="8402" ht="14.25" customHeight="1"/>
    <row r="8403" ht="14.25" customHeight="1"/>
    <row r="8404" ht="14.25" customHeight="1"/>
    <row r="8405" ht="14.25" customHeight="1"/>
    <row r="8406" ht="14.25" customHeight="1"/>
    <row r="8407" ht="14.25" customHeight="1"/>
    <row r="8408" ht="14.25" customHeight="1"/>
    <row r="8409" ht="14.25" customHeight="1"/>
    <row r="8410" ht="14.25" customHeight="1"/>
    <row r="8411" ht="14.25" customHeight="1"/>
    <row r="8412" ht="14.25" customHeight="1"/>
    <row r="8413" ht="14.25" customHeight="1"/>
    <row r="8414" ht="14.25" customHeight="1"/>
    <row r="8415" ht="14.25" customHeight="1"/>
    <row r="8416" ht="14.25" customHeight="1"/>
    <row r="8417" ht="14.25" customHeight="1"/>
    <row r="8418" ht="14.25" customHeight="1"/>
    <row r="8419" ht="14.25" customHeight="1"/>
    <row r="8420" ht="14.25" customHeight="1"/>
    <row r="8421" ht="14.25" customHeight="1"/>
    <row r="8422" ht="14.25" customHeight="1"/>
    <row r="8423" ht="14.25" customHeight="1"/>
    <row r="8424" ht="14.25" customHeight="1"/>
    <row r="8425" ht="14.25" customHeight="1"/>
    <row r="8426" ht="14.25" customHeight="1"/>
    <row r="8427" ht="14.25" customHeight="1"/>
    <row r="8428" ht="14.25" customHeight="1"/>
    <row r="8429" ht="14.25" customHeight="1"/>
    <row r="8430" ht="14.25" customHeight="1"/>
    <row r="8431" ht="14.25" customHeight="1"/>
    <row r="8432" ht="14.25" customHeight="1"/>
    <row r="8433" ht="14.25" customHeight="1"/>
    <row r="8434" ht="14.25" customHeight="1"/>
    <row r="8435" ht="14.25" customHeight="1"/>
    <row r="8436" ht="14.25" customHeight="1"/>
    <row r="8437" ht="14.25" customHeight="1"/>
    <row r="8438" ht="14.25" customHeight="1"/>
    <row r="8439" ht="14.25" customHeight="1"/>
    <row r="8440" ht="14.25" customHeight="1"/>
    <row r="8441" ht="14.25" customHeight="1"/>
    <row r="8442" ht="14.25" customHeight="1"/>
    <row r="8443" ht="14.25" customHeight="1"/>
    <row r="8444" ht="14.25" customHeight="1"/>
    <row r="8445" ht="14.25" customHeight="1"/>
    <row r="8446" ht="14.25" customHeight="1"/>
    <row r="8447" ht="14.25" customHeight="1"/>
    <row r="8448" ht="14.25" customHeight="1"/>
    <row r="8449" ht="14.25" customHeight="1"/>
    <row r="8450" ht="14.25" customHeight="1"/>
    <row r="8451" ht="14.25" customHeight="1"/>
    <row r="8452" ht="14.25" customHeight="1"/>
    <row r="8453" ht="14.25" customHeight="1"/>
    <row r="8454" ht="14.25" customHeight="1"/>
    <row r="8455" ht="14.25" customHeight="1"/>
    <row r="8456" ht="14.25" customHeight="1"/>
    <row r="8457" ht="14.25" customHeight="1"/>
    <row r="8458" ht="14.25" customHeight="1"/>
    <row r="8459" ht="14.25" customHeight="1"/>
    <row r="8460" ht="14.25" customHeight="1"/>
    <row r="8461" ht="14.25" customHeight="1"/>
    <row r="8462" ht="14.25" customHeight="1"/>
    <row r="8463" ht="14.25" customHeight="1"/>
    <row r="8464" ht="14.25" customHeight="1"/>
    <row r="8465" ht="14.25" customHeight="1"/>
    <row r="8466" ht="14.25" customHeight="1"/>
    <row r="8467" ht="14.25" customHeight="1"/>
    <row r="8468" ht="14.25" customHeight="1"/>
    <row r="8469" ht="14.25" customHeight="1"/>
    <row r="8470" ht="14.25" customHeight="1"/>
    <row r="8471" ht="14.25" customHeight="1"/>
    <row r="8472" ht="14.25" customHeight="1"/>
    <row r="8473" ht="14.25" customHeight="1"/>
    <row r="8474" ht="14.25" customHeight="1"/>
    <row r="8475" ht="14.25" customHeight="1"/>
    <row r="8476" ht="14.25" customHeight="1"/>
    <row r="8477" ht="14.25" customHeight="1"/>
    <row r="8478" ht="14.25" customHeight="1"/>
    <row r="8479" ht="14.25" customHeight="1"/>
    <row r="8480" ht="14.25" customHeight="1"/>
    <row r="8481" ht="14.25" customHeight="1"/>
    <row r="8482" ht="14.25" customHeight="1"/>
    <row r="8483" ht="14.25" customHeight="1"/>
    <row r="8484" ht="14.25" customHeight="1"/>
    <row r="8485" ht="14.25" customHeight="1"/>
    <row r="8486" ht="14.25" customHeight="1"/>
    <row r="8487" ht="14.25" customHeight="1"/>
    <row r="8488" ht="14.25" customHeight="1"/>
    <row r="8489" ht="14.25" customHeight="1"/>
    <row r="8490" ht="14.25" customHeight="1"/>
    <row r="8491" ht="14.25" customHeight="1"/>
    <row r="8492" ht="14.25" customHeight="1"/>
    <row r="8493" ht="14.25" customHeight="1"/>
    <row r="8494" ht="14.25" customHeight="1"/>
    <row r="8495" ht="14.25" customHeight="1"/>
    <row r="8496" ht="14.25" customHeight="1"/>
    <row r="8497" ht="14.25" customHeight="1"/>
    <row r="8498" ht="14.25" customHeight="1"/>
    <row r="8499" ht="14.25" customHeight="1"/>
    <row r="8500" ht="14.25" customHeight="1"/>
    <row r="8501" ht="14.25" customHeight="1"/>
    <row r="8502" ht="14.25" customHeight="1"/>
    <row r="8503" ht="14.25" customHeight="1"/>
    <row r="8504" ht="14.25" customHeight="1"/>
    <row r="8505" ht="14.25" customHeight="1"/>
    <row r="8506" ht="14.25" customHeight="1"/>
    <row r="8507" ht="14.25" customHeight="1"/>
    <row r="8508" ht="14.25" customHeight="1"/>
    <row r="8509" ht="14.25" customHeight="1"/>
    <row r="8510" ht="14.25" customHeight="1"/>
    <row r="8511" ht="14.25" customHeight="1"/>
    <row r="8512" ht="14.25" customHeight="1"/>
    <row r="8513" ht="14.25" customHeight="1"/>
    <row r="8514" ht="14.25" customHeight="1"/>
    <row r="8515" ht="14.25" customHeight="1"/>
    <row r="8516" ht="14.25" customHeight="1"/>
    <row r="8517" ht="14.25" customHeight="1"/>
    <row r="8518" ht="14.25" customHeight="1"/>
    <row r="8519" ht="14.25" customHeight="1"/>
    <row r="8520" ht="14.25" customHeight="1"/>
    <row r="8521" ht="14.25" customHeight="1"/>
    <row r="8522" ht="14.25" customHeight="1"/>
    <row r="8523" ht="14.25" customHeight="1"/>
    <row r="8524" ht="14.25" customHeight="1"/>
    <row r="8525" ht="14.25" customHeight="1"/>
    <row r="8526" ht="14.25" customHeight="1"/>
    <row r="8527" ht="14.25" customHeight="1"/>
    <row r="8528" ht="14.25" customHeight="1"/>
    <row r="8529" ht="14.25" customHeight="1"/>
    <row r="8530" ht="14.25" customHeight="1"/>
    <row r="8531" ht="14.25" customHeight="1"/>
    <row r="8532" ht="14.25" customHeight="1"/>
    <row r="8533" ht="14.25" customHeight="1"/>
    <row r="8534" ht="14.25" customHeight="1"/>
    <row r="8535" ht="14.25" customHeight="1"/>
    <row r="8536" ht="14.25" customHeight="1"/>
    <row r="8537" ht="14.25" customHeight="1"/>
    <row r="8538" ht="14.25" customHeight="1"/>
    <row r="8539" ht="14.25" customHeight="1"/>
    <row r="8540" ht="14.25" customHeight="1"/>
    <row r="8541" ht="14.25" customHeight="1"/>
    <row r="8542" ht="14.25" customHeight="1"/>
    <row r="8543" ht="14.25" customHeight="1"/>
    <row r="8544" ht="14.25" customHeight="1"/>
    <row r="8545" ht="14.25" customHeight="1"/>
    <row r="8546" ht="14.25" customHeight="1"/>
    <row r="8547" ht="14.25" customHeight="1"/>
    <row r="8548" ht="14.25" customHeight="1"/>
    <row r="8549" ht="14.25" customHeight="1"/>
    <row r="8550" ht="14.25" customHeight="1"/>
    <row r="8551" ht="14.25" customHeight="1"/>
    <row r="8552" ht="14.25" customHeight="1"/>
    <row r="8553" ht="14.25" customHeight="1"/>
    <row r="8554" ht="14.25" customHeight="1"/>
    <row r="8555" ht="14.25" customHeight="1"/>
    <row r="8556" ht="14.25" customHeight="1"/>
    <row r="8557" ht="14.25" customHeight="1"/>
    <row r="8558" ht="14.25" customHeight="1"/>
    <row r="8559" ht="14.25" customHeight="1"/>
    <row r="8560" ht="14.25" customHeight="1"/>
    <row r="8561" ht="14.25" customHeight="1"/>
    <row r="8562" ht="14.25" customHeight="1"/>
    <row r="8563" ht="14.25" customHeight="1"/>
    <row r="8564" ht="14.25" customHeight="1"/>
    <row r="8565" ht="14.25" customHeight="1"/>
    <row r="8566" ht="14.25" customHeight="1"/>
    <row r="8567" ht="14.25" customHeight="1"/>
    <row r="8568" ht="14.25" customHeight="1"/>
    <row r="8569" ht="14.25" customHeight="1"/>
    <row r="8570" ht="14.25" customHeight="1"/>
    <row r="8571" ht="14.25" customHeight="1"/>
    <row r="8572" ht="14.25" customHeight="1"/>
    <row r="8573" ht="14.25" customHeight="1"/>
    <row r="8574" ht="14.25" customHeight="1"/>
    <row r="8575" ht="14.25" customHeight="1"/>
    <row r="8576" ht="14.25" customHeight="1"/>
    <row r="8577" ht="14.25" customHeight="1"/>
    <row r="8578" ht="14.25" customHeight="1"/>
    <row r="8579" ht="14.25" customHeight="1"/>
    <row r="8580" ht="14.25" customHeight="1"/>
    <row r="8581" ht="14.25" customHeight="1"/>
    <row r="8582" ht="14.25" customHeight="1"/>
    <row r="8583" ht="14.25" customHeight="1"/>
    <row r="8584" ht="14.25" customHeight="1"/>
    <row r="8585" ht="14.25" customHeight="1"/>
    <row r="8586" ht="14.25" customHeight="1"/>
    <row r="8587" ht="14.25" customHeight="1"/>
    <row r="8588" ht="14.25" customHeight="1"/>
    <row r="8589" ht="14.25" customHeight="1"/>
    <row r="8590" ht="14.25" customHeight="1"/>
    <row r="8591" ht="14.25" customHeight="1"/>
    <row r="8592" ht="14.25" customHeight="1"/>
    <row r="8593" ht="14.25" customHeight="1"/>
    <row r="8594" ht="14.25" customHeight="1"/>
    <row r="8595" ht="14.25" customHeight="1"/>
    <row r="8596" ht="14.25" customHeight="1"/>
    <row r="8597" ht="14.25" customHeight="1"/>
    <row r="8598" ht="14.25" customHeight="1"/>
    <row r="8599" ht="14.25" customHeight="1"/>
    <row r="8600" ht="14.25" customHeight="1"/>
    <row r="8601" ht="14.25" customHeight="1"/>
    <row r="8602" ht="14.25" customHeight="1"/>
    <row r="8603" ht="14.25" customHeight="1"/>
    <row r="8604" ht="14.25" customHeight="1"/>
    <row r="8605" ht="14.25" customHeight="1"/>
    <row r="8606" ht="14.25" customHeight="1"/>
    <row r="8607" ht="14.25" customHeight="1"/>
    <row r="8608" ht="14.25" customHeight="1"/>
    <row r="8609" ht="14.25" customHeight="1"/>
    <row r="8610" ht="14.25" customHeight="1"/>
    <row r="8611" ht="14.25" customHeight="1"/>
    <row r="8612" ht="14.25" customHeight="1"/>
    <row r="8613" ht="14.25" customHeight="1"/>
    <row r="8614" ht="14.25" customHeight="1"/>
    <row r="8615" ht="14.25" customHeight="1"/>
    <row r="8616" ht="14.25" customHeight="1"/>
    <row r="8617" ht="14.25" customHeight="1"/>
    <row r="8618" ht="14.25" customHeight="1"/>
    <row r="8619" ht="14.25" customHeight="1"/>
    <row r="8620" ht="14.25" customHeight="1"/>
    <row r="8621" ht="14.25" customHeight="1"/>
    <row r="8622" ht="14.25" customHeight="1"/>
    <row r="8623" ht="14.25" customHeight="1"/>
    <row r="8624" ht="14.25" customHeight="1"/>
    <row r="8625" ht="14.25" customHeight="1"/>
    <row r="8626" ht="14.25" customHeight="1"/>
    <row r="8627" ht="14.25" customHeight="1"/>
    <row r="8628" ht="14.25" customHeight="1"/>
    <row r="8629" ht="14.25" customHeight="1"/>
    <row r="8630" ht="14.25" customHeight="1"/>
    <row r="8631" ht="14.25" customHeight="1"/>
    <row r="8632" ht="14.25" customHeight="1"/>
    <row r="8633" ht="14.25" customHeight="1"/>
    <row r="8634" ht="14.25" customHeight="1"/>
    <row r="8635" ht="14.25" customHeight="1"/>
    <row r="8636" ht="14.25" customHeight="1"/>
    <row r="8637" ht="14.25" customHeight="1"/>
    <row r="8638" ht="14.25" customHeight="1"/>
    <row r="8639" ht="14.25" customHeight="1"/>
    <row r="8640" ht="14.25" customHeight="1"/>
    <row r="8641" ht="14.25" customHeight="1"/>
    <row r="8642" ht="14.25" customHeight="1"/>
    <row r="8643" ht="14.25" customHeight="1"/>
    <row r="8644" ht="14.25" customHeight="1"/>
    <row r="8645" ht="14.25" customHeight="1"/>
    <row r="8646" ht="14.25" customHeight="1"/>
    <row r="8647" ht="14.25" customHeight="1"/>
    <row r="8648" ht="14.25" customHeight="1"/>
    <row r="8649" ht="14.25" customHeight="1"/>
    <row r="8650" ht="14.25" customHeight="1"/>
    <row r="8651" ht="14.25" customHeight="1"/>
    <row r="8652" ht="14.25" customHeight="1"/>
    <row r="8653" ht="14.25" customHeight="1"/>
    <row r="8654" ht="14.25" customHeight="1"/>
    <row r="8655" ht="14.25" customHeight="1"/>
    <row r="8656" ht="14.25" customHeight="1"/>
    <row r="8657" ht="14.25" customHeight="1"/>
    <row r="8658" ht="14.25" customHeight="1"/>
    <row r="8659" ht="14.25" customHeight="1"/>
    <row r="8660" ht="14.25" customHeight="1"/>
    <row r="8661" ht="14.25" customHeight="1"/>
    <row r="8662" ht="14.25" customHeight="1"/>
    <row r="8663" ht="14.25" customHeight="1"/>
    <row r="8664" ht="14.25" customHeight="1"/>
    <row r="8665" ht="14.25" customHeight="1"/>
    <row r="8666" ht="14.25" customHeight="1"/>
    <row r="8667" ht="14.25" customHeight="1"/>
    <row r="8668" ht="14.25" customHeight="1"/>
    <row r="8669" ht="14.25" customHeight="1"/>
    <row r="8670" ht="14.25" customHeight="1"/>
    <row r="8671" ht="14.25" customHeight="1"/>
    <row r="8672" ht="14.25" customHeight="1"/>
    <row r="8673" ht="14.25" customHeight="1"/>
    <row r="8674" ht="14.25" customHeight="1"/>
    <row r="8675" ht="14.25" customHeight="1"/>
    <row r="8676" ht="14.25" customHeight="1"/>
    <row r="8677" ht="14.25" customHeight="1"/>
    <row r="8678" ht="14.25" customHeight="1"/>
    <row r="8679" ht="14.25" customHeight="1"/>
    <row r="8680" ht="14.25" customHeight="1"/>
    <row r="8681" ht="14.25" customHeight="1"/>
    <row r="8682" ht="14.25" customHeight="1"/>
    <row r="8683" ht="14.25" customHeight="1"/>
    <row r="8684" ht="14.25" customHeight="1"/>
    <row r="8685" ht="14.25" customHeight="1"/>
    <row r="8686" ht="14.25" customHeight="1"/>
    <row r="8687" ht="14.25" customHeight="1"/>
    <row r="8688" ht="14.25" customHeight="1"/>
    <row r="8689" ht="14.25" customHeight="1"/>
    <row r="8690" ht="14.25" customHeight="1"/>
    <row r="8691" ht="14.25" customHeight="1"/>
    <row r="8692" ht="14.25" customHeight="1"/>
    <row r="8693" ht="14.25" customHeight="1"/>
    <row r="8694" ht="14.25" customHeight="1"/>
    <row r="8695" ht="14.25" customHeight="1"/>
    <row r="8696" ht="14.25" customHeight="1"/>
    <row r="8697" ht="14.25" customHeight="1"/>
    <row r="8698" ht="14.25" customHeight="1"/>
    <row r="8699" ht="14.25" customHeight="1"/>
    <row r="8700" ht="14.25" customHeight="1"/>
    <row r="8701" ht="14.25" customHeight="1"/>
    <row r="8702" ht="14.25" customHeight="1"/>
    <row r="8703" ht="14.25" customHeight="1"/>
    <row r="8704" ht="14.25" customHeight="1"/>
    <row r="8705" ht="14.25" customHeight="1"/>
    <row r="8706" ht="14.25" customHeight="1"/>
    <row r="8707" ht="14.25" customHeight="1"/>
    <row r="8708" ht="14.25" customHeight="1"/>
    <row r="8709" ht="14.25" customHeight="1"/>
    <row r="8710" ht="14.25" customHeight="1"/>
    <row r="8711" ht="14.25" customHeight="1"/>
    <row r="8712" ht="14.25" customHeight="1"/>
    <row r="8713" ht="14.25" customHeight="1"/>
    <row r="8714" ht="14.25" customHeight="1"/>
    <row r="8715" ht="14.25" customHeight="1"/>
    <row r="8716" ht="14.25" customHeight="1"/>
    <row r="8717" ht="14.25" customHeight="1"/>
    <row r="8718" ht="14.25" customHeight="1"/>
    <row r="8719" ht="14.25" customHeight="1"/>
    <row r="8720" ht="14.25" customHeight="1"/>
    <row r="8721" ht="14.25" customHeight="1"/>
    <row r="8722" ht="14.25" customHeight="1"/>
    <row r="8723" ht="14.25" customHeight="1"/>
    <row r="8724" ht="14.25" customHeight="1"/>
    <row r="8725" ht="14.25" customHeight="1"/>
    <row r="8726" ht="14.25" customHeight="1"/>
    <row r="8727" ht="14.25" customHeight="1"/>
    <row r="8728" ht="14.25" customHeight="1"/>
    <row r="8729" ht="14.25" customHeight="1"/>
    <row r="8730" ht="14.25" customHeight="1"/>
    <row r="8731" ht="14.25" customHeight="1"/>
    <row r="8732" ht="14.25" customHeight="1"/>
    <row r="8733" ht="14.25" customHeight="1"/>
    <row r="8734" ht="14.25" customHeight="1"/>
    <row r="8735" ht="14.25" customHeight="1"/>
    <row r="8736" ht="14.25" customHeight="1"/>
    <row r="8737" ht="14.25" customHeight="1"/>
    <row r="8738" ht="14.25" customHeight="1"/>
    <row r="8739" ht="14.25" customHeight="1"/>
    <row r="8740" ht="14.25" customHeight="1"/>
    <row r="8741" ht="14.25" customHeight="1"/>
    <row r="8742" ht="14.25" customHeight="1"/>
    <row r="8743" ht="14.25" customHeight="1"/>
    <row r="8744" ht="14.25" customHeight="1"/>
    <row r="8745" ht="14.25" customHeight="1"/>
    <row r="8746" ht="14.25" customHeight="1"/>
    <row r="8747" ht="14.25" customHeight="1"/>
    <row r="8748" ht="14.25" customHeight="1"/>
    <row r="8749" ht="14.25" customHeight="1"/>
    <row r="8750" ht="14.25" customHeight="1"/>
    <row r="8751" ht="14.25" customHeight="1"/>
    <row r="8752" ht="14.25" customHeight="1"/>
    <row r="8753" ht="14.25" customHeight="1"/>
    <row r="8754" ht="14.25" customHeight="1"/>
    <row r="8755" ht="14.25" customHeight="1"/>
    <row r="8756" ht="14.25" customHeight="1"/>
    <row r="8757" ht="14.25" customHeight="1"/>
    <row r="8758" ht="14.25" customHeight="1"/>
    <row r="8759" ht="14.25" customHeight="1"/>
    <row r="8760" ht="14.25" customHeight="1"/>
    <row r="8761" ht="14.25" customHeight="1"/>
    <row r="8762" ht="14.25" customHeight="1"/>
    <row r="8763" ht="14.25" customHeight="1"/>
    <row r="8764" ht="14.25" customHeight="1"/>
    <row r="8765" ht="14.25" customHeight="1"/>
    <row r="8766" ht="14.25" customHeight="1"/>
    <row r="8767" ht="14.25" customHeight="1"/>
    <row r="8768" ht="14.25" customHeight="1"/>
    <row r="8769" ht="14.25" customHeight="1"/>
    <row r="8770" ht="14.25" customHeight="1"/>
    <row r="8771" ht="14.25" customHeight="1"/>
    <row r="8772" ht="14.25" customHeight="1"/>
    <row r="8773" ht="14.25" customHeight="1"/>
    <row r="8774" ht="14.25" customHeight="1"/>
    <row r="8775" ht="14.25" customHeight="1"/>
    <row r="8776" ht="14.25" customHeight="1"/>
    <row r="8777" ht="14.25" customHeight="1"/>
    <row r="8778" ht="14.25" customHeight="1"/>
    <row r="8779" ht="14.25" customHeight="1"/>
    <row r="8780" ht="14.25" customHeight="1"/>
    <row r="8781" ht="14.25" customHeight="1"/>
    <row r="8782" ht="14.25" customHeight="1"/>
    <row r="8783" ht="14.25" customHeight="1"/>
    <row r="8784" ht="14.25" customHeight="1"/>
    <row r="8785" ht="14.25" customHeight="1"/>
    <row r="8786" ht="14.25" customHeight="1"/>
    <row r="8787" ht="14.25" customHeight="1"/>
    <row r="8788" ht="14.25" customHeight="1"/>
    <row r="8789" ht="14.25" customHeight="1"/>
    <row r="8790" ht="14.25" customHeight="1"/>
    <row r="8791" ht="14.25" customHeight="1"/>
    <row r="8792" ht="14.25" customHeight="1"/>
    <row r="8793" ht="14.25" customHeight="1"/>
    <row r="8794" ht="14.25" customHeight="1"/>
    <row r="8795" ht="14.25" customHeight="1"/>
    <row r="8796" ht="14.25" customHeight="1"/>
    <row r="8797" ht="14.25" customHeight="1"/>
    <row r="8798" ht="14.25" customHeight="1"/>
    <row r="8799" ht="14.25" customHeight="1"/>
    <row r="8800" ht="14.25" customHeight="1"/>
    <row r="8801" ht="14.25" customHeight="1"/>
    <row r="8802" ht="14.25" customHeight="1"/>
    <row r="8803" ht="14.25" customHeight="1"/>
    <row r="8804" ht="14.25" customHeight="1"/>
    <row r="8805" ht="14.25" customHeight="1"/>
    <row r="8806" ht="14.25" customHeight="1"/>
    <row r="8807" ht="14.25" customHeight="1"/>
    <row r="8808" ht="14.25" customHeight="1"/>
    <row r="8809" ht="14.25" customHeight="1"/>
    <row r="8810" ht="14.25" customHeight="1"/>
    <row r="8811" ht="14.25" customHeight="1"/>
    <row r="8812" ht="14.25" customHeight="1"/>
    <row r="8813" ht="14.25" customHeight="1"/>
    <row r="8814" ht="14.25" customHeight="1"/>
    <row r="8815" ht="14.25" customHeight="1"/>
    <row r="8816" ht="14.25" customHeight="1"/>
    <row r="8817" ht="14.25" customHeight="1"/>
    <row r="8818" ht="14.25" customHeight="1"/>
    <row r="8819" ht="14.25" customHeight="1"/>
    <row r="8820" ht="14.25" customHeight="1"/>
    <row r="8821" ht="14.25" customHeight="1"/>
    <row r="8822" ht="14.25" customHeight="1"/>
    <row r="8823" ht="14.25" customHeight="1"/>
    <row r="8824" ht="14.25" customHeight="1"/>
    <row r="8825" ht="14.25" customHeight="1"/>
    <row r="8826" ht="14.25" customHeight="1"/>
    <row r="8827" ht="14.25" customHeight="1"/>
    <row r="8828" ht="14.25" customHeight="1"/>
    <row r="8829" ht="14.25" customHeight="1"/>
    <row r="8830" ht="14.25" customHeight="1"/>
    <row r="8831" ht="14.25" customHeight="1"/>
    <row r="8832" ht="14.25" customHeight="1"/>
    <row r="8833" ht="14.25" customHeight="1"/>
    <row r="8834" ht="14.25" customHeight="1"/>
    <row r="8835" ht="14.25" customHeight="1"/>
    <row r="8836" ht="14.25" customHeight="1"/>
    <row r="8837" ht="14.25" customHeight="1"/>
    <row r="8838" ht="14.25" customHeight="1"/>
    <row r="8839" ht="14.25" customHeight="1"/>
    <row r="8840" ht="14.25" customHeight="1"/>
    <row r="8841" ht="14.25" customHeight="1"/>
    <row r="8842" ht="14.25" customHeight="1"/>
    <row r="8843" ht="14.25" customHeight="1"/>
    <row r="8844" ht="14.25" customHeight="1"/>
    <row r="8845" ht="14.25" customHeight="1"/>
    <row r="8846" ht="14.25" customHeight="1"/>
    <row r="8847" ht="14.25" customHeight="1"/>
    <row r="8848" ht="14.25" customHeight="1"/>
    <row r="8849" ht="14.25" customHeight="1"/>
    <row r="8850" ht="14.25" customHeight="1"/>
    <row r="8851" ht="14.25" customHeight="1"/>
    <row r="8852" ht="14.25" customHeight="1"/>
    <row r="8853" ht="14.25" customHeight="1"/>
    <row r="8854" ht="14.25" customHeight="1"/>
    <row r="8855" ht="14.25" customHeight="1"/>
    <row r="8856" ht="14.25" customHeight="1"/>
    <row r="8857" ht="14.25" customHeight="1"/>
    <row r="8858" ht="14.25" customHeight="1"/>
    <row r="8859" ht="14.25" customHeight="1"/>
    <row r="8860" ht="14.25" customHeight="1"/>
    <row r="8861" ht="14.25" customHeight="1"/>
    <row r="8862" ht="14.25" customHeight="1"/>
    <row r="8863" ht="14.25" customHeight="1"/>
    <row r="8864" ht="14.25" customHeight="1"/>
    <row r="8865" ht="14.25" customHeight="1"/>
    <row r="8866" ht="14.25" customHeight="1"/>
    <row r="8867" ht="14.25" customHeight="1"/>
    <row r="8868" ht="14.25" customHeight="1"/>
    <row r="8869" ht="14.25" customHeight="1"/>
    <row r="8870" ht="14.25" customHeight="1"/>
    <row r="8871" ht="14.25" customHeight="1"/>
    <row r="8872" ht="14.25" customHeight="1"/>
    <row r="8873" ht="14.25" customHeight="1"/>
    <row r="8874" ht="14.25" customHeight="1"/>
    <row r="8875" ht="14.25" customHeight="1"/>
    <row r="8876" ht="14.25" customHeight="1"/>
    <row r="8877" ht="14.25" customHeight="1"/>
    <row r="8878" ht="14.25" customHeight="1"/>
    <row r="8879" ht="14.25" customHeight="1"/>
    <row r="8880" ht="14.25" customHeight="1"/>
    <row r="8881" ht="14.25" customHeight="1"/>
    <row r="8882" ht="14.25" customHeight="1"/>
    <row r="8883" ht="14.25" customHeight="1"/>
    <row r="8884" ht="14.25" customHeight="1"/>
    <row r="8885" ht="14.25" customHeight="1"/>
    <row r="8886" ht="14.25" customHeight="1"/>
    <row r="8887" ht="14.25" customHeight="1"/>
    <row r="8888" ht="14.25" customHeight="1"/>
    <row r="8889" ht="14.25" customHeight="1"/>
    <row r="8890" ht="14.25" customHeight="1"/>
    <row r="8891" ht="14.25" customHeight="1"/>
    <row r="8892" ht="14.25" customHeight="1"/>
    <row r="8893" ht="14.25" customHeight="1"/>
    <row r="8894" ht="14.25" customHeight="1"/>
    <row r="8895" ht="14.25" customHeight="1"/>
    <row r="8896" ht="14.25" customHeight="1"/>
    <row r="8897" ht="14.25" customHeight="1"/>
    <row r="8898" ht="14.25" customHeight="1"/>
    <row r="8899" ht="14.25" customHeight="1"/>
    <row r="8900" ht="14.25" customHeight="1"/>
    <row r="8901" ht="14.25" customHeight="1"/>
    <row r="8902" ht="14.25" customHeight="1"/>
    <row r="8903" ht="14.25" customHeight="1"/>
    <row r="8904" ht="14.25" customHeight="1"/>
    <row r="8905" ht="14.25" customHeight="1"/>
    <row r="8906" ht="14.25" customHeight="1"/>
    <row r="8907" ht="14.25" customHeight="1"/>
    <row r="8908" ht="14.25" customHeight="1"/>
    <row r="8909" ht="14.25" customHeight="1"/>
    <row r="8910" ht="14.25" customHeight="1"/>
    <row r="8911" ht="14.25" customHeight="1"/>
    <row r="8912" ht="14.25" customHeight="1"/>
    <row r="8913" ht="14.25" customHeight="1"/>
    <row r="8914" ht="14.25" customHeight="1"/>
    <row r="8915" ht="14.25" customHeight="1"/>
    <row r="8916" ht="14.25" customHeight="1"/>
    <row r="8917" ht="14.25" customHeight="1"/>
    <row r="8918" ht="14.25" customHeight="1"/>
    <row r="8919" ht="14.25" customHeight="1"/>
    <row r="8920" ht="14.25" customHeight="1"/>
    <row r="8921" ht="14.25" customHeight="1"/>
    <row r="8922" ht="14.25" customHeight="1"/>
    <row r="8923" ht="14.25" customHeight="1"/>
    <row r="8924" ht="14.25" customHeight="1"/>
    <row r="8925" ht="14.25" customHeight="1"/>
    <row r="8926" ht="14.25" customHeight="1"/>
    <row r="8927" ht="14.25" customHeight="1"/>
    <row r="8928" ht="14.25" customHeight="1"/>
    <row r="8929" ht="14.25" customHeight="1"/>
    <row r="8930" ht="14.25" customHeight="1"/>
    <row r="8931" ht="14.25" customHeight="1"/>
    <row r="8932" ht="14.25" customHeight="1"/>
    <row r="8933" ht="14.25" customHeight="1"/>
    <row r="8934" ht="14.25" customHeight="1"/>
    <row r="8935" ht="14.25" customHeight="1"/>
    <row r="8936" ht="14.25" customHeight="1"/>
    <row r="8937" ht="14.25" customHeight="1"/>
    <row r="8938" ht="14.25" customHeight="1"/>
    <row r="8939" ht="14.25" customHeight="1"/>
    <row r="8940" ht="14.25" customHeight="1"/>
    <row r="8941" ht="14.25" customHeight="1"/>
    <row r="8942" ht="14.25" customHeight="1"/>
    <row r="8943" ht="14.25" customHeight="1"/>
    <row r="8944" ht="14.25" customHeight="1"/>
    <row r="8945" ht="14.25" customHeight="1"/>
    <row r="8946" ht="14.25" customHeight="1"/>
    <row r="8947" ht="14.25" customHeight="1"/>
    <row r="8948" ht="14.25" customHeight="1"/>
    <row r="8949" ht="14.25" customHeight="1"/>
    <row r="8950" ht="14.25" customHeight="1"/>
    <row r="8951" ht="14.25" customHeight="1"/>
    <row r="8952" ht="14.25" customHeight="1"/>
    <row r="8953" ht="14.25" customHeight="1"/>
    <row r="8954" ht="14.25" customHeight="1"/>
    <row r="8955" ht="14.25" customHeight="1"/>
    <row r="8956" ht="14.25" customHeight="1"/>
    <row r="8957" ht="14.25" customHeight="1"/>
    <row r="8958" ht="14.25" customHeight="1"/>
    <row r="8959" ht="14.25" customHeight="1"/>
    <row r="8960" ht="14.25" customHeight="1"/>
    <row r="8961" ht="14.25" customHeight="1"/>
    <row r="8962" ht="14.25" customHeight="1"/>
    <row r="8963" ht="14.25" customHeight="1"/>
    <row r="8964" ht="14.25" customHeight="1"/>
    <row r="8965" ht="14.25" customHeight="1"/>
    <row r="8966" ht="14.25" customHeight="1"/>
    <row r="8967" ht="14.25" customHeight="1"/>
    <row r="8968" ht="14.25" customHeight="1"/>
    <row r="8969" ht="14.25" customHeight="1"/>
    <row r="8970" ht="14.25" customHeight="1"/>
    <row r="8971" ht="14.25" customHeight="1"/>
    <row r="8972" ht="14.25" customHeight="1"/>
    <row r="8973" ht="14.25" customHeight="1"/>
    <row r="8974" ht="14.25" customHeight="1"/>
    <row r="8975" ht="14.25" customHeight="1"/>
    <row r="8976" ht="14.25" customHeight="1"/>
    <row r="8977" ht="14.25" customHeight="1"/>
    <row r="8978" ht="14.25" customHeight="1"/>
    <row r="8979" ht="14.25" customHeight="1"/>
    <row r="8980" ht="14.25" customHeight="1"/>
    <row r="8981" ht="14.25" customHeight="1"/>
    <row r="8982" ht="14.25" customHeight="1"/>
    <row r="8983" ht="14.25" customHeight="1"/>
    <row r="8984" ht="14.25" customHeight="1"/>
    <row r="8985" ht="14.25" customHeight="1"/>
    <row r="8986" ht="14.25" customHeight="1"/>
    <row r="8987" ht="14.25" customHeight="1"/>
    <row r="8988" ht="14.25" customHeight="1"/>
    <row r="8989" ht="14.25" customHeight="1"/>
    <row r="8990" ht="14.25" customHeight="1"/>
    <row r="8991" ht="14.25" customHeight="1"/>
    <row r="8992" ht="14.25" customHeight="1"/>
    <row r="8993" ht="14.25" customHeight="1"/>
    <row r="8994" ht="14.25" customHeight="1"/>
    <row r="8995" ht="14.25" customHeight="1"/>
    <row r="8996" ht="14.25" customHeight="1"/>
    <row r="8997" ht="14.25" customHeight="1"/>
    <row r="8998" ht="14.25" customHeight="1"/>
    <row r="8999" ht="14.25" customHeight="1"/>
    <row r="9000" ht="14.25" customHeight="1"/>
    <row r="9001" ht="14.25" customHeight="1"/>
    <row r="9002" ht="14.25" customHeight="1"/>
    <row r="9003" ht="14.25" customHeight="1"/>
    <row r="9004" ht="14.25" customHeight="1"/>
    <row r="9005" ht="14.25" customHeight="1"/>
    <row r="9006" ht="14.25" customHeight="1"/>
    <row r="9007" ht="14.25" customHeight="1"/>
    <row r="9008" ht="14.25" customHeight="1"/>
    <row r="9009" ht="14.25" customHeight="1"/>
    <row r="9010" ht="14.25" customHeight="1"/>
    <row r="9011" ht="14.25" customHeight="1"/>
    <row r="9012" ht="14.25" customHeight="1"/>
    <row r="9013" ht="14.25" customHeight="1"/>
    <row r="9014" ht="14.25" customHeight="1"/>
    <row r="9015" ht="14.25" customHeight="1"/>
    <row r="9016" ht="14.25" customHeight="1"/>
    <row r="9017" ht="14.25" customHeight="1"/>
    <row r="9018" ht="14.25" customHeight="1"/>
    <row r="9019" ht="14.25" customHeight="1"/>
    <row r="9020" ht="14.25" customHeight="1"/>
    <row r="9021" ht="14.25" customHeight="1"/>
    <row r="9022" ht="14.25" customHeight="1"/>
    <row r="9023" ht="14.25" customHeight="1"/>
    <row r="9024" ht="14.25" customHeight="1"/>
    <row r="9025" ht="14.25" customHeight="1"/>
    <row r="9026" ht="14.25" customHeight="1"/>
    <row r="9027" ht="14.25" customHeight="1"/>
    <row r="9028" ht="14.25" customHeight="1"/>
    <row r="9029" ht="14.25" customHeight="1"/>
    <row r="9030" ht="14.25" customHeight="1"/>
    <row r="9031" ht="14.25" customHeight="1"/>
    <row r="9032" ht="14.25" customHeight="1"/>
    <row r="9033" ht="14.25" customHeight="1"/>
    <row r="9034" ht="14.25" customHeight="1"/>
    <row r="9035" ht="14.25" customHeight="1"/>
    <row r="9036" ht="14.25" customHeight="1"/>
    <row r="9037" ht="14.25" customHeight="1"/>
    <row r="9038" ht="14.25" customHeight="1"/>
    <row r="9039" ht="14.25" customHeight="1"/>
    <row r="9040" ht="14.25" customHeight="1"/>
    <row r="9041" ht="14.25" customHeight="1"/>
    <row r="9042" ht="14.25" customHeight="1"/>
    <row r="9043" ht="14.25" customHeight="1"/>
    <row r="9044" ht="14.25" customHeight="1"/>
    <row r="9045" ht="14.25" customHeight="1"/>
    <row r="9046" ht="14.25" customHeight="1"/>
    <row r="9047" ht="14.25" customHeight="1"/>
    <row r="9048" ht="14.25" customHeight="1"/>
    <row r="9049" ht="14.25" customHeight="1"/>
    <row r="9050" ht="14.25" customHeight="1"/>
    <row r="9051" ht="14.25" customHeight="1"/>
    <row r="9052" ht="14.25" customHeight="1"/>
    <row r="9053" ht="14.25" customHeight="1"/>
    <row r="9054" ht="14.25" customHeight="1"/>
    <row r="9055" ht="14.25" customHeight="1"/>
    <row r="9056" ht="14.25" customHeight="1"/>
    <row r="9057" ht="14.25" customHeight="1"/>
    <row r="9058" ht="14.25" customHeight="1"/>
    <row r="9059" ht="14.25" customHeight="1"/>
    <row r="9060" ht="14.25" customHeight="1"/>
    <row r="9061" ht="14.25" customHeight="1"/>
    <row r="9062" ht="14.25" customHeight="1"/>
    <row r="9063" ht="14.25" customHeight="1"/>
    <row r="9064" ht="14.25" customHeight="1"/>
    <row r="9065" ht="14.25" customHeight="1"/>
    <row r="9066" ht="14.25" customHeight="1"/>
    <row r="9067" ht="14.25" customHeight="1"/>
    <row r="9068" ht="14.25" customHeight="1"/>
    <row r="9069" ht="14.25" customHeight="1"/>
    <row r="9070" ht="14.25" customHeight="1"/>
    <row r="9071" ht="14.25" customHeight="1"/>
    <row r="9072" ht="14.25" customHeight="1"/>
    <row r="9073" ht="14.25" customHeight="1"/>
    <row r="9074" ht="14.25" customHeight="1"/>
    <row r="9075" ht="14.25" customHeight="1"/>
    <row r="9076" ht="14.25" customHeight="1"/>
    <row r="9077" ht="14.25" customHeight="1"/>
    <row r="9078" ht="14.25" customHeight="1"/>
    <row r="9079" ht="14.25" customHeight="1"/>
    <row r="9080" ht="14.25" customHeight="1"/>
    <row r="9081" ht="14.25" customHeight="1"/>
    <row r="9082" ht="14.25" customHeight="1"/>
    <row r="9083" ht="14.25" customHeight="1"/>
    <row r="9084" ht="14.25" customHeight="1"/>
    <row r="9085" ht="14.25" customHeight="1"/>
    <row r="9086" ht="14.25" customHeight="1"/>
    <row r="9087" ht="14.25" customHeight="1"/>
    <row r="9088" ht="14.25" customHeight="1"/>
    <row r="9089" ht="14.25" customHeight="1"/>
    <row r="9090" ht="14.25" customHeight="1"/>
    <row r="9091" ht="14.25" customHeight="1"/>
    <row r="9092" ht="14.25" customHeight="1"/>
    <row r="9093" ht="14.25" customHeight="1"/>
    <row r="9094" ht="14.25" customHeight="1"/>
    <row r="9095" ht="14.25" customHeight="1"/>
    <row r="9096" ht="14.25" customHeight="1"/>
    <row r="9097" ht="14.25" customHeight="1"/>
    <row r="9098" ht="14.25" customHeight="1"/>
    <row r="9099" ht="14.25" customHeight="1"/>
    <row r="9100" ht="14.25" customHeight="1"/>
    <row r="9101" ht="14.25" customHeight="1"/>
    <row r="9102" ht="14.25" customHeight="1"/>
    <row r="9103" ht="14.25" customHeight="1"/>
    <row r="9104" ht="14.25" customHeight="1"/>
    <row r="9105" ht="14.25" customHeight="1"/>
    <row r="9106" ht="14.25" customHeight="1"/>
    <row r="9107" ht="14.25" customHeight="1"/>
    <row r="9108" ht="14.25" customHeight="1"/>
    <row r="9109" ht="14.25" customHeight="1"/>
    <row r="9110" ht="14.25" customHeight="1"/>
    <row r="9111" ht="14.25" customHeight="1"/>
    <row r="9112" ht="14.25" customHeight="1"/>
    <row r="9113" ht="14.25" customHeight="1"/>
    <row r="9114" ht="14.25" customHeight="1"/>
    <row r="9115" ht="14.25" customHeight="1"/>
    <row r="9116" ht="14.25" customHeight="1"/>
    <row r="9117" ht="14.25" customHeight="1"/>
    <row r="9118" ht="14.25" customHeight="1"/>
    <row r="9119" ht="14.25" customHeight="1"/>
    <row r="9120" ht="14.25" customHeight="1"/>
    <row r="9121" ht="14.25" customHeight="1"/>
    <row r="9122" ht="14.25" customHeight="1"/>
    <row r="9123" ht="14.25" customHeight="1"/>
    <row r="9124" ht="14.25" customHeight="1"/>
    <row r="9125" ht="14.25" customHeight="1"/>
    <row r="9126" ht="14.25" customHeight="1"/>
    <row r="9127" ht="14.25" customHeight="1"/>
    <row r="9128" ht="14.25" customHeight="1"/>
    <row r="9129" ht="14.25" customHeight="1"/>
    <row r="9130" ht="14.25" customHeight="1"/>
    <row r="9131" ht="14.25" customHeight="1"/>
    <row r="9132" ht="14.25" customHeight="1"/>
    <row r="9133" ht="14.25" customHeight="1"/>
    <row r="9134" ht="14.25" customHeight="1"/>
    <row r="9135" ht="14.25" customHeight="1"/>
    <row r="9136" ht="14.25" customHeight="1"/>
    <row r="9137" ht="14.25" customHeight="1"/>
    <row r="9138" ht="14.25" customHeight="1"/>
    <row r="9139" ht="14.25" customHeight="1"/>
    <row r="9140" ht="14.25" customHeight="1"/>
    <row r="9141" ht="14.25" customHeight="1"/>
    <row r="9142" ht="14.25" customHeight="1"/>
    <row r="9143" ht="14.25" customHeight="1"/>
    <row r="9144" ht="14.25" customHeight="1"/>
    <row r="9145" ht="14.25" customHeight="1"/>
    <row r="9146" ht="14.25" customHeight="1"/>
    <row r="9147" ht="14.25" customHeight="1"/>
    <row r="9148" ht="14.25" customHeight="1"/>
    <row r="9149" ht="14.25" customHeight="1"/>
    <row r="9150" ht="14.25" customHeight="1"/>
    <row r="9151" ht="14.25" customHeight="1"/>
    <row r="9152" ht="14.25" customHeight="1"/>
    <row r="9153" ht="14.25" customHeight="1"/>
    <row r="9154" ht="14.25" customHeight="1"/>
    <row r="9155" ht="14.25" customHeight="1"/>
    <row r="9156" ht="14.25" customHeight="1"/>
    <row r="9157" ht="14.25" customHeight="1"/>
    <row r="9158" ht="14.25" customHeight="1"/>
    <row r="9159" ht="14.25" customHeight="1"/>
    <row r="9160" ht="14.25" customHeight="1"/>
    <row r="9161" ht="14.25" customHeight="1"/>
    <row r="9162" ht="14.25" customHeight="1"/>
    <row r="9163" ht="14.25" customHeight="1"/>
    <row r="9164" ht="14.25" customHeight="1"/>
    <row r="9165" ht="14.25" customHeight="1"/>
    <row r="9166" ht="14.25" customHeight="1"/>
    <row r="9167" ht="14.25" customHeight="1"/>
    <row r="9168" ht="14.25" customHeight="1"/>
    <row r="9169" ht="14.25" customHeight="1"/>
    <row r="9170" ht="14.25" customHeight="1"/>
    <row r="9171" ht="14.25" customHeight="1"/>
    <row r="9172" ht="14.25" customHeight="1"/>
    <row r="9173" ht="14.25" customHeight="1"/>
    <row r="9174" ht="14.25" customHeight="1"/>
    <row r="9175" ht="14.25" customHeight="1"/>
    <row r="9176" ht="14.25" customHeight="1"/>
    <row r="9177" ht="14.25" customHeight="1"/>
    <row r="9178" ht="14.25" customHeight="1"/>
    <row r="9179" ht="14.25" customHeight="1"/>
    <row r="9180" ht="14.25" customHeight="1"/>
    <row r="9181" ht="14.25" customHeight="1"/>
    <row r="9182" ht="14.25" customHeight="1"/>
    <row r="9183" ht="14.25" customHeight="1"/>
    <row r="9184" ht="14.25" customHeight="1"/>
    <row r="9185" ht="14.25" customHeight="1"/>
    <row r="9186" ht="14.25" customHeight="1"/>
    <row r="9187" ht="14.25" customHeight="1"/>
    <row r="9188" ht="14.25" customHeight="1"/>
    <row r="9189" ht="14.25" customHeight="1"/>
    <row r="9190" ht="14.25" customHeight="1"/>
    <row r="9191" ht="14.25" customHeight="1"/>
    <row r="9192" ht="14.25" customHeight="1"/>
    <row r="9193" ht="14.25" customHeight="1"/>
    <row r="9194" ht="14.25" customHeight="1"/>
    <row r="9195" ht="14.25" customHeight="1"/>
    <row r="9196" ht="14.25" customHeight="1"/>
    <row r="9197" ht="14.25" customHeight="1"/>
    <row r="9198" ht="14.25" customHeight="1"/>
    <row r="9199" ht="14.25" customHeight="1"/>
    <row r="9200" ht="14.25" customHeight="1"/>
    <row r="9201" ht="14.25" customHeight="1"/>
    <row r="9202" ht="14.25" customHeight="1"/>
    <row r="9203" ht="14.25" customHeight="1"/>
    <row r="9204" ht="14.25" customHeight="1"/>
    <row r="9205" ht="14.25" customHeight="1"/>
    <row r="9206" ht="14.25" customHeight="1"/>
    <row r="9207" ht="14.25" customHeight="1"/>
    <row r="9208" ht="14.25" customHeight="1"/>
    <row r="9209" ht="14.25" customHeight="1"/>
    <row r="9210" ht="14.25" customHeight="1"/>
    <row r="9211" ht="14.25" customHeight="1"/>
    <row r="9212" ht="14.25" customHeight="1"/>
    <row r="9213" ht="14.25" customHeight="1"/>
    <row r="9214" ht="14.25" customHeight="1"/>
    <row r="9215" ht="14.25" customHeight="1"/>
    <row r="9216" ht="14.25" customHeight="1"/>
    <row r="9217" ht="14.25" customHeight="1"/>
    <row r="9218" ht="14.25" customHeight="1"/>
    <row r="9219" ht="14.25" customHeight="1"/>
    <row r="9220" ht="14.25" customHeight="1"/>
    <row r="9221" ht="14.25" customHeight="1"/>
    <row r="9222" ht="14.25" customHeight="1"/>
    <row r="9223" ht="14.25" customHeight="1"/>
    <row r="9224" ht="14.25" customHeight="1"/>
    <row r="9225" ht="14.25" customHeight="1"/>
    <row r="9226" ht="14.25" customHeight="1"/>
    <row r="9227" ht="14.25" customHeight="1"/>
    <row r="9228" ht="14.25" customHeight="1"/>
    <row r="9229" ht="14.25" customHeight="1"/>
    <row r="9230" ht="14.25" customHeight="1"/>
    <row r="9231" ht="14.25" customHeight="1"/>
    <row r="9232" ht="14.25" customHeight="1"/>
    <row r="9233" ht="14.25" customHeight="1"/>
    <row r="9234" ht="14.25" customHeight="1"/>
    <row r="9235" ht="14.25" customHeight="1"/>
    <row r="9236" ht="14.25" customHeight="1"/>
    <row r="9237" ht="14.25" customHeight="1"/>
    <row r="9238" ht="14.25" customHeight="1"/>
    <row r="9239" ht="14.25" customHeight="1"/>
    <row r="9240" ht="14.25" customHeight="1"/>
    <row r="9241" ht="14.25" customHeight="1"/>
    <row r="9242" ht="14.25" customHeight="1"/>
    <row r="9243" ht="14.25" customHeight="1"/>
    <row r="9244" ht="14.25" customHeight="1"/>
    <row r="9245" ht="14.25" customHeight="1"/>
    <row r="9246" ht="14.25" customHeight="1"/>
    <row r="9247" ht="14.25" customHeight="1"/>
    <row r="9248" ht="14.25" customHeight="1"/>
    <row r="9249" ht="14.25" customHeight="1"/>
    <row r="9250" ht="14.25" customHeight="1"/>
    <row r="9251" ht="14.25" customHeight="1"/>
    <row r="9252" ht="14.25" customHeight="1"/>
    <row r="9253" ht="14.25" customHeight="1"/>
    <row r="9254" ht="14.25" customHeight="1"/>
    <row r="9255" ht="14.25" customHeight="1"/>
    <row r="9256" ht="14.25" customHeight="1"/>
    <row r="9257" ht="14.25" customHeight="1"/>
    <row r="9258" ht="14.25" customHeight="1"/>
    <row r="9259" ht="14.25" customHeight="1"/>
    <row r="9260" ht="14.25" customHeight="1"/>
    <row r="9261" ht="14.25" customHeight="1"/>
    <row r="9262" ht="14.25" customHeight="1"/>
    <row r="9263" ht="14.25" customHeight="1"/>
    <row r="9264" ht="14.25" customHeight="1"/>
    <row r="9265" ht="14.25" customHeight="1"/>
    <row r="9266" ht="14.25" customHeight="1"/>
    <row r="9267" ht="14.25" customHeight="1"/>
    <row r="9268" ht="14.25" customHeight="1"/>
    <row r="9269" ht="14.25" customHeight="1"/>
    <row r="9270" ht="14.25" customHeight="1"/>
    <row r="9271" ht="14.25" customHeight="1"/>
    <row r="9272" ht="14.25" customHeight="1"/>
    <row r="9273" ht="14.25" customHeight="1"/>
    <row r="9274" ht="14.25" customHeight="1"/>
    <row r="9275" ht="14.25" customHeight="1"/>
    <row r="9276" ht="14.25" customHeight="1"/>
    <row r="9277" ht="14.25" customHeight="1"/>
    <row r="9278" ht="14.25" customHeight="1"/>
    <row r="9279" ht="14.25" customHeight="1"/>
    <row r="9280" ht="14.25" customHeight="1"/>
    <row r="9281" ht="14.25" customHeight="1"/>
    <row r="9282" ht="14.25" customHeight="1"/>
    <row r="9283" ht="14.25" customHeight="1"/>
    <row r="9284" ht="14.25" customHeight="1"/>
    <row r="9285" ht="14.25" customHeight="1"/>
    <row r="9286" ht="14.25" customHeight="1"/>
    <row r="9287" ht="14.25" customHeight="1"/>
    <row r="9288" ht="14.25" customHeight="1"/>
    <row r="9289" ht="14.25" customHeight="1"/>
    <row r="9290" ht="14.25" customHeight="1"/>
    <row r="9291" ht="14.25" customHeight="1"/>
    <row r="9292" ht="14.25" customHeight="1"/>
    <row r="9293" ht="14.25" customHeight="1"/>
    <row r="9294" ht="14.25" customHeight="1"/>
    <row r="9295" ht="14.25" customHeight="1"/>
    <row r="9296" ht="14.25" customHeight="1"/>
    <row r="9297" ht="14.25" customHeight="1"/>
    <row r="9298" ht="14.25" customHeight="1"/>
    <row r="9299" ht="14.25" customHeight="1"/>
    <row r="9300" ht="14.25" customHeight="1"/>
    <row r="9301" ht="14.25" customHeight="1"/>
    <row r="9302" ht="14.25" customHeight="1"/>
    <row r="9303" ht="14.25" customHeight="1"/>
    <row r="9304" ht="14.25" customHeight="1"/>
    <row r="9305" ht="14.25" customHeight="1"/>
    <row r="9306" ht="14.25" customHeight="1"/>
    <row r="9307" ht="14.25" customHeight="1"/>
    <row r="9308" ht="14.25" customHeight="1"/>
    <row r="9309" ht="14.25" customHeight="1"/>
    <row r="9310" ht="14.25" customHeight="1"/>
    <row r="9311" ht="14.25" customHeight="1"/>
    <row r="9312" ht="14.25" customHeight="1"/>
    <row r="9313" ht="14.25" customHeight="1"/>
    <row r="9314" ht="14.25" customHeight="1"/>
    <row r="9315" ht="14.25" customHeight="1"/>
    <row r="9316" ht="14.25" customHeight="1"/>
    <row r="9317" ht="14.25" customHeight="1"/>
    <row r="9318" ht="14.25" customHeight="1"/>
    <row r="9319" ht="14.25" customHeight="1"/>
    <row r="9320" ht="14.25" customHeight="1"/>
    <row r="9321" ht="14.25" customHeight="1"/>
    <row r="9322" ht="14.25" customHeight="1"/>
    <row r="9323" ht="14.25" customHeight="1"/>
    <row r="9324" ht="14.25" customHeight="1"/>
    <row r="9325" ht="14.25" customHeight="1"/>
    <row r="9326" ht="14.25" customHeight="1"/>
    <row r="9327" ht="14.25" customHeight="1"/>
    <row r="9328" ht="14.25" customHeight="1"/>
    <row r="9329" ht="14.25" customHeight="1"/>
    <row r="9330" ht="14.25" customHeight="1"/>
    <row r="9331" ht="14.25" customHeight="1"/>
    <row r="9332" ht="14.25" customHeight="1"/>
    <row r="9333" ht="14.25" customHeight="1"/>
    <row r="9334" ht="14.25" customHeight="1"/>
    <row r="9335" ht="14.25" customHeight="1"/>
    <row r="9336" ht="14.25" customHeight="1"/>
    <row r="9337" ht="14.25" customHeight="1"/>
    <row r="9338" ht="14.25" customHeight="1"/>
    <row r="9339" ht="14.25" customHeight="1"/>
    <row r="9340" ht="14.25" customHeight="1"/>
    <row r="9341" ht="14.25" customHeight="1"/>
    <row r="9342" ht="14.25" customHeight="1"/>
    <row r="9343" ht="14.25" customHeight="1"/>
    <row r="9344" ht="14.25" customHeight="1"/>
    <row r="9345" ht="14.25" customHeight="1"/>
    <row r="9346" ht="14.25" customHeight="1"/>
    <row r="9347" ht="14.25" customHeight="1"/>
    <row r="9348" ht="14.25" customHeight="1"/>
    <row r="9349" ht="14.25" customHeight="1"/>
    <row r="9350" ht="14.25" customHeight="1"/>
    <row r="9351" ht="14.25" customHeight="1"/>
    <row r="9352" ht="14.25" customHeight="1"/>
    <row r="9353" ht="14.25" customHeight="1"/>
    <row r="9354" ht="14.25" customHeight="1"/>
    <row r="9355" ht="14.25" customHeight="1"/>
    <row r="9356" ht="14.25" customHeight="1"/>
    <row r="9357" ht="14.25" customHeight="1"/>
    <row r="9358" ht="14.25" customHeight="1"/>
    <row r="9359" ht="14.25" customHeight="1"/>
    <row r="9360" ht="14.25" customHeight="1"/>
    <row r="9361" ht="14.25" customHeight="1"/>
    <row r="9362" ht="14.25" customHeight="1"/>
    <row r="9363" ht="14.25" customHeight="1"/>
    <row r="9364" ht="14.25" customHeight="1"/>
    <row r="9365" ht="14.25" customHeight="1"/>
    <row r="9366" ht="14.25" customHeight="1"/>
    <row r="9367" ht="14.25" customHeight="1"/>
    <row r="9368" ht="14.25" customHeight="1"/>
    <row r="9369" ht="14.25" customHeight="1"/>
    <row r="9370" ht="14.25" customHeight="1"/>
    <row r="9371" ht="14.25" customHeight="1"/>
    <row r="9372" ht="14.25" customHeight="1"/>
    <row r="9373" ht="14.25" customHeight="1"/>
    <row r="9374" ht="14.25" customHeight="1"/>
    <row r="9375" ht="14.25" customHeight="1"/>
    <row r="9376" ht="14.25" customHeight="1"/>
    <row r="9377" ht="14.25" customHeight="1"/>
    <row r="9378" ht="14.25" customHeight="1"/>
    <row r="9379" ht="14.25" customHeight="1"/>
    <row r="9380" ht="14.25" customHeight="1"/>
    <row r="9381" ht="14.25" customHeight="1"/>
    <row r="9382" ht="14.25" customHeight="1"/>
    <row r="9383" ht="14.25" customHeight="1"/>
    <row r="9384" ht="14.25" customHeight="1"/>
    <row r="9385" ht="14.25" customHeight="1"/>
    <row r="9386" ht="14.25" customHeight="1"/>
    <row r="9387" ht="14.25" customHeight="1"/>
    <row r="9388" ht="14.25" customHeight="1"/>
    <row r="9389" ht="14.25" customHeight="1"/>
    <row r="9390" ht="14.25" customHeight="1"/>
    <row r="9391" ht="14.25" customHeight="1"/>
    <row r="9392" ht="14.25" customHeight="1"/>
    <row r="9393" ht="14.25" customHeight="1"/>
    <row r="9394" ht="14.25" customHeight="1"/>
    <row r="9395" ht="14.25" customHeight="1"/>
    <row r="9396" ht="14.25" customHeight="1"/>
    <row r="9397" ht="14.25" customHeight="1"/>
    <row r="9398" ht="14.25" customHeight="1"/>
    <row r="9399" ht="14.25" customHeight="1"/>
    <row r="9400" ht="14.25" customHeight="1"/>
    <row r="9401" ht="14.25" customHeight="1"/>
    <row r="9402" ht="14.25" customHeight="1"/>
    <row r="9403" ht="14.25" customHeight="1"/>
    <row r="9404" ht="14.25" customHeight="1"/>
    <row r="9405" ht="14.25" customHeight="1"/>
    <row r="9406" ht="14.25" customHeight="1"/>
    <row r="9407" ht="14.25" customHeight="1"/>
    <row r="9408" ht="14.25" customHeight="1"/>
    <row r="9409" ht="14.25" customHeight="1"/>
    <row r="9410" ht="14.25" customHeight="1"/>
    <row r="9411" ht="14.25" customHeight="1"/>
    <row r="9412" ht="14.25" customHeight="1"/>
    <row r="9413" ht="14.25" customHeight="1"/>
    <row r="9414" ht="14.25" customHeight="1"/>
    <row r="9415" ht="14.25" customHeight="1"/>
    <row r="9416" ht="14.25" customHeight="1"/>
    <row r="9417" ht="14.25" customHeight="1"/>
    <row r="9418" ht="14.25" customHeight="1"/>
    <row r="9419" ht="14.25" customHeight="1"/>
    <row r="9420" ht="14.25" customHeight="1"/>
    <row r="9421" ht="14.25" customHeight="1"/>
    <row r="9422" ht="14.25" customHeight="1"/>
    <row r="9423" ht="14.25" customHeight="1"/>
    <row r="9424" ht="14.25" customHeight="1"/>
    <row r="9425" ht="14.25" customHeight="1"/>
    <row r="9426" ht="14.25" customHeight="1"/>
    <row r="9427" ht="14.25" customHeight="1"/>
    <row r="9428" ht="14.25" customHeight="1"/>
    <row r="9429" ht="14.25" customHeight="1"/>
    <row r="9430" ht="14.25" customHeight="1"/>
    <row r="9431" ht="14.25" customHeight="1"/>
    <row r="9432" ht="14.25" customHeight="1"/>
    <row r="9433" ht="14.25" customHeight="1"/>
    <row r="9434" ht="14.25" customHeight="1"/>
    <row r="9435" ht="14.25" customHeight="1"/>
    <row r="9436" ht="14.25" customHeight="1"/>
    <row r="9437" ht="14.25" customHeight="1"/>
    <row r="9438" ht="14.25" customHeight="1"/>
    <row r="9439" ht="14.25" customHeight="1"/>
    <row r="9440" ht="14.25" customHeight="1"/>
    <row r="9441" ht="14.25" customHeight="1"/>
    <row r="9442" ht="14.25" customHeight="1"/>
    <row r="9443" ht="14.25" customHeight="1"/>
    <row r="9444" ht="14.25" customHeight="1"/>
    <row r="9445" ht="14.25" customHeight="1"/>
    <row r="9446" ht="14.25" customHeight="1"/>
    <row r="9447" ht="14.25" customHeight="1"/>
    <row r="9448" ht="14.25" customHeight="1"/>
    <row r="9449" ht="14.25" customHeight="1"/>
    <row r="9450" ht="14.25" customHeight="1"/>
    <row r="9451" ht="14.25" customHeight="1"/>
    <row r="9452" ht="14.25" customHeight="1"/>
    <row r="9453" ht="14.25" customHeight="1"/>
    <row r="9454" ht="14.25" customHeight="1"/>
    <row r="9455" ht="14.25" customHeight="1"/>
    <row r="9456" ht="14.25" customHeight="1"/>
    <row r="9457" ht="14.25" customHeight="1"/>
    <row r="9458" ht="14.25" customHeight="1"/>
    <row r="9459" ht="14.25" customHeight="1"/>
    <row r="9460" ht="14.25" customHeight="1"/>
    <row r="9461" ht="14.25" customHeight="1"/>
    <row r="9462" ht="14.25" customHeight="1"/>
    <row r="9463" ht="14.25" customHeight="1"/>
    <row r="9464" ht="14.25" customHeight="1"/>
    <row r="9465" ht="14.25" customHeight="1"/>
    <row r="9466" ht="14.25" customHeight="1"/>
    <row r="9467" ht="14.25" customHeight="1"/>
    <row r="9468" ht="14.25" customHeight="1"/>
    <row r="9469" ht="14.25" customHeight="1"/>
    <row r="9470" ht="14.25" customHeight="1"/>
    <row r="9471" ht="14.25" customHeight="1"/>
    <row r="9472" ht="14.25" customHeight="1"/>
    <row r="9473" ht="14.25" customHeight="1"/>
    <row r="9474" ht="14.25" customHeight="1"/>
    <row r="9475" ht="14.25" customHeight="1"/>
    <row r="9476" ht="14.25" customHeight="1"/>
    <row r="9477" ht="14.25" customHeight="1"/>
    <row r="9478" ht="14.25" customHeight="1"/>
    <row r="9479" ht="14.25" customHeight="1"/>
    <row r="9480" ht="14.25" customHeight="1"/>
    <row r="9481" ht="14.25" customHeight="1"/>
    <row r="9482" ht="14.25" customHeight="1"/>
    <row r="9483" ht="14.25" customHeight="1"/>
    <row r="9484" ht="14.25" customHeight="1"/>
    <row r="9485" ht="14.25" customHeight="1"/>
    <row r="9486" ht="14.25" customHeight="1"/>
    <row r="9487" ht="14.25" customHeight="1"/>
    <row r="9488" ht="14.25" customHeight="1"/>
    <row r="9489" ht="14.25" customHeight="1"/>
    <row r="9490" ht="14.25" customHeight="1"/>
    <row r="9491" ht="14.25" customHeight="1"/>
    <row r="9492" ht="14.25" customHeight="1"/>
    <row r="9493" ht="14.25" customHeight="1"/>
    <row r="9494" ht="14.25" customHeight="1"/>
    <row r="9495" ht="14.25" customHeight="1"/>
    <row r="9496" ht="14.25" customHeight="1"/>
    <row r="9497" ht="14.25" customHeight="1"/>
    <row r="9498" ht="14.25" customHeight="1"/>
    <row r="9499" ht="14.25" customHeight="1"/>
    <row r="9500" ht="14.25" customHeight="1"/>
    <row r="9501" ht="14.25" customHeight="1"/>
    <row r="9502" ht="14.25" customHeight="1"/>
    <row r="9503" ht="14.25" customHeight="1"/>
    <row r="9504" ht="14.25" customHeight="1"/>
    <row r="9505" ht="14.25" customHeight="1"/>
    <row r="9506" ht="14.25" customHeight="1"/>
    <row r="9507" ht="14.25" customHeight="1"/>
    <row r="9508" ht="14.25" customHeight="1"/>
    <row r="9509" ht="14.25" customHeight="1"/>
    <row r="9510" ht="14.25" customHeight="1"/>
    <row r="9511" ht="14.25" customHeight="1"/>
    <row r="9512" ht="14.25" customHeight="1"/>
    <row r="9513" ht="14.25" customHeight="1"/>
    <row r="9514" ht="14.25" customHeight="1"/>
    <row r="9515" ht="14.25" customHeight="1"/>
    <row r="9516" ht="14.25" customHeight="1"/>
    <row r="9517" ht="14.25" customHeight="1"/>
    <row r="9518" ht="14.25" customHeight="1"/>
    <row r="9519" ht="14.25" customHeight="1"/>
    <row r="9520" ht="14.25" customHeight="1"/>
    <row r="9521" ht="14.25" customHeight="1"/>
    <row r="9522" ht="14.25" customHeight="1"/>
    <row r="9523" ht="14.25" customHeight="1"/>
    <row r="9524" ht="14.25" customHeight="1"/>
    <row r="9525" ht="14.25" customHeight="1"/>
    <row r="9526" ht="14.25" customHeight="1"/>
    <row r="9527" ht="14.25" customHeight="1"/>
    <row r="9528" ht="14.25" customHeight="1"/>
    <row r="9529" ht="14.25" customHeight="1"/>
    <row r="9530" ht="14.25" customHeight="1"/>
    <row r="9531" ht="14.25" customHeight="1"/>
    <row r="9532" ht="14.25" customHeight="1"/>
    <row r="9533" ht="14.25" customHeight="1"/>
    <row r="9534" ht="14.25" customHeight="1"/>
    <row r="9535" ht="14.25" customHeight="1"/>
    <row r="9536" ht="14.25" customHeight="1"/>
    <row r="9537" ht="14.25" customHeight="1"/>
    <row r="9538" ht="14.25" customHeight="1"/>
    <row r="9539" ht="14.25" customHeight="1"/>
    <row r="9540" ht="14.25" customHeight="1"/>
    <row r="9541" ht="14.25" customHeight="1"/>
    <row r="9542" ht="14.25" customHeight="1"/>
    <row r="9543" ht="14.25" customHeight="1"/>
    <row r="9544" ht="14.25" customHeight="1"/>
    <row r="9545" ht="14.25" customHeight="1"/>
    <row r="9546" ht="14.25" customHeight="1"/>
    <row r="9547" ht="14.25" customHeight="1"/>
    <row r="9548" ht="14.25" customHeight="1"/>
    <row r="9549" ht="14.25" customHeight="1"/>
    <row r="9550" ht="14.25" customHeight="1"/>
    <row r="9551" ht="14.25" customHeight="1"/>
    <row r="9552" ht="14.25" customHeight="1"/>
    <row r="9553" ht="14.25" customHeight="1"/>
    <row r="9554" ht="14.25" customHeight="1"/>
    <row r="9555" ht="14.25" customHeight="1"/>
    <row r="9556" ht="14.25" customHeight="1"/>
    <row r="9557" ht="14.25" customHeight="1"/>
    <row r="9558" ht="14.25" customHeight="1"/>
    <row r="9559" ht="14.25" customHeight="1"/>
    <row r="9560" ht="14.25" customHeight="1"/>
    <row r="9561" ht="14.25" customHeight="1"/>
    <row r="9562" ht="14.25" customHeight="1"/>
    <row r="9563" ht="14.25" customHeight="1"/>
    <row r="9564" ht="14.25" customHeight="1"/>
    <row r="9565" ht="14.25" customHeight="1"/>
    <row r="9566" ht="14.25" customHeight="1"/>
    <row r="9567" ht="14.25" customHeight="1"/>
    <row r="9568" ht="14.25" customHeight="1"/>
    <row r="9569" ht="14.25" customHeight="1"/>
    <row r="9570" ht="14.25" customHeight="1"/>
    <row r="9571" ht="14.25" customHeight="1"/>
    <row r="9572" ht="14.25" customHeight="1"/>
    <row r="9573" ht="14.25" customHeight="1"/>
    <row r="9574" ht="14.25" customHeight="1"/>
    <row r="9575" ht="14.25" customHeight="1"/>
    <row r="9576" ht="14.25" customHeight="1"/>
    <row r="9577" ht="14.25" customHeight="1"/>
    <row r="9578" ht="14.25" customHeight="1"/>
    <row r="9579" ht="14.25" customHeight="1"/>
    <row r="9580" ht="14.25" customHeight="1"/>
    <row r="9581" ht="14.25" customHeight="1"/>
    <row r="9582" ht="14.25" customHeight="1"/>
    <row r="9583" ht="14.25" customHeight="1"/>
    <row r="9584" ht="14.25" customHeight="1"/>
    <row r="9585" ht="14.25" customHeight="1"/>
    <row r="9586" ht="14.25" customHeight="1"/>
    <row r="9587" ht="14.25" customHeight="1"/>
    <row r="9588" ht="14.25" customHeight="1"/>
    <row r="9589" ht="14.25" customHeight="1"/>
    <row r="9590" ht="14.25" customHeight="1"/>
    <row r="9591" ht="14.25" customHeight="1"/>
    <row r="9592" ht="14.25" customHeight="1"/>
    <row r="9593" ht="14.25" customHeight="1"/>
    <row r="9594" ht="14.25" customHeight="1"/>
    <row r="9595" ht="14.25" customHeight="1"/>
    <row r="9596" ht="14.25" customHeight="1"/>
    <row r="9597" ht="14.25" customHeight="1"/>
    <row r="9598" ht="14.25" customHeight="1"/>
    <row r="9599" ht="14.25" customHeight="1"/>
    <row r="9600" ht="14.25" customHeight="1"/>
    <row r="9601" ht="14.25" customHeight="1"/>
    <row r="9602" ht="14.25" customHeight="1"/>
    <row r="9603" ht="14.25" customHeight="1"/>
    <row r="9604" ht="14.25" customHeight="1"/>
    <row r="9605" ht="14.25" customHeight="1"/>
    <row r="9606" ht="14.25" customHeight="1"/>
    <row r="9607" ht="14.25" customHeight="1"/>
    <row r="9608" ht="14.25" customHeight="1"/>
    <row r="9609" ht="14.25" customHeight="1"/>
    <row r="9610" ht="14.25" customHeight="1"/>
    <row r="9611" ht="14.25" customHeight="1"/>
    <row r="9612" ht="14.25" customHeight="1"/>
    <row r="9613" ht="14.25" customHeight="1"/>
    <row r="9614" ht="14.25" customHeight="1"/>
    <row r="9615" ht="14.25" customHeight="1"/>
    <row r="9616" ht="14.25" customHeight="1"/>
    <row r="9617" ht="14.25" customHeight="1"/>
    <row r="9618" ht="14.25" customHeight="1"/>
    <row r="9619" ht="14.25" customHeight="1"/>
    <row r="9620" ht="14.25" customHeight="1"/>
    <row r="9621" ht="14.25" customHeight="1"/>
    <row r="9622" ht="14.25" customHeight="1"/>
    <row r="9623" ht="14.25" customHeight="1"/>
    <row r="9624" ht="14.25" customHeight="1"/>
    <row r="9625" ht="14.25" customHeight="1"/>
    <row r="9626" ht="14.25" customHeight="1"/>
    <row r="9627" ht="14.25" customHeight="1"/>
    <row r="9628" ht="14.25" customHeight="1"/>
    <row r="9629" ht="14.25" customHeight="1"/>
    <row r="9630" ht="14.25" customHeight="1"/>
    <row r="9631" ht="14.25" customHeight="1"/>
    <row r="9632" ht="14.25" customHeight="1"/>
    <row r="9633" ht="14.25" customHeight="1"/>
    <row r="9634" ht="14.25" customHeight="1"/>
    <row r="9635" ht="14.25" customHeight="1"/>
    <row r="9636" ht="14.25" customHeight="1"/>
    <row r="9637" ht="14.25" customHeight="1"/>
    <row r="9638" ht="14.25" customHeight="1"/>
    <row r="9639" ht="14.25" customHeight="1"/>
    <row r="9640" ht="14.25" customHeight="1"/>
    <row r="9641" ht="14.25" customHeight="1"/>
    <row r="9642" ht="14.25" customHeight="1"/>
    <row r="9643" ht="14.25" customHeight="1"/>
    <row r="9644" ht="14.25" customHeight="1"/>
    <row r="9645" ht="14.25" customHeight="1"/>
    <row r="9646" ht="14.25" customHeight="1"/>
    <row r="9647" ht="14.25" customHeight="1"/>
    <row r="9648" ht="14.25" customHeight="1"/>
    <row r="9649" ht="14.25" customHeight="1"/>
    <row r="9650" ht="14.25" customHeight="1"/>
    <row r="9651" ht="14.25" customHeight="1"/>
    <row r="9652" ht="14.25" customHeight="1"/>
    <row r="9653" ht="14.25" customHeight="1"/>
    <row r="9654" ht="14.25" customHeight="1"/>
    <row r="9655" ht="14.25" customHeight="1"/>
    <row r="9656" ht="14.25" customHeight="1"/>
    <row r="9657" ht="14.25" customHeight="1"/>
    <row r="9658" ht="14.25" customHeight="1"/>
    <row r="9659" ht="14.25" customHeight="1"/>
    <row r="9660" ht="14.25" customHeight="1"/>
    <row r="9661" ht="14.25" customHeight="1"/>
    <row r="9662" ht="14.25" customHeight="1"/>
    <row r="9663" ht="14.25" customHeight="1"/>
    <row r="9664" ht="14.25" customHeight="1"/>
    <row r="9665" ht="14.25" customHeight="1"/>
    <row r="9666" ht="14.25" customHeight="1"/>
    <row r="9667" ht="14.25" customHeight="1"/>
    <row r="9668" ht="14.25" customHeight="1"/>
    <row r="9669" ht="14.25" customHeight="1"/>
    <row r="9670" ht="14.25" customHeight="1"/>
    <row r="9671" ht="14.25" customHeight="1"/>
    <row r="9672" ht="14.25" customHeight="1"/>
    <row r="9673" ht="14.25" customHeight="1"/>
    <row r="9674" ht="14.25" customHeight="1"/>
    <row r="9675" ht="14.25" customHeight="1"/>
    <row r="9676" ht="14.25" customHeight="1"/>
    <row r="9677" ht="14.25" customHeight="1"/>
    <row r="9678" ht="14.25" customHeight="1"/>
    <row r="9679" ht="14.25" customHeight="1"/>
    <row r="9680" ht="14.25" customHeight="1"/>
    <row r="9681" ht="14.25" customHeight="1"/>
    <row r="9682" ht="14.25" customHeight="1"/>
    <row r="9683" ht="14.25" customHeight="1"/>
    <row r="9684" ht="14.25" customHeight="1"/>
    <row r="9685" ht="14.25" customHeight="1"/>
    <row r="9686" ht="14.25" customHeight="1"/>
    <row r="9687" ht="14.25" customHeight="1"/>
    <row r="9688" ht="14.25" customHeight="1"/>
    <row r="9689" ht="14.25" customHeight="1"/>
    <row r="9690" ht="14.25" customHeight="1"/>
    <row r="9691" ht="14.25" customHeight="1"/>
    <row r="9692" ht="14.25" customHeight="1"/>
    <row r="9693" ht="14.25" customHeight="1"/>
    <row r="9694" ht="14.25" customHeight="1"/>
    <row r="9695" ht="14.25" customHeight="1"/>
    <row r="9696" ht="14.25" customHeight="1"/>
    <row r="9697" ht="14.25" customHeight="1"/>
    <row r="9698" ht="14.25" customHeight="1"/>
    <row r="9699" ht="14.25" customHeight="1"/>
    <row r="9700" ht="14.25" customHeight="1"/>
    <row r="9701" ht="14.25" customHeight="1"/>
    <row r="9702" ht="14.25" customHeight="1"/>
    <row r="9703" ht="14.25" customHeight="1"/>
    <row r="9704" ht="14.25" customHeight="1"/>
    <row r="9705" ht="14.25" customHeight="1"/>
    <row r="9706" ht="14.25" customHeight="1"/>
    <row r="9707" ht="14.25" customHeight="1"/>
    <row r="9708" ht="14.25" customHeight="1"/>
    <row r="9709" ht="14.25" customHeight="1"/>
    <row r="9710" ht="14.25" customHeight="1"/>
    <row r="9711" ht="14.25" customHeight="1"/>
    <row r="9712" ht="14.25" customHeight="1"/>
    <row r="9713" ht="14.25" customHeight="1"/>
    <row r="9714" ht="14.25" customHeight="1"/>
    <row r="9715" ht="14.25" customHeight="1"/>
    <row r="9716" ht="14.25" customHeight="1"/>
    <row r="9717" ht="14.25" customHeight="1"/>
    <row r="9718" ht="14.25" customHeight="1"/>
    <row r="9719" ht="14.25" customHeight="1"/>
    <row r="9720" ht="14.25" customHeight="1"/>
    <row r="9721" ht="14.25" customHeight="1"/>
    <row r="9722" ht="14.25" customHeight="1"/>
    <row r="9723" ht="14.25" customHeight="1"/>
    <row r="9724" ht="14.25" customHeight="1"/>
    <row r="9725" ht="14.25" customHeight="1"/>
    <row r="9726" ht="14.25" customHeight="1"/>
    <row r="9727" ht="14.25" customHeight="1"/>
    <row r="9728" ht="14.25" customHeight="1"/>
    <row r="9729" ht="14.25" customHeight="1"/>
    <row r="9730" ht="14.25" customHeight="1"/>
    <row r="9731" ht="14.25" customHeight="1"/>
    <row r="9732" ht="14.25" customHeight="1"/>
    <row r="9733" ht="14.25" customHeight="1"/>
    <row r="9734" ht="14.25" customHeight="1"/>
    <row r="9735" ht="14.25" customHeight="1"/>
    <row r="9736" ht="14.25" customHeight="1"/>
    <row r="9737" ht="14.25" customHeight="1"/>
    <row r="9738" ht="14.25" customHeight="1"/>
    <row r="9739" ht="14.25" customHeight="1"/>
    <row r="9740" ht="14.25" customHeight="1"/>
    <row r="9741" ht="14.25" customHeight="1"/>
    <row r="9742" ht="14.25" customHeight="1"/>
    <row r="9743" ht="14.25" customHeight="1"/>
    <row r="9744" ht="14.25" customHeight="1"/>
    <row r="9745" ht="14.25" customHeight="1"/>
    <row r="9746" ht="14.25" customHeight="1"/>
    <row r="9747" ht="14.25" customHeight="1"/>
    <row r="9748" ht="14.25" customHeight="1"/>
    <row r="9749" ht="14.25" customHeight="1"/>
    <row r="9750" ht="14.25" customHeight="1"/>
    <row r="9751" ht="14.25" customHeight="1"/>
    <row r="9752" ht="14.25" customHeight="1"/>
    <row r="9753" ht="14.25" customHeight="1"/>
    <row r="9754" ht="14.25" customHeight="1"/>
    <row r="9755" ht="14.25" customHeight="1"/>
    <row r="9756" ht="14.25" customHeight="1"/>
    <row r="9757" ht="14.25" customHeight="1"/>
    <row r="9758" ht="14.25" customHeight="1"/>
    <row r="9759" ht="14.25" customHeight="1"/>
    <row r="9760" ht="14.25" customHeight="1"/>
    <row r="9761" ht="14.25" customHeight="1"/>
    <row r="9762" ht="14.25" customHeight="1"/>
    <row r="9763" ht="14.25" customHeight="1"/>
    <row r="9764" ht="14.25" customHeight="1"/>
    <row r="9765" ht="14.25" customHeight="1"/>
    <row r="9766" ht="14.25" customHeight="1"/>
    <row r="9767" ht="14.25" customHeight="1"/>
    <row r="9768" ht="14.25" customHeight="1"/>
    <row r="9769" ht="14.25" customHeight="1"/>
    <row r="9770" ht="14.25" customHeight="1"/>
    <row r="9771" ht="14.25" customHeight="1"/>
    <row r="9772" ht="14.25" customHeight="1"/>
    <row r="9773" ht="14.25" customHeight="1"/>
    <row r="9774" ht="14.25" customHeight="1"/>
    <row r="9775" ht="14.25" customHeight="1"/>
    <row r="9776" ht="14.25" customHeight="1"/>
    <row r="9777" ht="14.25" customHeight="1"/>
    <row r="9778" ht="14.25" customHeight="1"/>
    <row r="9779" ht="14.25" customHeight="1"/>
    <row r="9780" ht="14.25" customHeight="1"/>
    <row r="9781" ht="14.25" customHeight="1"/>
    <row r="9782" ht="14.25" customHeight="1"/>
    <row r="9783" ht="14.25" customHeight="1"/>
    <row r="9784" ht="14.25" customHeight="1"/>
    <row r="9785" ht="14.25" customHeight="1"/>
    <row r="9786" ht="14.25" customHeight="1"/>
    <row r="9787" ht="14.25" customHeight="1"/>
    <row r="9788" ht="14.25" customHeight="1"/>
    <row r="9789" ht="14.25" customHeight="1"/>
    <row r="9790" ht="14.25" customHeight="1"/>
    <row r="9791" ht="14.25" customHeight="1"/>
    <row r="9792" ht="14.25" customHeight="1"/>
    <row r="9793" ht="14.25" customHeight="1"/>
    <row r="9794" ht="14.25" customHeight="1"/>
    <row r="9795" ht="14.25" customHeight="1"/>
    <row r="9796" ht="14.25" customHeight="1"/>
    <row r="9797" ht="14.25" customHeight="1"/>
    <row r="9798" ht="14.25" customHeight="1"/>
    <row r="9799" ht="14.25" customHeight="1"/>
    <row r="9800" ht="14.25" customHeight="1"/>
    <row r="9801" ht="14.25" customHeight="1"/>
    <row r="9802" ht="14.25" customHeight="1"/>
    <row r="9803" ht="14.25" customHeight="1"/>
    <row r="9804" ht="14.25" customHeight="1"/>
    <row r="9805" ht="14.25" customHeight="1"/>
    <row r="9806" ht="14.25" customHeight="1"/>
    <row r="9807" ht="14.25" customHeight="1"/>
    <row r="9808" ht="14.25" customHeight="1"/>
    <row r="9809" ht="14.25" customHeight="1"/>
    <row r="9810" ht="14.25" customHeight="1"/>
    <row r="9811" ht="14.25" customHeight="1"/>
    <row r="9812" ht="14.25" customHeight="1"/>
    <row r="9813" ht="14.25" customHeight="1"/>
    <row r="9814" ht="14.25" customHeight="1"/>
    <row r="9815" ht="14.25" customHeight="1"/>
    <row r="9816" ht="14.25" customHeight="1"/>
    <row r="9817" ht="14.25" customHeight="1"/>
    <row r="9818" ht="14.25" customHeight="1"/>
    <row r="9819" ht="14.25" customHeight="1"/>
    <row r="9820" ht="14.25" customHeight="1"/>
    <row r="9821" ht="14.25" customHeight="1"/>
    <row r="9822" ht="14.25" customHeight="1"/>
    <row r="9823" ht="14.25" customHeight="1"/>
    <row r="9824" ht="14.25" customHeight="1"/>
    <row r="9825" ht="14.25" customHeight="1"/>
    <row r="9826" ht="14.25" customHeight="1"/>
    <row r="9827" ht="14.25" customHeight="1"/>
    <row r="9828" ht="14.25" customHeight="1"/>
    <row r="9829" ht="14.25" customHeight="1"/>
    <row r="9830" ht="14.25" customHeight="1"/>
    <row r="9831" ht="14.25" customHeight="1"/>
    <row r="9832" ht="14.25" customHeight="1"/>
    <row r="9833" ht="14.25" customHeight="1"/>
    <row r="9834" ht="14.25" customHeight="1"/>
    <row r="9835" ht="14.25" customHeight="1"/>
    <row r="9836" ht="14.25" customHeight="1"/>
    <row r="9837" ht="14.25" customHeight="1"/>
    <row r="9838" ht="14.25" customHeight="1"/>
    <row r="9839" ht="14.25" customHeight="1"/>
    <row r="9840" ht="14.25" customHeight="1"/>
    <row r="9841" ht="14.25" customHeight="1"/>
    <row r="9842" ht="14.25" customHeight="1"/>
    <row r="9843" ht="14.25" customHeight="1"/>
    <row r="9844" ht="14.25" customHeight="1"/>
    <row r="9845" ht="14.25" customHeight="1"/>
    <row r="9846" ht="14.25" customHeight="1"/>
    <row r="9847" ht="14.25" customHeight="1"/>
    <row r="9848" ht="14.25" customHeight="1"/>
    <row r="9849" ht="14.25" customHeight="1"/>
    <row r="9850" ht="14.25" customHeight="1"/>
    <row r="9851" ht="14.25" customHeight="1"/>
    <row r="9852" ht="14.25" customHeight="1"/>
    <row r="9853" ht="14.25" customHeight="1"/>
    <row r="9854" ht="14.25" customHeight="1"/>
    <row r="9855" ht="14.25" customHeight="1"/>
    <row r="9856" ht="14.25" customHeight="1"/>
    <row r="9857" ht="14.25" customHeight="1"/>
    <row r="9858" ht="14.25" customHeight="1"/>
    <row r="9859" ht="14.25" customHeight="1"/>
    <row r="9860" ht="14.25" customHeight="1"/>
    <row r="9861" ht="14.25" customHeight="1"/>
    <row r="9862" ht="14.25" customHeight="1"/>
    <row r="9863" ht="14.25" customHeight="1"/>
    <row r="9864" ht="14.25" customHeight="1"/>
    <row r="9865" ht="14.25" customHeight="1"/>
    <row r="9866" ht="14.25" customHeight="1"/>
    <row r="9867" ht="14.25" customHeight="1"/>
    <row r="9868" ht="14.25" customHeight="1"/>
    <row r="9869" ht="14.25" customHeight="1"/>
    <row r="9870" ht="14.25" customHeight="1"/>
    <row r="9871" ht="14.25" customHeight="1"/>
    <row r="9872" ht="14.25" customHeight="1"/>
    <row r="9873" ht="14.25" customHeight="1"/>
    <row r="9874" ht="14.25" customHeight="1"/>
    <row r="9875" ht="14.25" customHeight="1"/>
    <row r="9876" ht="14.25" customHeight="1"/>
    <row r="9877" ht="14.25" customHeight="1"/>
    <row r="9878" ht="14.25" customHeight="1"/>
    <row r="9879" ht="14.25" customHeight="1"/>
    <row r="9880" ht="14.25" customHeight="1"/>
    <row r="9881" ht="14.25" customHeight="1"/>
    <row r="9882" ht="14.25" customHeight="1"/>
    <row r="9883" ht="14.25" customHeight="1"/>
    <row r="9884" ht="14.25" customHeight="1"/>
    <row r="9885" ht="14.25" customHeight="1"/>
    <row r="9886" ht="14.25" customHeight="1"/>
    <row r="9887" ht="14.25" customHeight="1"/>
    <row r="9888" ht="14.25" customHeight="1"/>
    <row r="9889" ht="14.25" customHeight="1"/>
    <row r="9890" ht="14.25" customHeight="1"/>
    <row r="9891" ht="14.25" customHeight="1"/>
    <row r="9892" ht="14.25" customHeight="1"/>
    <row r="9893" ht="14.25" customHeight="1"/>
    <row r="9894" ht="14.25" customHeight="1"/>
    <row r="9895" ht="14.25" customHeight="1"/>
    <row r="9896" ht="14.25" customHeight="1"/>
    <row r="9897" ht="14.25" customHeight="1"/>
    <row r="9898" ht="14.25" customHeight="1"/>
    <row r="9899" ht="14.25" customHeight="1"/>
    <row r="9900" ht="14.25" customHeight="1"/>
    <row r="9901" ht="14.25" customHeight="1"/>
    <row r="9902" ht="14.25" customHeight="1"/>
    <row r="9903" ht="14.25" customHeight="1"/>
    <row r="9904" ht="14.25" customHeight="1"/>
    <row r="9905" ht="14.25" customHeight="1"/>
    <row r="9906" ht="14.25" customHeight="1"/>
    <row r="9907" ht="14.25" customHeight="1"/>
    <row r="9908" ht="14.25" customHeight="1"/>
    <row r="9909" ht="14.25" customHeight="1"/>
    <row r="9910" ht="14.25" customHeight="1"/>
    <row r="9911" ht="14.25" customHeight="1"/>
    <row r="9912" ht="14.25" customHeight="1"/>
    <row r="9913" ht="14.25" customHeight="1"/>
    <row r="9914" ht="14.25" customHeight="1"/>
    <row r="9915" ht="14.25" customHeight="1"/>
    <row r="9916" ht="14.25" customHeight="1"/>
    <row r="9917" ht="14.25" customHeight="1"/>
    <row r="9918" ht="14.25" customHeight="1"/>
    <row r="9919" ht="14.25" customHeight="1"/>
    <row r="9920" ht="14.25" customHeight="1"/>
    <row r="9921" ht="14.25" customHeight="1"/>
    <row r="9922" ht="14.25" customHeight="1"/>
    <row r="9923" ht="14.25" customHeight="1"/>
    <row r="9924" ht="14.25" customHeight="1"/>
    <row r="9925" ht="14.25" customHeight="1"/>
    <row r="9926" ht="14.25" customHeight="1"/>
    <row r="9927" ht="14.25" customHeight="1"/>
    <row r="9928" ht="14.25" customHeight="1"/>
    <row r="9929" ht="14.25" customHeight="1"/>
    <row r="9930" ht="14.25" customHeight="1"/>
    <row r="9931" ht="14.25" customHeight="1"/>
    <row r="9932" ht="14.25" customHeight="1"/>
    <row r="9933" ht="14.25" customHeight="1"/>
    <row r="9934" ht="14.25" customHeight="1"/>
    <row r="9935" ht="14.25" customHeight="1"/>
    <row r="9936" ht="14.25" customHeight="1"/>
    <row r="9937" ht="14.25" customHeight="1"/>
    <row r="9938" ht="14.25" customHeight="1"/>
    <row r="9939" ht="14.25" customHeight="1"/>
    <row r="9940" ht="14.25" customHeight="1"/>
    <row r="9941" ht="14.25" customHeight="1"/>
    <row r="9942" ht="14.25" customHeight="1"/>
    <row r="9943" ht="14.25" customHeight="1"/>
    <row r="9944" ht="14.25" customHeight="1"/>
    <row r="9945" ht="14.25" customHeight="1"/>
    <row r="9946" ht="14.25" customHeight="1"/>
    <row r="9947" ht="14.25" customHeight="1"/>
    <row r="9948" ht="14.25" customHeight="1"/>
    <row r="9949" ht="14.25" customHeight="1"/>
    <row r="9950" ht="14.25" customHeight="1"/>
    <row r="9951" ht="14.25" customHeight="1"/>
    <row r="9952" ht="14.25" customHeight="1"/>
    <row r="9953" ht="14.25" customHeight="1"/>
    <row r="9954" ht="14.25" customHeight="1"/>
    <row r="9955" ht="14.25" customHeight="1"/>
    <row r="9956" ht="14.25" customHeight="1"/>
    <row r="9957" ht="14.25" customHeight="1"/>
    <row r="9958" ht="14.25" customHeight="1"/>
    <row r="9959" ht="14.25" customHeight="1"/>
    <row r="9960" ht="14.25" customHeight="1"/>
    <row r="9961" ht="14.25" customHeight="1"/>
    <row r="9962" ht="14.25" customHeight="1"/>
    <row r="9963" ht="14.25" customHeight="1"/>
    <row r="9964" ht="14.25" customHeight="1"/>
    <row r="9965" ht="14.25" customHeight="1"/>
    <row r="9966" ht="14.25" customHeight="1"/>
    <row r="9967" ht="14.25" customHeight="1"/>
    <row r="9968" ht="14.25" customHeight="1"/>
    <row r="9969" ht="14.25" customHeight="1"/>
    <row r="9970" ht="14.25" customHeight="1"/>
    <row r="9971" ht="14.25" customHeight="1"/>
    <row r="9972" ht="14.25" customHeight="1"/>
    <row r="9973" ht="14.25" customHeight="1"/>
    <row r="9974" ht="14.25" customHeight="1"/>
    <row r="9975" ht="14.25" customHeight="1"/>
    <row r="9976" ht="14.25" customHeight="1"/>
    <row r="9977" ht="14.25" customHeight="1"/>
    <row r="9978" ht="14.25" customHeight="1"/>
    <row r="9979" ht="14.25" customHeight="1"/>
    <row r="9980" ht="14.25" customHeight="1"/>
    <row r="9981" ht="14.25" customHeight="1"/>
    <row r="9982" ht="14.25" customHeight="1"/>
    <row r="9983" ht="14.25" customHeight="1"/>
    <row r="9984" ht="14.25" customHeight="1"/>
    <row r="9985" ht="14.25" customHeight="1"/>
    <row r="9986" ht="14.25" customHeight="1"/>
    <row r="9987" ht="14.25" customHeight="1"/>
    <row r="9988" ht="14.25" customHeight="1"/>
    <row r="9989" ht="14.25" customHeight="1"/>
    <row r="9990" ht="14.25" customHeight="1"/>
    <row r="9991" ht="14.25" customHeight="1"/>
    <row r="9992" ht="14.25" customHeight="1"/>
    <row r="9993" ht="14.25" customHeight="1"/>
    <row r="9994" ht="14.25" customHeight="1"/>
    <row r="9995" ht="14.25" customHeight="1"/>
    <row r="9996" ht="14.25" customHeight="1"/>
    <row r="9997" ht="14.25" customHeight="1"/>
    <row r="9998" ht="14.25" customHeight="1"/>
    <row r="9999" ht="14.25" customHeight="1"/>
    <row r="10000" ht="14.25" customHeight="1"/>
    <row r="10001" ht="14.25" customHeight="1"/>
    <row r="10002" ht="14.25" customHeight="1"/>
    <row r="10003" ht="14.25" customHeight="1"/>
    <row r="10004" ht="14.25" customHeight="1"/>
    <row r="10005" ht="14.25" customHeight="1"/>
    <row r="10006" ht="14.25" customHeight="1"/>
    <row r="10007" ht="14.25" customHeight="1"/>
    <row r="10008" ht="14.25" customHeight="1"/>
    <row r="10009" ht="14.25" customHeight="1"/>
    <row r="10010" ht="14.25" customHeight="1"/>
    <row r="10011" ht="14.25" customHeight="1"/>
    <row r="10012" ht="14.25" customHeight="1"/>
    <row r="10013" ht="14.25" customHeight="1"/>
    <row r="10014" ht="14.25" customHeight="1"/>
    <row r="10015" ht="14.25" customHeight="1"/>
    <row r="10016" ht="14.25" customHeight="1"/>
    <row r="10017" ht="14.25" customHeight="1"/>
    <row r="10018" ht="14.25" customHeight="1"/>
    <row r="10019" ht="14.25" customHeight="1"/>
    <row r="10020" ht="14.25" customHeight="1"/>
    <row r="10021" ht="14.25" customHeight="1"/>
    <row r="10022" ht="14.25" customHeight="1"/>
    <row r="10023" ht="14.25" customHeight="1"/>
    <row r="10024" ht="14.25" customHeight="1"/>
    <row r="10025" ht="14.25" customHeight="1"/>
    <row r="10026" ht="14.25" customHeight="1"/>
    <row r="10027" ht="14.25" customHeight="1"/>
    <row r="10028" ht="14.25" customHeight="1"/>
    <row r="10029" ht="14.25" customHeight="1"/>
    <row r="10030" ht="14.25" customHeight="1"/>
    <row r="10031" ht="14.25" customHeight="1"/>
    <row r="10032" ht="14.25" customHeight="1"/>
    <row r="10033" ht="14.25" customHeight="1"/>
    <row r="10034" ht="14.25" customHeight="1"/>
    <row r="10035" ht="14.25" customHeight="1"/>
    <row r="10036" ht="14.25" customHeight="1"/>
    <row r="10037" ht="14.25" customHeight="1"/>
    <row r="10038" ht="14.25" customHeight="1"/>
    <row r="10039" ht="14.25" customHeight="1"/>
    <row r="10040" ht="14.25" customHeight="1"/>
    <row r="10041" ht="14.25" customHeight="1"/>
    <row r="10042" ht="14.25" customHeight="1"/>
    <row r="10043" ht="14.25" customHeight="1"/>
    <row r="10044" ht="14.25" customHeight="1"/>
    <row r="10045" ht="14.25" customHeight="1"/>
    <row r="10046" ht="14.25" customHeight="1"/>
    <row r="10047" ht="14.25" customHeight="1"/>
    <row r="10048" ht="14.25" customHeight="1"/>
    <row r="10049" ht="14.25" customHeight="1"/>
    <row r="10050" ht="14.25" customHeight="1"/>
    <row r="10051" ht="14.25" customHeight="1"/>
    <row r="10052" ht="14.25" customHeight="1"/>
    <row r="10053" ht="14.25" customHeight="1"/>
    <row r="10054" ht="14.25" customHeight="1"/>
    <row r="10055" ht="14.25" customHeight="1"/>
    <row r="10056" ht="14.25" customHeight="1"/>
    <row r="10057" ht="14.25" customHeight="1"/>
    <row r="10058" ht="14.25" customHeight="1"/>
    <row r="10059" ht="14.25" customHeight="1"/>
    <row r="10060" ht="14.25" customHeight="1"/>
    <row r="10061" ht="14.25" customHeight="1"/>
    <row r="10062" ht="14.25" customHeight="1"/>
    <row r="10063" ht="14.25" customHeight="1"/>
    <row r="10064" ht="14.25" customHeight="1"/>
    <row r="10065" ht="14.25" customHeight="1"/>
    <row r="10066" ht="14.25" customHeight="1"/>
    <row r="10067" ht="14.25" customHeight="1"/>
    <row r="10068" ht="14.25" customHeight="1"/>
    <row r="10069" ht="14.25" customHeight="1"/>
    <row r="10070" ht="14.25" customHeight="1"/>
    <row r="10071" ht="14.25" customHeight="1"/>
    <row r="10072" ht="14.25" customHeight="1"/>
    <row r="10073" ht="14.25" customHeight="1"/>
    <row r="10074" ht="14.25" customHeight="1"/>
    <row r="10075" ht="14.25" customHeight="1"/>
    <row r="10076" ht="14.25" customHeight="1"/>
    <row r="10077" ht="14.25" customHeight="1"/>
    <row r="10078" ht="14.25" customHeight="1"/>
    <row r="10079" ht="14.25" customHeight="1"/>
    <row r="10080" ht="14.25" customHeight="1"/>
    <row r="10081" ht="14.25" customHeight="1"/>
    <row r="10082" ht="14.25" customHeight="1"/>
    <row r="10083" ht="14.25" customHeight="1"/>
    <row r="10084" ht="14.25" customHeight="1"/>
    <row r="10085" ht="14.25" customHeight="1"/>
    <row r="10086" ht="14.25" customHeight="1"/>
    <row r="10087" ht="14.25" customHeight="1"/>
    <row r="10088" ht="14.25" customHeight="1"/>
    <row r="10089" ht="14.25" customHeight="1"/>
    <row r="10090" ht="14.25" customHeight="1"/>
    <row r="10091" ht="14.25" customHeight="1"/>
    <row r="10092" ht="14.25" customHeight="1"/>
    <row r="10093" ht="14.25" customHeight="1"/>
    <row r="10094" ht="14.25" customHeight="1"/>
    <row r="10095" ht="14.25" customHeight="1"/>
    <row r="10096" ht="14.25" customHeight="1"/>
    <row r="10097" ht="14.25" customHeight="1"/>
    <row r="10098" ht="14.25" customHeight="1"/>
    <row r="10099" ht="14.25" customHeight="1"/>
    <row r="10100" ht="14.25" customHeight="1"/>
    <row r="10101" ht="14.25" customHeight="1"/>
    <row r="10102" ht="14.25" customHeight="1"/>
    <row r="10103" ht="14.25" customHeight="1"/>
    <row r="10104" ht="14.25" customHeight="1"/>
    <row r="10105" ht="14.25" customHeight="1"/>
    <row r="10106" ht="14.25" customHeight="1"/>
    <row r="10107" ht="14.25" customHeight="1"/>
    <row r="10108" ht="14.25" customHeight="1"/>
    <row r="10109" ht="14.25" customHeight="1"/>
    <row r="10110" ht="14.25" customHeight="1"/>
    <row r="10111" ht="14.25" customHeight="1"/>
    <row r="10112" ht="14.25" customHeight="1"/>
    <row r="10113" ht="14.25" customHeight="1"/>
    <row r="10114" ht="14.25" customHeight="1"/>
    <row r="10115" ht="14.25" customHeight="1"/>
    <row r="10116" ht="14.25" customHeight="1"/>
    <row r="10117" ht="14.25" customHeight="1"/>
    <row r="10118" ht="14.25" customHeight="1"/>
    <row r="10119" ht="14.25" customHeight="1"/>
    <row r="10120" ht="14.25" customHeight="1"/>
    <row r="10121" ht="14.25" customHeight="1"/>
    <row r="10122" ht="14.25" customHeight="1"/>
    <row r="10123" ht="14.25" customHeight="1"/>
    <row r="10124" ht="14.25" customHeight="1"/>
    <row r="10125" ht="14.25" customHeight="1"/>
    <row r="10126" ht="14.25" customHeight="1"/>
    <row r="10127" ht="14.25" customHeight="1"/>
    <row r="10128" ht="14.25" customHeight="1"/>
    <row r="10129" ht="14.25" customHeight="1"/>
    <row r="10130" ht="14.25" customHeight="1"/>
    <row r="10131" ht="14.25" customHeight="1"/>
    <row r="10132" ht="14.25" customHeight="1"/>
    <row r="10133" ht="14.25" customHeight="1"/>
    <row r="10134" ht="14.25" customHeight="1"/>
    <row r="10135" ht="14.25" customHeight="1"/>
    <row r="10136" ht="14.25" customHeight="1"/>
    <row r="10137" ht="14.25" customHeight="1"/>
    <row r="10138" ht="14.25" customHeight="1"/>
    <row r="10139" ht="14.25" customHeight="1"/>
    <row r="10140" ht="14.25" customHeight="1"/>
    <row r="10141" ht="14.25" customHeight="1"/>
    <row r="10142" ht="14.25" customHeight="1"/>
    <row r="10143" ht="14.25" customHeight="1"/>
    <row r="10144" ht="14.25" customHeight="1"/>
    <row r="10145" ht="14.25" customHeight="1"/>
    <row r="10146" ht="14.25" customHeight="1"/>
    <row r="10147" ht="14.25" customHeight="1"/>
    <row r="10148" ht="14.25" customHeight="1"/>
    <row r="10149" ht="14.25" customHeight="1"/>
    <row r="10150" ht="14.25" customHeight="1"/>
    <row r="10151" ht="14.25" customHeight="1"/>
    <row r="10152" ht="14.25" customHeight="1"/>
    <row r="10153" ht="14.25" customHeight="1"/>
    <row r="10154" ht="14.25" customHeight="1"/>
    <row r="10155" ht="14.25" customHeight="1"/>
    <row r="10156" ht="14.25" customHeight="1"/>
    <row r="10157" ht="14.25" customHeight="1"/>
    <row r="10158" ht="14.25" customHeight="1"/>
    <row r="10159" ht="14.25" customHeight="1"/>
    <row r="10160" ht="14.25" customHeight="1"/>
    <row r="10161" ht="14.25" customHeight="1"/>
    <row r="10162" ht="14.25" customHeight="1"/>
    <row r="10163" ht="14.25" customHeight="1"/>
    <row r="10164" ht="14.25" customHeight="1"/>
    <row r="10165" ht="14.25" customHeight="1"/>
    <row r="10166" ht="14.25" customHeight="1"/>
    <row r="10167" ht="14.25" customHeight="1"/>
    <row r="10168" ht="14.25" customHeight="1"/>
    <row r="10169" ht="14.25" customHeight="1"/>
    <row r="10170" ht="14.25" customHeight="1"/>
    <row r="10171" ht="14.25" customHeight="1"/>
    <row r="10172" ht="14.25" customHeight="1"/>
    <row r="10173" ht="14.25" customHeight="1"/>
    <row r="10174" ht="14.25" customHeight="1"/>
    <row r="10175" ht="14.25" customHeight="1"/>
    <row r="10176" ht="14.25" customHeight="1"/>
    <row r="10177" ht="14.25" customHeight="1"/>
    <row r="10178" ht="14.25" customHeight="1"/>
    <row r="10179" ht="14.25" customHeight="1"/>
    <row r="10180" ht="14.25" customHeight="1"/>
    <row r="10181" ht="14.25" customHeight="1"/>
    <row r="10182" ht="14.25" customHeight="1"/>
    <row r="10183" ht="14.25" customHeight="1"/>
    <row r="10184" ht="14.25" customHeight="1"/>
    <row r="10185" ht="14.25" customHeight="1"/>
    <row r="10186" ht="14.25" customHeight="1"/>
    <row r="10187" ht="14.25" customHeight="1"/>
    <row r="10188" ht="14.25" customHeight="1"/>
    <row r="10189" ht="14.25" customHeight="1"/>
    <row r="10190" ht="14.25" customHeight="1"/>
    <row r="10191" ht="14.25" customHeight="1"/>
    <row r="10192" ht="14.25" customHeight="1"/>
    <row r="10193" ht="14.25" customHeight="1"/>
    <row r="10194" ht="14.25" customHeight="1"/>
    <row r="10195" ht="14.25" customHeight="1"/>
    <row r="10196" ht="14.25" customHeight="1"/>
    <row r="10197" ht="14.25" customHeight="1"/>
    <row r="10198" ht="14.25" customHeight="1"/>
    <row r="10199" ht="14.25" customHeight="1"/>
    <row r="10200" ht="14.25" customHeight="1"/>
    <row r="10201" ht="14.25" customHeight="1"/>
    <row r="10202" ht="14.25" customHeight="1"/>
    <row r="10203" ht="14.25" customHeight="1"/>
    <row r="10204" ht="14.25" customHeight="1"/>
    <row r="10205" ht="14.25" customHeight="1"/>
    <row r="10206" ht="14.25" customHeight="1"/>
    <row r="10207" ht="14.25" customHeight="1"/>
    <row r="10208" ht="14.25" customHeight="1"/>
    <row r="10209" ht="14.25" customHeight="1"/>
    <row r="10210" ht="14.25" customHeight="1"/>
    <row r="10211" ht="14.25" customHeight="1"/>
    <row r="10212" ht="14.25" customHeight="1"/>
    <row r="10213" ht="14.25" customHeight="1"/>
    <row r="10214" ht="14.25" customHeight="1"/>
    <row r="10215" ht="14.25" customHeight="1"/>
    <row r="10216" ht="14.25" customHeight="1"/>
    <row r="10217" ht="14.25" customHeight="1"/>
    <row r="10218" ht="14.25" customHeight="1"/>
    <row r="10219" ht="14.25" customHeight="1"/>
    <row r="10220" ht="14.25" customHeight="1"/>
    <row r="10221" ht="14.25" customHeight="1"/>
    <row r="10222" ht="14.25" customHeight="1"/>
    <row r="10223" ht="14.25" customHeight="1"/>
    <row r="10224" ht="14.25" customHeight="1"/>
    <row r="10225" ht="14.25" customHeight="1"/>
    <row r="10226" ht="14.25" customHeight="1"/>
    <row r="10227" ht="14.25" customHeight="1"/>
    <row r="10228" ht="14.25" customHeight="1"/>
    <row r="10229" ht="14.25" customHeight="1"/>
    <row r="10230" ht="14.25" customHeight="1"/>
    <row r="10231" ht="14.25" customHeight="1"/>
    <row r="10232" ht="14.25" customHeight="1"/>
    <row r="10233" ht="14.25" customHeight="1"/>
    <row r="10234" ht="14.25" customHeight="1"/>
    <row r="10235" ht="14.25" customHeight="1"/>
    <row r="10236" ht="14.25" customHeight="1"/>
    <row r="10237" ht="14.25" customHeight="1"/>
    <row r="10238" ht="14.25" customHeight="1"/>
    <row r="10239" ht="14.25" customHeight="1"/>
    <row r="10240" ht="14.25" customHeight="1"/>
    <row r="10241" ht="14.25" customHeight="1"/>
    <row r="10242" ht="14.25" customHeight="1"/>
    <row r="10243" ht="14.25" customHeight="1"/>
    <row r="10244" ht="14.25" customHeight="1"/>
    <row r="10245" ht="14.25" customHeight="1"/>
    <row r="10246" ht="14.25" customHeight="1"/>
    <row r="10247" ht="14.25" customHeight="1"/>
    <row r="10248" ht="14.25" customHeight="1"/>
    <row r="10249" ht="14.25" customHeight="1"/>
    <row r="10250" ht="14.25" customHeight="1"/>
    <row r="10251" ht="14.25" customHeight="1"/>
    <row r="10252" ht="14.25" customHeight="1"/>
    <row r="10253" ht="14.25" customHeight="1"/>
    <row r="10254" ht="14.25" customHeight="1"/>
    <row r="10255" ht="14.25" customHeight="1"/>
    <row r="10256" ht="14.25" customHeight="1"/>
    <row r="10257" ht="14.25" customHeight="1"/>
    <row r="10258" ht="14.25" customHeight="1"/>
    <row r="10259" ht="14.25" customHeight="1"/>
    <row r="10260" ht="14.25" customHeight="1"/>
    <row r="10261" ht="14.25" customHeight="1"/>
    <row r="10262" ht="14.25" customHeight="1"/>
    <row r="10263" ht="14.25" customHeight="1"/>
    <row r="10264" ht="14.25" customHeight="1"/>
    <row r="10265" ht="14.25" customHeight="1"/>
    <row r="10266" ht="14.25" customHeight="1"/>
    <row r="10267" ht="14.25" customHeight="1"/>
    <row r="10268" ht="14.25" customHeight="1"/>
    <row r="10269" ht="14.25" customHeight="1"/>
    <row r="10270" ht="14.25" customHeight="1"/>
    <row r="10271" ht="14.25" customHeight="1"/>
    <row r="10272" ht="14.25" customHeight="1"/>
    <row r="10273" ht="14.25" customHeight="1"/>
    <row r="10274" ht="14.25" customHeight="1"/>
    <row r="10275" ht="14.25" customHeight="1"/>
    <row r="10276" ht="14.25" customHeight="1"/>
    <row r="10277" ht="14.25" customHeight="1"/>
    <row r="10278" ht="14.25" customHeight="1"/>
    <row r="10279" ht="14.25" customHeight="1"/>
    <row r="10280" ht="14.25" customHeight="1"/>
    <row r="10281" ht="14.25" customHeight="1"/>
    <row r="10282" ht="14.25" customHeight="1"/>
    <row r="10283" ht="14.25" customHeight="1"/>
    <row r="10284" ht="14.25" customHeight="1"/>
    <row r="10285" ht="14.25" customHeight="1"/>
    <row r="10286" ht="14.25" customHeight="1"/>
    <row r="10287" ht="14.25" customHeight="1"/>
    <row r="10288" ht="14.25" customHeight="1"/>
    <row r="10289" ht="14.25" customHeight="1"/>
    <row r="10290" ht="14.25" customHeight="1"/>
    <row r="10291" ht="14.25" customHeight="1"/>
    <row r="10292" ht="14.25" customHeight="1"/>
    <row r="10293" ht="14.25" customHeight="1"/>
    <row r="10294" ht="14.25" customHeight="1"/>
    <row r="10295" ht="14.25" customHeight="1"/>
    <row r="10296" ht="14.25" customHeight="1"/>
    <row r="10297" ht="14.25" customHeight="1"/>
    <row r="10298" ht="14.25" customHeight="1"/>
    <row r="10299" ht="14.25" customHeight="1"/>
    <row r="10300" ht="14.25" customHeight="1"/>
    <row r="10301" ht="14.25" customHeight="1"/>
    <row r="10302" ht="14.25" customHeight="1"/>
    <row r="10303" ht="14.25" customHeight="1"/>
    <row r="10304" ht="14.25" customHeight="1"/>
    <row r="10305" ht="14.25" customHeight="1"/>
    <row r="10306" ht="14.25" customHeight="1"/>
    <row r="10307" ht="14.25" customHeight="1"/>
    <row r="10308" ht="14.25" customHeight="1"/>
    <row r="10309" ht="14.25" customHeight="1"/>
    <row r="10310" ht="14.25" customHeight="1"/>
    <row r="10311" ht="14.25" customHeight="1"/>
    <row r="10312" ht="14.25" customHeight="1"/>
    <row r="10313" ht="14.25" customHeight="1"/>
    <row r="10314" ht="14.25" customHeight="1"/>
    <row r="10315" ht="14.25" customHeight="1"/>
    <row r="10316" ht="14.25" customHeight="1"/>
    <row r="10317" ht="14.25" customHeight="1"/>
    <row r="10318" ht="14.25" customHeight="1"/>
    <row r="10319" ht="14.25" customHeight="1"/>
    <row r="10320" ht="14.25" customHeight="1"/>
    <row r="10321" ht="14.25" customHeight="1"/>
    <row r="10322" ht="14.25" customHeight="1"/>
    <row r="10323" ht="14.25" customHeight="1"/>
    <row r="10324" ht="14.25" customHeight="1"/>
    <row r="10325" ht="14.25" customHeight="1"/>
    <row r="10326" ht="14.25" customHeight="1"/>
    <row r="10327" ht="14.25" customHeight="1"/>
    <row r="10328" ht="14.25" customHeight="1"/>
    <row r="10329" ht="14.25" customHeight="1"/>
    <row r="10330" ht="14.25" customHeight="1"/>
    <row r="10331" ht="14.25" customHeight="1"/>
    <row r="10332" ht="14.25" customHeight="1"/>
    <row r="10333" ht="14.25" customHeight="1"/>
    <row r="10334" ht="14.25" customHeight="1"/>
    <row r="10335" ht="14.25" customHeight="1"/>
    <row r="10336" ht="14.25" customHeight="1"/>
    <row r="10337" ht="14.25" customHeight="1"/>
    <row r="10338" ht="14.25" customHeight="1"/>
    <row r="10339" ht="14.25" customHeight="1"/>
    <row r="10340" ht="14.25" customHeight="1"/>
    <row r="10341" ht="14.25" customHeight="1"/>
    <row r="10342" ht="14.25" customHeight="1"/>
    <row r="10343" ht="14.25" customHeight="1"/>
    <row r="10344" ht="14.25" customHeight="1"/>
    <row r="10345" ht="14.25" customHeight="1"/>
    <row r="10346" ht="14.25" customHeight="1"/>
    <row r="10347" ht="14.25" customHeight="1"/>
    <row r="10348" ht="14.25" customHeight="1"/>
    <row r="10349" ht="14.25" customHeight="1"/>
    <row r="10350" ht="14.25" customHeight="1"/>
    <row r="10351" ht="14.25" customHeight="1"/>
    <row r="10352" ht="14.25" customHeight="1"/>
    <row r="10353" ht="14.25" customHeight="1"/>
    <row r="10354" ht="14.25" customHeight="1"/>
    <row r="10355" ht="14.25" customHeight="1"/>
    <row r="10356" ht="14.25" customHeight="1"/>
    <row r="10357" ht="14.25" customHeight="1"/>
    <row r="10358" ht="14.25" customHeight="1"/>
    <row r="10359" ht="14.25" customHeight="1"/>
    <row r="10360" ht="14.25" customHeight="1"/>
    <row r="10361" ht="14.25" customHeight="1"/>
    <row r="10362" ht="14.25" customHeight="1"/>
    <row r="10363" ht="14.25" customHeight="1"/>
    <row r="10364" ht="14.25" customHeight="1"/>
    <row r="10365" ht="14.25" customHeight="1"/>
    <row r="10366" ht="14.25" customHeight="1"/>
    <row r="10367" ht="14.25" customHeight="1"/>
    <row r="10368" ht="14.25" customHeight="1"/>
    <row r="10369" ht="14.25" customHeight="1"/>
    <row r="10370" ht="14.25" customHeight="1"/>
    <row r="10371" ht="14.25" customHeight="1"/>
    <row r="10372" ht="14.25" customHeight="1"/>
    <row r="10373" ht="14.25" customHeight="1"/>
    <row r="10374" ht="14.25" customHeight="1"/>
    <row r="10375" ht="14.25" customHeight="1"/>
    <row r="10376" ht="14.25" customHeight="1"/>
    <row r="10377" ht="14.25" customHeight="1"/>
    <row r="10378" ht="14.25" customHeight="1"/>
    <row r="10379" ht="14.25" customHeight="1"/>
    <row r="10380" ht="14.25" customHeight="1"/>
    <row r="10381" ht="14.25" customHeight="1"/>
    <row r="10382" ht="14.25" customHeight="1"/>
    <row r="10383" ht="14.25" customHeight="1"/>
    <row r="10384" ht="14.25" customHeight="1"/>
    <row r="10385" ht="14.25" customHeight="1"/>
    <row r="10386" ht="14.25" customHeight="1"/>
    <row r="10387" ht="14.25" customHeight="1"/>
    <row r="10388" ht="14.25" customHeight="1"/>
    <row r="10389" ht="14.25" customHeight="1"/>
    <row r="10390" ht="14.25" customHeight="1"/>
    <row r="10391" ht="14.25" customHeight="1"/>
    <row r="10392" ht="14.25" customHeight="1"/>
    <row r="10393" ht="14.25" customHeight="1"/>
    <row r="10394" ht="14.25" customHeight="1"/>
    <row r="10395" ht="14.25" customHeight="1"/>
    <row r="10396" ht="14.25" customHeight="1"/>
    <row r="10397" ht="14.25" customHeight="1"/>
    <row r="10398" ht="14.25" customHeight="1"/>
    <row r="10399" ht="14.25" customHeight="1"/>
    <row r="10400" ht="14.25" customHeight="1"/>
    <row r="10401" ht="14.25" customHeight="1"/>
    <row r="10402" ht="14.25" customHeight="1"/>
    <row r="10403" ht="14.25" customHeight="1"/>
    <row r="10404" ht="14.25" customHeight="1"/>
    <row r="10405" ht="14.25" customHeight="1"/>
    <row r="10406" ht="14.25" customHeight="1"/>
    <row r="10407" ht="14.25" customHeight="1"/>
    <row r="10408" ht="14.25" customHeight="1"/>
    <row r="10409" ht="14.25" customHeight="1"/>
    <row r="10410" ht="14.25" customHeight="1"/>
    <row r="10411" ht="14.25" customHeight="1"/>
    <row r="10412" ht="14.25" customHeight="1"/>
    <row r="10413" ht="14.25" customHeight="1"/>
    <row r="10414" ht="14.25" customHeight="1"/>
    <row r="10415" ht="14.25" customHeight="1"/>
    <row r="10416" ht="14.25" customHeight="1"/>
    <row r="10417" ht="14.25" customHeight="1"/>
    <row r="10418" ht="14.25" customHeight="1"/>
    <row r="10419" ht="14.25" customHeight="1"/>
    <row r="10420" ht="14.25" customHeight="1"/>
    <row r="10421" ht="14.25" customHeight="1"/>
    <row r="10422" ht="14.25" customHeight="1"/>
    <row r="10423" ht="14.25" customHeight="1"/>
    <row r="10424" ht="14.25" customHeight="1"/>
    <row r="10425" ht="14.25" customHeight="1"/>
    <row r="10426" ht="14.25" customHeight="1"/>
    <row r="10427" ht="14.25" customHeight="1"/>
    <row r="10428" ht="14.25" customHeight="1"/>
    <row r="10429" ht="14.25" customHeight="1"/>
    <row r="10430" ht="14.25" customHeight="1"/>
    <row r="10431" ht="14.25" customHeight="1"/>
    <row r="10432" ht="14.25" customHeight="1"/>
    <row r="10433" ht="14.25" customHeight="1"/>
    <row r="10434" ht="14.25" customHeight="1"/>
    <row r="10435" ht="14.25" customHeight="1"/>
    <row r="10436" ht="14.25" customHeight="1"/>
    <row r="10437" ht="14.25" customHeight="1"/>
    <row r="10438" ht="14.25" customHeight="1"/>
    <row r="10439" ht="14.25" customHeight="1"/>
    <row r="10440" ht="14.25" customHeight="1"/>
    <row r="10441" ht="14.25" customHeight="1"/>
    <row r="10442" ht="14.25" customHeight="1"/>
    <row r="10443" ht="14.25" customHeight="1"/>
    <row r="10444" ht="14.25" customHeight="1"/>
    <row r="10445" ht="14.25" customHeight="1"/>
    <row r="10446" ht="14.25" customHeight="1"/>
    <row r="10447" ht="14.25" customHeight="1"/>
    <row r="10448" ht="14.25" customHeight="1"/>
    <row r="10449" ht="14.25" customHeight="1"/>
    <row r="10450" ht="14.25" customHeight="1"/>
    <row r="10451" ht="14.25" customHeight="1"/>
    <row r="10452" ht="14.25" customHeight="1"/>
    <row r="10453" ht="14.25" customHeight="1"/>
    <row r="10454" ht="14.25" customHeight="1"/>
    <row r="10455" ht="14.25" customHeight="1"/>
    <row r="10456" ht="14.25" customHeight="1"/>
    <row r="10457" ht="14.25" customHeight="1"/>
    <row r="10458" ht="14.25" customHeight="1"/>
    <row r="10459" ht="14.25" customHeight="1"/>
    <row r="10460" ht="14.25" customHeight="1"/>
    <row r="10461" ht="14.25" customHeight="1"/>
    <row r="10462" ht="14.25" customHeight="1"/>
    <row r="10463" ht="14.25" customHeight="1"/>
    <row r="10464" ht="14.25" customHeight="1"/>
    <row r="10465" ht="14.25" customHeight="1"/>
    <row r="10466" ht="14.25" customHeight="1"/>
    <row r="10467" ht="14.25" customHeight="1"/>
    <row r="10468" ht="14.25" customHeight="1"/>
    <row r="10469" ht="14.25" customHeight="1"/>
    <row r="10470" ht="14.25" customHeight="1"/>
    <row r="10471" ht="14.25" customHeight="1"/>
    <row r="10472" ht="14.25" customHeight="1"/>
    <row r="10473" ht="14.25" customHeight="1"/>
    <row r="10474" ht="14.25" customHeight="1"/>
    <row r="10475" ht="14.25" customHeight="1"/>
    <row r="10476" ht="14.25" customHeight="1"/>
    <row r="10477" ht="14.25" customHeight="1"/>
    <row r="10478" ht="14.25" customHeight="1"/>
    <row r="10479" ht="14.25" customHeight="1"/>
    <row r="10480" ht="14.25" customHeight="1"/>
    <row r="10481" ht="14.25" customHeight="1"/>
    <row r="10482" ht="14.25" customHeight="1"/>
    <row r="10483" ht="14.25" customHeight="1"/>
    <row r="10484" ht="14.25" customHeight="1"/>
    <row r="10485" ht="14.25" customHeight="1"/>
    <row r="10486" ht="14.25" customHeight="1"/>
    <row r="10487" ht="14.25" customHeight="1"/>
    <row r="10488" ht="14.25" customHeight="1"/>
    <row r="10489" ht="14.25" customHeight="1"/>
    <row r="10490" ht="14.25" customHeight="1"/>
    <row r="10491" ht="14.25" customHeight="1"/>
    <row r="10492" ht="14.25" customHeight="1"/>
    <row r="10493" ht="14.25" customHeight="1"/>
    <row r="10494" ht="14.25" customHeight="1"/>
    <row r="10495" ht="14.25" customHeight="1"/>
    <row r="10496" ht="14.25" customHeight="1"/>
    <row r="10497" ht="14.25" customHeight="1"/>
    <row r="10498" ht="14.25" customHeight="1"/>
    <row r="10499" ht="14.25" customHeight="1"/>
    <row r="10500" ht="14.25" customHeight="1"/>
    <row r="10501" ht="14.25" customHeight="1"/>
    <row r="10502" ht="14.25" customHeight="1"/>
    <row r="10503" ht="14.25" customHeight="1"/>
    <row r="10504" ht="14.25" customHeight="1"/>
    <row r="10505" ht="14.25" customHeight="1"/>
    <row r="10506" ht="14.25" customHeight="1"/>
    <row r="10507" ht="14.25" customHeight="1"/>
    <row r="10508" ht="14.25" customHeight="1"/>
    <row r="10509" ht="14.25" customHeight="1"/>
    <row r="10510" ht="14.25" customHeight="1"/>
    <row r="10511" ht="14.25" customHeight="1"/>
    <row r="10512" ht="14.25" customHeight="1"/>
    <row r="10513" ht="14.25" customHeight="1"/>
    <row r="10514" ht="14.25" customHeight="1"/>
    <row r="10515" ht="14.25" customHeight="1"/>
    <row r="10516" ht="14.25" customHeight="1"/>
    <row r="10517" ht="14.25" customHeight="1"/>
    <row r="10518" ht="14.25" customHeight="1"/>
    <row r="10519" ht="14.25" customHeight="1"/>
    <row r="10520" ht="14.25" customHeight="1"/>
    <row r="10521" ht="14.25" customHeight="1"/>
    <row r="10522" ht="14.25" customHeight="1"/>
    <row r="10523" ht="14.25" customHeight="1"/>
    <row r="10524" ht="14.25" customHeight="1"/>
    <row r="10525" ht="14.25" customHeight="1"/>
    <row r="10526" ht="14.25" customHeight="1"/>
    <row r="10527" ht="14.25" customHeight="1"/>
    <row r="10528" ht="14.25" customHeight="1"/>
    <row r="10529" ht="14.25" customHeight="1"/>
    <row r="10530" ht="14.25" customHeight="1"/>
    <row r="10531" ht="14.25" customHeight="1"/>
    <row r="10532" ht="14.25" customHeight="1"/>
    <row r="10533" ht="14.25" customHeight="1"/>
    <row r="10534" ht="14.25" customHeight="1"/>
    <row r="10535" ht="14.25" customHeight="1"/>
    <row r="10536" ht="14.25" customHeight="1"/>
    <row r="10537" ht="14.25" customHeight="1"/>
    <row r="10538" ht="14.25" customHeight="1"/>
    <row r="10539" ht="14.25" customHeight="1"/>
    <row r="10540" ht="14.25" customHeight="1"/>
    <row r="10541" ht="14.25" customHeight="1"/>
    <row r="10542" ht="14.25" customHeight="1"/>
    <row r="10543" ht="14.25" customHeight="1"/>
    <row r="10544" ht="14.25" customHeight="1"/>
    <row r="10545" ht="14.25" customHeight="1"/>
    <row r="10546" ht="14.25" customHeight="1"/>
    <row r="10547" ht="14.25" customHeight="1"/>
    <row r="10548" ht="14.25" customHeight="1"/>
    <row r="10549" ht="14.25" customHeight="1"/>
    <row r="10550" ht="14.25" customHeight="1"/>
    <row r="10551" ht="14.25" customHeight="1"/>
    <row r="10552" ht="14.25" customHeight="1"/>
    <row r="10553" ht="14.25" customHeight="1"/>
    <row r="10554" ht="14.25" customHeight="1"/>
    <row r="10555" ht="14.25" customHeight="1"/>
    <row r="10556" ht="14.25" customHeight="1"/>
    <row r="10557" ht="14.25" customHeight="1"/>
    <row r="10558" ht="14.25" customHeight="1"/>
    <row r="10559" ht="14.25" customHeight="1"/>
    <row r="10560" ht="14.25" customHeight="1"/>
    <row r="10561" ht="14.25" customHeight="1"/>
    <row r="10562" ht="14.25" customHeight="1"/>
    <row r="10563" ht="14.25" customHeight="1"/>
    <row r="10564" ht="14.25" customHeight="1"/>
    <row r="10565" ht="14.25" customHeight="1"/>
    <row r="10566" ht="14.25" customHeight="1"/>
    <row r="10567" ht="14.25" customHeight="1"/>
    <row r="10568" ht="14.25" customHeight="1"/>
    <row r="10569" ht="14.25" customHeight="1"/>
    <row r="10570" ht="14.25" customHeight="1"/>
    <row r="10571" ht="14.25" customHeight="1"/>
    <row r="10572" ht="14.25" customHeight="1"/>
    <row r="10573" ht="14.25" customHeight="1"/>
    <row r="10574" ht="14.25" customHeight="1"/>
    <row r="10575" ht="14.25" customHeight="1"/>
    <row r="10576" ht="14.25" customHeight="1"/>
    <row r="10577" ht="14.25" customHeight="1"/>
    <row r="10578" ht="14.25" customHeight="1"/>
    <row r="10579" ht="14.25" customHeight="1"/>
    <row r="10580" ht="14.25" customHeight="1"/>
    <row r="10581" ht="14.25" customHeight="1"/>
    <row r="10582" ht="14.25" customHeight="1"/>
    <row r="10583" ht="14.25" customHeight="1"/>
    <row r="10584" ht="14.25" customHeight="1"/>
    <row r="10585" ht="14.25" customHeight="1"/>
    <row r="10586" ht="14.25" customHeight="1"/>
    <row r="10587" ht="14.25" customHeight="1"/>
    <row r="10588" ht="14.25" customHeight="1"/>
    <row r="10589" ht="14.25" customHeight="1"/>
    <row r="10590" ht="14.25" customHeight="1"/>
    <row r="10591" ht="14.25" customHeight="1"/>
    <row r="10592" ht="14.25" customHeight="1"/>
    <row r="10593" ht="14.25" customHeight="1"/>
    <row r="10594" ht="14.25" customHeight="1"/>
    <row r="10595" ht="14.25" customHeight="1"/>
    <row r="10596" ht="14.25" customHeight="1"/>
    <row r="10597" ht="14.25" customHeight="1"/>
    <row r="10598" ht="14.25" customHeight="1"/>
    <row r="10599" ht="14.25" customHeight="1"/>
    <row r="10600" ht="14.25" customHeight="1"/>
    <row r="10601" ht="14.25" customHeight="1"/>
    <row r="10602" ht="14.25" customHeight="1"/>
    <row r="10603" ht="14.25" customHeight="1"/>
    <row r="10604" ht="14.25" customHeight="1"/>
    <row r="10605" ht="14.25" customHeight="1"/>
    <row r="10606" ht="14.25" customHeight="1"/>
    <row r="10607" ht="14.25" customHeight="1"/>
    <row r="10608" ht="14.25" customHeight="1"/>
    <row r="10609" ht="14.25" customHeight="1"/>
    <row r="10610" ht="14.25" customHeight="1"/>
    <row r="10611" ht="14.25" customHeight="1"/>
    <row r="10612" ht="14.25" customHeight="1"/>
    <row r="10613" ht="14.25" customHeight="1"/>
    <row r="10614" ht="14.25" customHeight="1"/>
    <row r="10615" ht="14.25" customHeight="1"/>
    <row r="10616" ht="14.25" customHeight="1"/>
    <row r="10617" ht="14.25" customHeight="1"/>
    <row r="10618" ht="14.25" customHeight="1"/>
    <row r="10619" ht="14.25" customHeight="1"/>
    <row r="10620" ht="14.25" customHeight="1"/>
    <row r="10621" ht="14.25" customHeight="1"/>
    <row r="10622" ht="14.25" customHeight="1"/>
    <row r="10623" ht="14.25" customHeight="1"/>
    <row r="10624" ht="14.25" customHeight="1"/>
    <row r="10625" ht="14.25" customHeight="1"/>
    <row r="10626" ht="14.25" customHeight="1"/>
    <row r="10627" ht="14.25" customHeight="1"/>
    <row r="10628" ht="14.25" customHeight="1"/>
    <row r="10629" ht="14.25" customHeight="1"/>
    <row r="10630" ht="14.25" customHeight="1"/>
    <row r="10631" ht="14.25" customHeight="1"/>
    <row r="10632" ht="14.25" customHeight="1"/>
    <row r="10633" ht="14.25" customHeight="1"/>
    <row r="10634" ht="14.25" customHeight="1"/>
    <row r="10635" ht="14.25" customHeight="1"/>
    <row r="10636" ht="14.25" customHeight="1"/>
    <row r="10637" ht="14.25" customHeight="1"/>
    <row r="10638" ht="14.25" customHeight="1"/>
    <row r="10639" ht="14.25" customHeight="1"/>
    <row r="10640" ht="14.25" customHeight="1"/>
    <row r="10641" ht="14.25" customHeight="1"/>
    <row r="10642" ht="14.25" customHeight="1"/>
    <row r="10643" ht="14.25" customHeight="1"/>
    <row r="10644" ht="14.25" customHeight="1"/>
    <row r="10645" ht="14.25" customHeight="1"/>
    <row r="10646" ht="14.25" customHeight="1"/>
    <row r="10647" ht="14.25" customHeight="1"/>
    <row r="10648" ht="14.25" customHeight="1"/>
    <row r="10649" ht="14.25" customHeight="1"/>
    <row r="10650" ht="14.25" customHeight="1"/>
    <row r="10651" ht="14.25" customHeight="1"/>
    <row r="10652" ht="14.25" customHeight="1"/>
    <row r="10653" ht="14.25" customHeight="1"/>
    <row r="10654" ht="14.25" customHeight="1"/>
    <row r="10655" ht="14.25" customHeight="1"/>
    <row r="10656" ht="14.25" customHeight="1"/>
    <row r="10657" ht="14.25" customHeight="1"/>
    <row r="10658" ht="14.25" customHeight="1"/>
    <row r="10659" ht="14.25" customHeight="1"/>
    <row r="10660" ht="14.25" customHeight="1"/>
    <row r="10661" ht="14.25" customHeight="1"/>
    <row r="10662" ht="14.25" customHeight="1"/>
    <row r="10663" ht="14.25" customHeight="1"/>
    <row r="10664" ht="14.25" customHeight="1"/>
    <row r="10665" ht="14.25" customHeight="1"/>
    <row r="10666" ht="14.25" customHeight="1"/>
    <row r="10667" ht="14.25" customHeight="1"/>
    <row r="10668" ht="14.25" customHeight="1"/>
    <row r="10669" ht="14.25" customHeight="1"/>
    <row r="10670" ht="14.25" customHeight="1"/>
    <row r="10671" ht="14.25" customHeight="1"/>
    <row r="10672" ht="14.25" customHeight="1"/>
    <row r="10673" ht="14.25" customHeight="1"/>
    <row r="10674" ht="14.25" customHeight="1"/>
    <row r="10675" ht="14.25" customHeight="1"/>
    <row r="10676" ht="14.25" customHeight="1"/>
    <row r="10677" ht="14.25" customHeight="1"/>
    <row r="10678" ht="14.25" customHeight="1"/>
    <row r="10679" ht="14.25" customHeight="1"/>
    <row r="10680" ht="14.25" customHeight="1"/>
    <row r="10681" ht="14.25" customHeight="1"/>
    <row r="10682" ht="14.25" customHeight="1"/>
    <row r="10683" ht="14.25" customHeight="1"/>
    <row r="10684" ht="14.25" customHeight="1"/>
    <row r="10685" ht="14.25" customHeight="1"/>
    <row r="10686" ht="14.25" customHeight="1"/>
    <row r="10687" ht="14.25" customHeight="1"/>
    <row r="10688" ht="14.25" customHeight="1"/>
    <row r="10689" ht="14.25" customHeight="1"/>
    <row r="10690" ht="14.25" customHeight="1"/>
    <row r="10691" ht="14.25" customHeight="1"/>
    <row r="10692" ht="14.25" customHeight="1"/>
    <row r="10693" ht="14.25" customHeight="1"/>
    <row r="10694" ht="14.25" customHeight="1"/>
    <row r="10695" ht="14.25" customHeight="1"/>
    <row r="10696" ht="14.25" customHeight="1"/>
    <row r="10697" ht="14.25" customHeight="1"/>
    <row r="10698" ht="14.25" customHeight="1"/>
    <row r="10699" ht="14.25" customHeight="1"/>
    <row r="10700" ht="14.25" customHeight="1"/>
    <row r="10701" ht="14.25" customHeight="1"/>
    <row r="10702" ht="14.25" customHeight="1"/>
    <row r="10703" ht="14.25" customHeight="1"/>
    <row r="10704" ht="14.25" customHeight="1"/>
    <row r="10705" ht="14.25" customHeight="1"/>
    <row r="10706" ht="14.25" customHeight="1"/>
    <row r="10707" ht="14.25" customHeight="1"/>
    <row r="10708" ht="14.25" customHeight="1"/>
    <row r="10709" ht="14.25" customHeight="1"/>
    <row r="10710" ht="14.25" customHeight="1"/>
    <row r="10711" ht="14.25" customHeight="1"/>
    <row r="10712" ht="14.25" customHeight="1"/>
    <row r="10713" ht="14.25" customHeight="1"/>
    <row r="10714" ht="14.25" customHeight="1"/>
    <row r="10715" ht="14.25" customHeight="1"/>
    <row r="10716" ht="14.25" customHeight="1"/>
    <row r="10717" ht="14.25" customHeight="1"/>
    <row r="10718" ht="14.25" customHeight="1"/>
    <row r="10719" ht="14.25" customHeight="1"/>
    <row r="10720" ht="14.25" customHeight="1"/>
    <row r="10721" ht="14.25" customHeight="1"/>
    <row r="10722" ht="14.25" customHeight="1"/>
    <row r="10723" ht="14.25" customHeight="1"/>
    <row r="10724" ht="14.25" customHeight="1"/>
    <row r="10725" ht="14.25" customHeight="1"/>
    <row r="10726" ht="14.25" customHeight="1"/>
    <row r="10727" ht="14.25" customHeight="1"/>
    <row r="10728" ht="14.25" customHeight="1"/>
    <row r="10729" ht="14.25" customHeight="1"/>
    <row r="10730" ht="14.25" customHeight="1"/>
    <row r="10731" ht="14.25" customHeight="1"/>
    <row r="10732" ht="14.25" customHeight="1"/>
    <row r="10733" ht="14.25" customHeight="1"/>
    <row r="10734" ht="14.25" customHeight="1"/>
    <row r="10735" ht="14.25" customHeight="1"/>
    <row r="10736" ht="14.25" customHeight="1"/>
    <row r="10737" ht="14.25" customHeight="1"/>
    <row r="10738" ht="14.25" customHeight="1"/>
    <row r="10739" ht="14.25" customHeight="1"/>
    <row r="10740" ht="14.25" customHeight="1"/>
    <row r="10741" ht="14.25" customHeight="1"/>
    <row r="10742" ht="14.25" customHeight="1"/>
    <row r="10743" ht="14.25" customHeight="1"/>
    <row r="10744" ht="14.25" customHeight="1"/>
    <row r="10745" ht="14.25" customHeight="1"/>
    <row r="10746" ht="14.25" customHeight="1"/>
    <row r="10747" ht="14.25" customHeight="1"/>
    <row r="10748" ht="14.25" customHeight="1"/>
    <row r="10749" ht="14.25" customHeight="1"/>
    <row r="10750" ht="14.25" customHeight="1"/>
    <row r="10751" ht="14.25" customHeight="1"/>
    <row r="10752" ht="14.25" customHeight="1"/>
    <row r="10753" ht="14.25" customHeight="1"/>
    <row r="10754" ht="14.25" customHeight="1"/>
    <row r="10755" ht="14.25" customHeight="1"/>
    <row r="10756" ht="14.25" customHeight="1"/>
    <row r="10757" ht="14.25" customHeight="1"/>
    <row r="10758" ht="14.25" customHeight="1"/>
    <row r="10759" ht="14.25" customHeight="1"/>
    <row r="10760" ht="14.25" customHeight="1"/>
    <row r="10761" ht="14.25" customHeight="1"/>
    <row r="10762" ht="14.25" customHeight="1"/>
    <row r="10763" ht="14.25" customHeight="1"/>
    <row r="10764" ht="14.25" customHeight="1"/>
    <row r="10765" ht="14.25" customHeight="1"/>
    <row r="10766" ht="14.25" customHeight="1"/>
    <row r="10767" ht="14.25" customHeight="1"/>
    <row r="10768" ht="14.25" customHeight="1"/>
    <row r="10769" ht="14.25" customHeight="1"/>
    <row r="10770" ht="14.25" customHeight="1"/>
    <row r="10771" ht="14.25" customHeight="1"/>
    <row r="10772" ht="14.25" customHeight="1"/>
    <row r="10773" ht="14.25" customHeight="1"/>
    <row r="10774" ht="14.25" customHeight="1"/>
    <row r="10775" ht="14.25" customHeight="1"/>
    <row r="10776" ht="14.25" customHeight="1"/>
    <row r="10777" ht="14.25" customHeight="1"/>
    <row r="10778" ht="14.25" customHeight="1"/>
    <row r="10779" ht="14.25" customHeight="1"/>
    <row r="10780" ht="14.25" customHeight="1"/>
    <row r="10781" ht="14.25" customHeight="1"/>
    <row r="10782" ht="14.25" customHeight="1"/>
    <row r="10783" ht="14.25" customHeight="1"/>
    <row r="10784" ht="14.25" customHeight="1"/>
    <row r="10785" ht="14.25" customHeight="1"/>
    <row r="10786" ht="14.25" customHeight="1"/>
    <row r="10787" ht="14.25" customHeight="1"/>
    <row r="10788" ht="14.25" customHeight="1"/>
    <row r="10789" ht="14.25" customHeight="1"/>
    <row r="10790" ht="14.25" customHeight="1"/>
    <row r="10791" ht="14.25" customHeight="1"/>
    <row r="10792" ht="14.25" customHeight="1"/>
    <row r="10793" ht="14.25" customHeight="1"/>
    <row r="10794" ht="14.25" customHeight="1"/>
    <row r="10795" ht="14.25" customHeight="1"/>
    <row r="10796" ht="14.25" customHeight="1"/>
    <row r="10797" ht="14.25" customHeight="1"/>
    <row r="10798" ht="14.25" customHeight="1"/>
    <row r="10799" ht="14.25" customHeight="1"/>
    <row r="10800" ht="14.25" customHeight="1"/>
    <row r="10801" ht="14.25" customHeight="1"/>
    <row r="10802" ht="14.25" customHeight="1"/>
    <row r="10803" ht="14.25" customHeight="1"/>
    <row r="10804" ht="14.25" customHeight="1"/>
    <row r="10805" ht="14.25" customHeight="1"/>
    <row r="10806" ht="14.25" customHeight="1"/>
    <row r="10807" ht="14.25" customHeight="1"/>
    <row r="10808" ht="14.25" customHeight="1"/>
    <row r="10809" ht="14.25" customHeight="1"/>
    <row r="10810" ht="14.25" customHeight="1"/>
    <row r="10811" ht="14.25" customHeight="1"/>
    <row r="10812" ht="14.25" customHeight="1"/>
    <row r="10813" ht="14.25" customHeight="1"/>
    <row r="10814" ht="14.25" customHeight="1"/>
    <row r="10815" ht="14.25" customHeight="1"/>
    <row r="10816" ht="14.25" customHeight="1"/>
    <row r="10817" ht="14.25" customHeight="1"/>
    <row r="10818" ht="14.25" customHeight="1"/>
    <row r="10819" ht="14.25" customHeight="1"/>
    <row r="10820" ht="14.25" customHeight="1"/>
    <row r="10821" ht="14.25" customHeight="1"/>
    <row r="10822" ht="14.25" customHeight="1"/>
    <row r="10823" ht="14.25" customHeight="1"/>
    <row r="10824" ht="14.25" customHeight="1"/>
    <row r="10825" ht="14.25" customHeight="1"/>
    <row r="10826" ht="14.25" customHeight="1"/>
    <row r="10827" ht="14.25" customHeight="1"/>
    <row r="10828" ht="14.25" customHeight="1"/>
    <row r="10829" ht="14.25" customHeight="1"/>
    <row r="10830" ht="14.25" customHeight="1"/>
    <row r="10831" ht="14.25" customHeight="1"/>
    <row r="10832" ht="14.25" customHeight="1"/>
    <row r="10833" ht="14.25" customHeight="1"/>
    <row r="10834" ht="14.25" customHeight="1"/>
    <row r="10835" ht="14.25" customHeight="1"/>
    <row r="10836" ht="14.25" customHeight="1"/>
    <row r="10837" ht="14.25" customHeight="1"/>
    <row r="10838" ht="14.25" customHeight="1"/>
    <row r="10839" ht="14.25" customHeight="1"/>
    <row r="10840" ht="14.25" customHeight="1"/>
    <row r="10841" ht="14.25" customHeight="1"/>
    <row r="10842" ht="14.25" customHeight="1"/>
    <row r="10843" ht="14.25" customHeight="1"/>
    <row r="10844" ht="14.25" customHeight="1"/>
    <row r="10845" ht="14.25" customHeight="1"/>
    <row r="10846" ht="14.25" customHeight="1"/>
    <row r="10847" ht="14.25" customHeight="1"/>
    <row r="10848" ht="14.25" customHeight="1"/>
    <row r="10849" ht="14.25" customHeight="1"/>
    <row r="10850" ht="14.25" customHeight="1"/>
    <row r="10851" ht="14.25" customHeight="1"/>
    <row r="10852" ht="14.25" customHeight="1"/>
    <row r="10853" ht="14.25" customHeight="1"/>
    <row r="10854" ht="14.25" customHeight="1"/>
    <row r="10855" ht="14.25" customHeight="1"/>
    <row r="10856" ht="14.25" customHeight="1"/>
    <row r="10857" ht="14.25" customHeight="1"/>
    <row r="10858" ht="14.25" customHeight="1"/>
    <row r="10859" ht="14.25" customHeight="1"/>
    <row r="10860" ht="14.25" customHeight="1"/>
    <row r="10861" ht="14.25" customHeight="1"/>
    <row r="10862" ht="14.25" customHeight="1"/>
    <row r="10863" ht="14.25" customHeight="1"/>
    <row r="10864" ht="14.25" customHeight="1"/>
    <row r="10865" ht="14.25" customHeight="1"/>
    <row r="10866" ht="14.25" customHeight="1"/>
    <row r="10867" ht="14.25" customHeight="1"/>
    <row r="10868" ht="14.25" customHeight="1"/>
    <row r="10869" ht="14.25" customHeight="1"/>
    <row r="10870" ht="14.25" customHeight="1"/>
    <row r="10871" ht="14.25" customHeight="1"/>
    <row r="10872" ht="14.25" customHeight="1"/>
    <row r="10873" ht="14.25" customHeight="1"/>
    <row r="10874" ht="14.25" customHeight="1"/>
    <row r="10875" ht="14.25" customHeight="1"/>
    <row r="10876" ht="14.25" customHeight="1"/>
    <row r="10877" ht="14.25" customHeight="1"/>
    <row r="10878" ht="14.25" customHeight="1"/>
    <row r="10879" ht="14.25" customHeight="1"/>
    <row r="10880" ht="14.25" customHeight="1"/>
    <row r="10881" ht="14.25" customHeight="1"/>
    <row r="10882" ht="14.25" customHeight="1"/>
    <row r="10883" ht="14.25" customHeight="1"/>
    <row r="10884" ht="14.25" customHeight="1"/>
    <row r="10885" ht="14.25" customHeight="1"/>
    <row r="10886" ht="14.25" customHeight="1"/>
    <row r="10887" ht="14.25" customHeight="1"/>
    <row r="10888" ht="14.25" customHeight="1"/>
    <row r="10889" ht="14.25" customHeight="1"/>
    <row r="10890" ht="14.25" customHeight="1"/>
    <row r="10891" ht="14.25" customHeight="1"/>
    <row r="10892" ht="14.25" customHeight="1"/>
    <row r="10893" ht="14.25" customHeight="1"/>
    <row r="10894" ht="14.25" customHeight="1"/>
    <row r="10895" ht="14.25" customHeight="1"/>
    <row r="10896" ht="14.25" customHeight="1"/>
    <row r="10897" ht="14.25" customHeight="1"/>
    <row r="10898" ht="14.25" customHeight="1"/>
    <row r="10899" ht="14.25" customHeight="1"/>
    <row r="10900" ht="14.25" customHeight="1"/>
    <row r="10901" ht="14.25" customHeight="1"/>
    <row r="10902" ht="14.25" customHeight="1"/>
    <row r="10903" ht="14.25" customHeight="1"/>
    <row r="10904" ht="14.25" customHeight="1"/>
    <row r="10905" ht="14.25" customHeight="1"/>
    <row r="10906" ht="14.25" customHeight="1"/>
    <row r="10907" ht="14.25" customHeight="1"/>
    <row r="10908" ht="14.25" customHeight="1"/>
    <row r="10909" ht="14.25" customHeight="1"/>
    <row r="10910" ht="14.25" customHeight="1"/>
    <row r="10911" ht="14.25" customHeight="1"/>
    <row r="10912" ht="14.25" customHeight="1"/>
    <row r="10913" ht="14.25" customHeight="1"/>
    <row r="10914" ht="14.25" customHeight="1"/>
    <row r="10915" ht="14.25" customHeight="1"/>
    <row r="10916" ht="14.25" customHeight="1"/>
    <row r="10917" ht="14.25" customHeight="1"/>
    <row r="10918" ht="14.25" customHeight="1"/>
    <row r="10919" ht="14.25" customHeight="1"/>
    <row r="10920" ht="14.25" customHeight="1"/>
    <row r="10921" ht="14.25" customHeight="1"/>
    <row r="10922" ht="14.25" customHeight="1"/>
    <row r="10923" ht="14.25" customHeight="1"/>
    <row r="10924" ht="14.25" customHeight="1"/>
    <row r="10925" ht="14.25" customHeight="1"/>
    <row r="10926" ht="14.25" customHeight="1"/>
    <row r="10927" ht="14.25" customHeight="1"/>
    <row r="10928" ht="14.25" customHeight="1"/>
    <row r="10929" ht="14.25" customHeight="1"/>
    <row r="10930" ht="14.25" customHeight="1"/>
    <row r="10931" ht="14.25" customHeight="1"/>
    <row r="10932" ht="14.25" customHeight="1"/>
    <row r="10933" ht="14.25" customHeight="1"/>
    <row r="10934" ht="14.25" customHeight="1"/>
    <row r="10935" ht="14.25" customHeight="1"/>
    <row r="10936" ht="14.25" customHeight="1"/>
    <row r="10937" ht="14.25" customHeight="1"/>
    <row r="10938" ht="14.25" customHeight="1"/>
    <row r="10939" ht="14.25" customHeight="1"/>
    <row r="10940" ht="14.25" customHeight="1"/>
    <row r="10941" ht="14.25" customHeight="1"/>
    <row r="10942" ht="14.25" customHeight="1"/>
    <row r="10943" ht="14.25" customHeight="1"/>
    <row r="10944" ht="14.25" customHeight="1"/>
    <row r="10945" ht="14.25" customHeight="1"/>
    <row r="10946" ht="14.25" customHeight="1"/>
    <row r="10947" ht="14.25" customHeight="1"/>
    <row r="10948" ht="14.25" customHeight="1"/>
    <row r="10949" ht="14.25" customHeight="1"/>
    <row r="10950" ht="14.25" customHeight="1"/>
    <row r="10951" ht="14.25" customHeight="1"/>
    <row r="10952" ht="14.25" customHeight="1"/>
    <row r="10953" ht="14.25" customHeight="1"/>
    <row r="10954" ht="14.25" customHeight="1"/>
    <row r="10955" ht="14.25" customHeight="1"/>
    <row r="10956" ht="14.25" customHeight="1"/>
    <row r="10957" ht="14.25" customHeight="1"/>
    <row r="10958" ht="14.25" customHeight="1"/>
    <row r="10959" ht="14.25" customHeight="1"/>
    <row r="10960" ht="14.25" customHeight="1"/>
    <row r="10961" ht="14.25" customHeight="1"/>
    <row r="10962" ht="14.25" customHeight="1"/>
    <row r="10963" ht="14.25" customHeight="1"/>
    <row r="10964" ht="14.25" customHeight="1"/>
    <row r="10965" ht="14.25" customHeight="1"/>
    <row r="10966" ht="14.25" customHeight="1"/>
    <row r="10967" ht="14.25" customHeight="1"/>
    <row r="10968" ht="14.25" customHeight="1"/>
    <row r="10969" ht="14.25" customHeight="1"/>
    <row r="10970" ht="14.25" customHeight="1"/>
    <row r="10971" ht="14.25" customHeight="1"/>
    <row r="10972" ht="14.25" customHeight="1"/>
    <row r="10973" ht="14.25" customHeight="1"/>
    <row r="10974" ht="14.25" customHeight="1"/>
    <row r="10975" ht="14.25" customHeight="1"/>
    <row r="10976" ht="14.25" customHeight="1"/>
    <row r="10977" ht="14.25" customHeight="1"/>
    <row r="10978" ht="14.25" customHeight="1"/>
    <row r="10979" ht="14.25" customHeight="1"/>
    <row r="10980" ht="14.25" customHeight="1"/>
    <row r="10981" ht="14.25" customHeight="1"/>
    <row r="10982" ht="14.25" customHeight="1"/>
    <row r="10983" ht="14.25" customHeight="1"/>
    <row r="10984" ht="14.25" customHeight="1"/>
    <row r="10985" ht="14.25" customHeight="1"/>
    <row r="10986" ht="14.25" customHeight="1"/>
    <row r="10987" ht="14.25" customHeight="1"/>
    <row r="10988" ht="14.25" customHeight="1"/>
    <row r="10989" ht="14.25" customHeight="1"/>
    <row r="10990" ht="14.25" customHeight="1"/>
    <row r="10991" ht="14.25" customHeight="1"/>
    <row r="10992" ht="14.25" customHeight="1"/>
    <row r="10993" ht="14.25" customHeight="1"/>
    <row r="10994" ht="14.25" customHeight="1"/>
    <row r="10995" ht="14.25" customHeight="1"/>
    <row r="10996" ht="14.25" customHeight="1"/>
    <row r="10997" ht="14.25" customHeight="1"/>
    <row r="10998" ht="14.25" customHeight="1"/>
    <row r="10999" ht="14.25" customHeight="1"/>
    <row r="11000" ht="14.25" customHeight="1"/>
    <row r="11001" ht="14.25" customHeight="1"/>
    <row r="11002" ht="14.25" customHeight="1"/>
    <row r="11003" ht="14.25" customHeight="1"/>
    <row r="11004" ht="14.25" customHeight="1"/>
    <row r="11005" ht="14.25" customHeight="1"/>
    <row r="11006" ht="14.25" customHeight="1"/>
    <row r="11007" ht="14.25" customHeight="1"/>
    <row r="11008" ht="14.25" customHeight="1"/>
    <row r="11009" ht="14.25" customHeight="1"/>
    <row r="11010" ht="14.25" customHeight="1"/>
    <row r="11011" ht="14.25" customHeight="1"/>
    <row r="11012" ht="14.25" customHeight="1"/>
    <row r="11013" ht="14.25" customHeight="1"/>
    <row r="11014" ht="14.25" customHeight="1"/>
    <row r="11015" ht="14.25" customHeight="1"/>
    <row r="11016" ht="14.25" customHeight="1"/>
    <row r="11017" ht="14.25" customHeight="1"/>
    <row r="11018" ht="14.25" customHeight="1"/>
    <row r="11019" ht="14.25" customHeight="1"/>
    <row r="11020" ht="14.25" customHeight="1"/>
    <row r="11021" ht="14.25" customHeight="1"/>
    <row r="11022" ht="14.25" customHeight="1"/>
    <row r="11023" ht="14.25" customHeight="1"/>
    <row r="11024" ht="14.25" customHeight="1"/>
    <row r="11025" ht="14.25" customHeight="1"/>
    <row r="11026" ht="14.25" customHeight="1"/>
    <row r="11027" ht="14.25" customHeight="1"/>
    <row r="11028" ht="14.25" customHeight="1"/>
    <row r="11029" ht="14.25" customHeight="1"/>
    <row r="11030" ht="14.25" customHeight="1"/>
    <row r="11031" ht="14.25" customHeight="1"/>
    <row r="11032" ht="14.25" customHeight="1"/>
    <row r="11033" ht="14.25" customHeight="1"/>
    <row r="11034" ht="14.25" customHeight="1"/>
    <row r="11035" ht="14.25" customHeight="1"/>
    <row r="11036" ht="14.25" customHeight="1"/>
    <row r="11037" ht="14.25" customHeight="1"/>
    <row r="11038" ht="14.25" customHeight="1"/>
    <row r="11039" ht="14.25" customHeight="1"/>
    <row r="11040" ht="14.25" customHeight="1"/>
    <row r="11041" ht="14.25" customHeight="1"/>
    <row r="11042" ht="14.25" customHeight="1"/>
    <row r="11043" ht="14.25" customHeight="1"/>
    <row r="11044" ht="14.25" customHeight="1"/>
    <row r="11045" ht="14.25" customHeight="1"/>
    <row r="11046" ht="14.25" customHeight="1"/>
    <row r="11047" ht="14.25" customHeight="1"/>
    <row r="11048" ht="14.25" customHeight="1"/>
    <row r="11049" ht="14.25" customHeight="1"/>
    <row r="11050" ht="14.25" customHeight="1"/>
    <row r="11051" ht="14.25" customHeight="1"/>
    <row r="11052" ht="14.25" customHeight="1"/>
    <row r="11053" ht="14.25" customHeight="1"/>
    <row r="11054" ht="14.25" customHeight="1"/>
    <row r="11055" ht="14.25" customHeight="1"/>
    <row r="11056" ht="14.25" customHeight="1"/>
    <row r="11057" ht="14.25" customHeight="1"/>
    <row r="11058" ht="14.25" customHeight="1"/>
    <row r="11059" ht="14.25" customHeight="1"/>
    <row r="11060" ht="14.25" customHeight="1"/>
    <row r="11061" ht="14.25" customHeight="1"/>
    <row r="11062" ht="14.25" customHeight="1"/>
    <row r="11063" ht="14.25" customHeight="1"/>
    <row r="11064" ht="14.25" customHeight="1"/>
    <row r="11065" ht="14.25" customHeight="1"/>
    <row r="11066" ht="14.25" customHeight="1"/>
    <row r="11067" ht="14.25" customHeight="1"/>
    <row r="11068" ht="14.25" customHeight="1"/>
    <row r="11069" ht="14.25" customHeight="1"/>
    <row r="11070" ht="14.25" customHeight="1"/>
    <row r="11071" ht="14.25" customHeight="1"/>
    <row r="11072" ht="14.25" customHeight="1"/>
    <row r="11073" ht="14.25" customHeight="1"/>
    <row r="11074" ht="14.25" customHeight="1"/>
    <row r="11075" ht="14.25" customHeight="1"/>
    <row r="11076" ht="14.25" customHeight="1"/>
    <row r="11077" ht="14.25" customHeight="1"/>
    <row r="11078" ht="14.25" customHeight="1"/>
    <row r="11079" ht="14.25" customHeight="1"/>
    <row r="11080" ht="14.25" customHeight="1"/>
    <row r="11081" ht="14.25" customHeight="1"/>
    <row r="11082" ht="14.25" customHeight="1"/>
    <row r="11083" ht="14.25" customHeight="1"/>
    <row r="11084" ht="14.25" customHeight="1"/>
    <row r="11085" ht="14.25" customHeight="1"/>
    <row r="11086" ht="14.25" customHeight="1"/>
    <row r="11087" ht="14.25" customHeight="1"/>
    <row r="11088" ht="14.25" customHeight="1"/>
    <row r="11089" ht="14.25" customHeight="1"/>
    <row r="11090" ht="14.25" customHeight="1"/>
    <row r="11091" ht="14.25" customHeight="1"/>
    <row r="11092" ht="14.25" customHeight="1"/>
    <row r="11093" ht="14.25" customHeight="1"/>
    <row r="11094" ht="14.25" customHeight="1"/>
    <row r="11095" ht="14.25" customHeight="1"/>
    <row r="11096" ht="14.25" customHeight="1"/>
    <row r="11097" ht="14.25" customHeight="1"/>
    <row r="11098" ht="14.25" customHeight="1"/>
    <row r="11099" ht="14.25" customHeight="1"/>
    <row r="11100" ht="14.25" customHeight="1"/>
    <row r="11101" ht="14.25" customHeight="1"/>
    <row r="11102" ht="14.25" customHeight="1"/>
    <row r="11103" ht="14.25" customHeight="1"/>
    <row r="11104" ht="14.25" customHeight="1"/>
    <row r="11105" ht="14.25" customHeight="1"/>
    <row r="11106" ht="14.25" customHeight="1"/>
    <row r="11107" ht="14.25" customHeight="1"/>
    <row r="11108" ht="14.25" customHeight="1"/>
    <row r="11109" ht="14.25" customHeight="1"/>
    <row r="11110" ht="14.25" customHeight="1"/>
    <row r="11111" ht="14.25" customHeight="1"/>
    <row r="11112" ht="14.25" customHeight="1"/>
    <row r="11113" ht="14.25" customHeight="1"/>
    <row r="11114" ht="14.25" customHeight="1"/>
    <row r="11115" ht="14.25" customHeight="1"/>
    <row r="11116" ht="14.25" customHeight="1"/>
    <row r="11117" ht="14.25" customHeight="1"/>
    <row r="11118" ht="14.25" customHeight="1"/>
    <row r="11119" ht="14.25" customHeight="1"/>
    <row r="11120" ht="14.25" customHeight="1"/>
    <row r="11121" ht="14.25" customHeight="1"/>
    <row r="11122" ht="14.25" customHeight="1"/>
    <row r="11123" ht="14.25" customHeight="1"/>
    <row r="11124" ht="14.25" customHeight="1"/>
    <row r="11125" ht="14.25" customHeight="1"/>
    <row r="11126" ht="14.25" customHeight="1"/>
    <row r="11127" ht="14.25" customHeight="1"/>
    <row r="11128" ht="14.25" customHeight="1"/>
    <row r="11129" ht="14.25" customHeight="1"/>
    <row r="11130" ht="14.25" customHeight="1"/>
    <row r="11131" ht="14.25" customHeight="1"/>
    <row r="11132" ht="14.25" customHeight="1"/>
    <row r="11133" ht="14.25" customHeight="1"/>
    <row r="11134" ht="14.25" customHeight="1"/>
    <row r="11135" ht="14.25" customHeight="1"/>
    <row r="11136" ht="14.25" customHeight="1"/>
    <row r="11137" ht="14.25" customHeight="1"/>
    <row r="11138" ht="14.25" customHeight="1"/>
    <row r="11139" ht="14.25" customHeight="1"/>
    <row r="11140" ht="14.25" customHeight="1"/>
    <row r="11141" ht="14.25" customHeight="1"/>
    <row r="11142" ht="14.25" customHeight="1"/>
    <row r="11143" ht="14.25" customHeight="1"/>
    <row r="11144" ht="14.25" customHeight="1"/>
    <row r="11145" ht="14.25" customHeight="1"/>
    <row r="11146" ht="14.25" customHeight="1"/>
    <row r="11147" ht="14.25" customHeight="1"/>
    <row r="11148" ht="14.25" customHeight="1"/>
    <row r="11149" ht="14.25" customHeight="1"/>
    <row r="11150" ht="14.25" customHeight="1"/>
    <row r="11151" ht="14.25" customHeight="1"/>
    <row r="11152" ht="14.25" customHeight="1"/>
    <row r="11153" ht="14.25" customHeight="1"/>
    <row r="11154" ht="14.25" customHeight="1"/>
    <row r="11155" ht="14.25" customHeight="1"/>
    <row r="11156" ht="14.25" customHeight="1"/>
    <row r="11157" ht="14.25" customHeight="1"/>
    <row r="11158" ht="14.25" customHeight="1"/>
    <row r="11159" ht="14.25" customHeight="1"/>
    <row r="11160" ht="14.25" customHeight="1"/>
    <row r="11161" ht="14.25" customHeight="1"/>
    <row r="11162" ht="14.25" customHeight="1"/>
    <row r="11163" ht="14.25" customHeight="1"/>
    <row r="11164" ht="14.25" customHeight="1"/>
    <row r="11165" ht="14.25" customHeight="1"/>
    <row r="11166" ht="14.25" customHeight="1"/>
    <row r="11167" ht="14.25" customHeight="1"/>
    <row r="11168" ht="14.25" customHeight="1"/>
    <row r="11169" ht="14.25" customHeight="1"/>
    <row r="11170" ht="14.25" customHeight="1"/>
    <row r="11171" ht="14.25" customHeight="1"/>
    <row r="11172" ht="14.25" customHeight="1"/>
    <row r="11173" ht="14.25" customHeight="1"/>
    <row r="11174" ht="14.25" customHeight="1"/>
    <row r="11175" ht="14.25" customHeight="1"/>
    <row r="11176" ht="14.25" customHeight="1"/>
    <row r="11177" ht="14.25" customHeight="1"/>
    <row r="11178" ht="14.25" customHeight="1"/>
    <row r="11179" ht="14.25" customHeight="1"/>
    <row r="11180" ht="14.25" customHeight="1"/>
    <row r="11181" ht="14.25" customHeight="1"/>
    <row r="11182" ht="14.25" customHeight="1"/>
    <row r="11183" ht="14.25" customHeight="1"/>
    <row r="11184" ht="14.25" customHeight="1"/>
    <row r="11185" ht="14.25" customHeight="1"/>
    <row r="11186" ht="14.25" customHeight="1"/>
    <row r="11187" ht="14.25" customHeight="1"/>
    <row r="11188" ht="14.25" customHeight="1"/>
    <row r="11189" ht="14.25" customHeight="1"/>
    <row r="11190" ht="14.25" customHeight="1"/>
    <row r="11191" ht="14.25" customHeight="1"/>
    <row r="11192" ht="14.25" customHeight="1"/>
    <row r="11193" ht="14.25" customHeight="1"/>
    <row r="11194" ht="14.25" customHeight="1"/>
    <row r="11195" ht="14.25" customHeight="1"/>
    <row r="11196" ht="14.25" customHeight="1"/>
    <row r="11197" ht="14.25" customHeight="1"/>
    <row r="11198" ht="14.25" customHeight="1"/>
    <row r="11199" ht="14.25" customHeight="1"/>
    <row r="11200" ht="14.25" customHeight="1"/>
    <row r="11201" ht="14.25" customHeight="1"/>
    <row r="11202" ht="14.25" customHeight="1"/>
    <row r="11203" ht="14.25" customHeight="1"/>
    <row r="11204" ht="14.25" customHeight="1"/>
    <row r="11205" ht="14.25" customHeight="1"/>
    <row r="11206" ht="14.25" customHeight="1"/>
    <row r="11207" ht="14.25" customHeight="1"/>
    <row r="11208" ht="14.25" customHeight="1"/>
    <row r="11209" ht="14.25" customHeight="1"/>
    <row r="11210" ht="14.25" customHeight="1"/>
    <row r="11211" ht="14.25" customHeight="1"/>
    <row r="11212" ht="14.25" customHeight="1"/>
    <row r="11213" ht="14.25" customHeight="1"/>
    <row r="11214" ht="14.25" customHeight="1"/>
    <row r="11215" ht="14.25" customHeight="1"/>
    <row r="11216" ht="14.25" customHeight="1"/>
    <row r="11217" ht="14.25" customHeight="1"/>
    <row r="11218" ht="14.25" customHeight="1"/>
    <row r="11219" ht="14.25" customHeight="1"/>
    <row r="11220" ht="14.25" customHeight="1"/>
    <row r="11221" ht="14.25" customHeight="1"/>
    <row r="11222" ht="14.25" customHeight="1"/>
    <row r="11223" ht="14.25" customHeight="1"/>
    <row r="11224" ht="14.25" customHeight="1"/>
    <row r="11225" ht="14.25" customHeight="1"/>
    <row r="11226" ht="14.25" customHeight="1"/>
    <row r="11227" ht="14.25" customHeight="1"/>
    <row r="11228" ht="14.25" customHeight="1"/>
    <row r="11229" ht="14.25" customHeight="1"/>
    <row r="11230" ht="14.25" customHeight="1"/>
    <row r="11231" ht="14.25" customHeight="1"/>
    <row r="11232" ht="14.25" customHeight="1"/>
    <row r="11233" ht="14.25" customHeight="1"/>
    <row r="11234" ht="14.25" customHeight="1"/>
    <row r="11235" ht="14.25" customHeight="1"/>
    <row r="11236" ht="14.25" customHeight="1"/>
    <row r="11237" ht="14.25" customHeight="1"/>
    <row r="11238" ht="14.25" customHeight="1"/>
    <row r="11239" ht="14.25" customHeight="1"/>
    <row r="11240" ht="14.25" customHeight="1"/>
    <row r="11241" ht="14.25" customHeight="1"/>
    <row r="11242" ht="14.25" customHeight="1"/>
    <row r="11243" ht="14.25" customHeight="1"/>
    <row r="11244" ht="14.25" customHeight="1"/>
    <row r="11245" ht="14.25" customHeight="1"/>
    <row r="11246" ht="14.25" customHeight="1"/>
    <row r="11247" ht="14.25" customHeight="1"/>
    <row r="11248" ht="14.25" customHeight="1"/>
    <row r="11249" ht="14.25" customHeight="1"/>
    <row r="11250" ht="14.25" customHeight="1"/>
    <row r="11251" ht="14.25" customHeight="1"/>
    <row r="11252" ht="14.25" customHeight="1"/>
    <row r="11253" ht="14.25" customHeight="1"/>
    <row r="11254" ht="14.25" customHeight="1"/>
    <row r="11255" ht="14.25" customHeight="1"/>
    <row r="11256" ht="14.25" customHeight="1"/>
    <row r="11257" ht="14.25" customHeight="1"/>
    <row r="11258" ht="14.25" customHeight="1"/>
    <row r="11259" ht="14.25" customHeight="1"/>
    <row r="11260" ht="14.25" customHeight="1"/>
    <row r="11261" ht="14.25" customHeight="1"/>
    <row r="11262" ht="14.25" customHeight="1"/>
    <row r="11263" ht="14.25" customHeight="1"/>
    <row r="11264" ht="14.25" customHeight="1"/>
    <row r="11265" ht="14.25" customHeight="1"/>
    <row r="11266" ht="14.25" customHeight="1"/>
    <row r="11267" ht="14.25" customHeight="1"/>
    <row r="11268" ht="14.25" customHeight="1"/>
    <row r="11269" ht="14.25" customHeight="1"/>
    <row r="11270" ht="14.25" customHeight="1"/>
    <row r="11271" ht="14.25" customHeight="1"/>
    <row r="11272" ht="14.25" customHeight="1"/>
    <row r="11273" ht="14.25" customHeight="1"/>
    <row r="11274" ht="14.25" customHeight="1"/>
    <row r="11275" ht="14.25" customHeight="1"/>
    <row r="11276" ht="14.25" customHeight="1"/>
    <row r="11277" ht="14.25" customHeight="1"/>
    <row r="11278" ht="14.25" customHeight="1"/>
    <row r="11279" ht="14.25" customHeight="1"/>
    <row r="11280" ht="14.25" customHeight="1"/>
    <row r="11281" ht="14.25" customHeight="1"/>
    <row r="11282" ht="14.25" customHeight="1"/>
    <row r="11283" ht="14.25" customHeight="1"/>
    <row r="11284" ht="14.25" customHeight="1"/>
    <row r="11285" ht="14.25" customHeight="1"/>
    <row r="11286" ht="14.25" customHeight="1"/>
    <row r="11287" ht="14.25" customHeight="1"/>
    <row r="11288" ht="14.25" customHeight="1"/>
    <row r="11289" ht="14.25" customHeight="1"/>
    <row r="11290" ht="14.25" customHeight="1"/>
    <row r="11291" ht="14.25" customHeight="1"/>
    <row r="11292" ht="14.25" customHeight="1"/>
    <row r="11293" ht="14.25" customHeight="1"/>
    <row r="11294" ht="14.25" customHeight="1"/>
    <row r="11295" ht="14.25" customHeight="1"/>
    <row r="11296" ht="14.25" customHeight="1"/>
    <row r="11297" ht="14.25" customHeight="1"/>
    <row r="11298" ht="14.25" customHeight="1"/>
    <row r="11299" ht="14.25" customHeight="1"/>
    <row r="11300" ht="14.25" customHeight="1"/>
    <row r="11301" ht="14.25" customHeight="1"/>
    <row r="11302" ht="14.25" customHeight="1"/>
    <row r="11303" ht="14.25" customHeight="1"/>
    <row r="11304" ht="14.25" customHeight="1"/>
    <row r="11305" ht="14.25" customHeight="1"/>
    <row r="11306" ht="14.25" customHeight="1"/>
    <row r="11307" ht="14.25" customHeight="1"/>
    <row r="11308" ht="14.25" customHeight="1"/>
    <row r="11309" ht="14.25" customHeight="1"/>
    <row r="11310" ht="14.25" customHeight="1"/>
    <row r="11311" ht="14.25" customHeight="1"/>
    <row r="11312" ht="14.25" customHeight="1"/>
    <row r="11313" ht="14.25" customHeight="1"/>
    <row r="11314" ht="14.25" customHeight="1"/>
    <row r="11315" ht="14.25" customHeight="1"/>
    <row r="11316" ht="14.25" customHeight="1"/>
    <row r="11317" ht="14.25" customHeight="1"/>
    <row r="11318" ht="14.25" customHeight="1"/>
    <row r="11319" ht="14.25" customHeight="1"/>
    <row r="11320" ht="14.25" customHeight="1"/>
    <row r="11321" ht="14.25" customHeight="1"/>
    <row r="11322" ht="14.25" customHeight="1"/>
    <row r="11323" ht="14.25" customHeight="1"/>
    <row r="11324" ht="14.25" customHeight="1"/>
    <row r="11325" ht="14.25" customHeight="1"/>
    <row r="11326" ht="14.25" customHeight="1"/>
    <row r="11327" ht="14.25" customHeight="1"/>
    <row r="11328" ht="14.25" customHeight="1"/>
    <row r="11329" ht="14.25" customHeight="1"/>
    <row r="11330" ht="14.25" customHeight="1"/>
    <row r="11331" ht="14.25" customHeight="1"/>
    <row r="11332" ht="14.25" customHeight="1"/>
    <row r="11333" ht="14.25" customHeight="1"/>
    <row r="11334" ht="14.25" customHeight="1"/>
    <row r="11335" ht="14.25" customHeight="1"/>
    <row r="11336" ht="14.25" customHeight="1"/>
    <row r="11337" ht="14.25" customHeight="1"/>
    <row r="11338" ht="14.25" customHeight="1"/>
    <row r="11339" ht="14.25" customHeight="1"/>
    <row r="11340" ht="14.25" customHeight="1"/>
    <row r="11341" ht="14.25" customHeight="1"/>
    <row r="11342" ht="14.25" customHeight="1"/>
    <row r="11343" ht="14.25" customHeight="1"/>
    <row r="11344" ht="14.25" customHeight="1"/>
    <row r="11345" ht="14.25" customHeight="1"/>
    <row r="11346" ht="14.25" customHeight="1"/>
    <row r="11347" ht="14.25" customHeight="1"/>
    <row r="11348" ht="14.25" customHeight="1"/>
    <row r="11349" ht="14.25" customHeight="1"/>
    <row r="11350" ht="14.25" customHeight="1"/>
    <row r="11351" ht="14.25" customHeight="1"/>
    <row r="11352" ht="14.25" customHeight="1"/>
    <row r="11353" ht="14.25" customHeight="1"/>
    <row r="11354" ht="14.25" customHeight="1"/>
    <row r="11355" ht="14.25" customHeight="1"/>
    <row r="11356" ht="14.25" customHeight="1"/>
    <row r="11357" ht="14.25" customHeight="1"/>
    <row r="11358" ht="14.25" customHeight="1"/>
    <row r="11359" ht="14.25" customHeight="1"/>
    <row r="11360" ht="14.25" customHeight="1"/>
    <row r="11361" ht="14.25" customHeight="1"/>
    <row r="11362" ht="14.25" customHeight="1"/>
    <row r="11363" ht="14.25" customHeight="1"/>
    <row r="11364" ht="14.25" customHeight="1"/>
    <row r="11365" ht="14.25" customHeight="1"/>
    <row r="11366" ht="14.25" customHeight="1"/>
    <row r="11367" ht="14.25" customHeight="1"/>
    <row r="11368" ht="14.25" customHeight="1"/>
    <row r="11369" ht="14.25" customHeight="1"/>
    <row r="11370" ht="14.25" customHeight="1"/>
    <row r="11371" ht="14.25" customHeight="1"/>
    <row r="11372" ht="14.25" customHeight="1"/>
    <row r="11373" ht="14.25" customHeight="1"/>
    <row r="11374" ht="14.25" customHeight="1"/>
    <row r="11375" ht="14.25" customHeight="1"/>
    <row r="11376" ht="14.25" customHeight="1"/>
    <row r="11377" ht="14.25" customHeight="1"/>
    <row r="11378" ht="14.25" customHeight="1"/>
    <row r="11379" ht="14.25" customHeight="1"/>
    <row r="11380" ht="14.25" customHeight="1"/>
    <row r="11381" ht="14.25" customHeight="1"/>
    <row r="11382" ht="14.25" customHeight="1"/>
    <row r="11383" ht="14.25" customHeight="1"/>
    <row r="11384" ht="14.25" customHeight="1"/>
    <row r="11385" ht="14.25" customHeight="1"/>
    <row r="11386" ht="14.25" customHeight="1"/>
    <row r="11387" ht="14.25" customHeight="1"/>
    <row r="11388" ht="14.25" customHeight="1"/>
    <row r="11389" ht="14.25" customHeight="1"/>
    <row r="11390" ht="14.25" customHeight="1"/>
    <row r="11391" ht="14.25" customHeight="1"/>
    <row r="11392" ht="14.25" customHeight="1"/>
    <row r="11393" ht="14.25" customHeight="1"/>
    <row r="11394" ht="14.25" customHeight="1"/>
    <row r="11395" ht="14.25" customHeight="1"/>
    <row r="11396" ht="14.25" customHeight="1"/>
    <row r="11397" ht="14.25" customHeight="1"/>
    <row r="11398" ht="14.25" customHeight="1"/>
    <row r="11399" ht="14.25" customHeight="1"/>
    <row r="11400" ht="14.25" customHeight="1"/>
    <row r="11401" ht="14.25" customHeight="1"/>
    <row r="11402" ht="14.25" customHeight="1"/>
    <row r="11403" ht="14.25" customHeight="1"/>
    <row r="11404" ht="14.25" customHeight="1"/>
    <row r="11405" ht="14.25" customHeight="1"/>
    <row r="11406" ht="14.25" customHeight="1"/>
    <row r="11407" ht="14.25" customHeight="1"/>
    <row r="11408" ht="14.25" customHeight="1"/>
    <row r="11409" ht="14.25" customHeight="1"/>
    <row r="11410" ht="14.25" customHeight="1"/>
    <row r="11411" ht="14.25" customHeight="1"/>
    <row r="11412" ht="14.25" customHeight="1"/>
    <row r="11413" ht="14.25" customHeight="1"/>
    <row r="11414" ht="14.25" customHeight="1"/>
    <row r="11415" ht="14.25" customHeight="1"/>
    <row r="11416" ht="14.25" customHeight="1"/>
    <row r="11417" ht="14.25" customHeight="1"/>
    <row r="11418" ht="14.25" customHeight="1"/>
    <row r="11419" ht="14.25" customHeight="1"/>
    <row r="11420" ht="14.25" customHeight="1"/>
    <row r="11421" ht="14.25" customHeight="1"/>
    <row r="11422" ht="14.25" customHeight="1"/>
    <row r="11423" ht="14.25" customHeight="1"/>
    <row r="11424" ht="14.25" customHeight="1"/>
    <row r="11425" ht="14.25" customHeight="1"/>
    <row r="11426" ht="14.25" customHeight="1"/>
    <row r="11427" ht="14.25" customHeight="1"/>
    <row r="11428" ht="14.25" customHeight="1"/>
    <row r="11429" ht="14.25" customHeight="1"/>
    <row r="11430" ht="14.25" customHeight="1"/>
    <row r="11431" ht="14.25" customHeight="1"/>
    <row r="11432" ht="14.25" customHeight="1"/>
    <row r="11433" ht="14.25" customHeight="1"/>
    <row r="11434" ht="14.25" customHeight="1"/>
    <row r="11435" ht="14.25" customHeight="1"/>
    <row r="11436" ht="14.25" customHeight="1"/>
    <row r="11437" ht="14.25" customHeight="1"/>
    <row r="11438" ht="14.25" customHeight="1"/>
    <row r="11439" ht="14.25" customHeight="1"/>
    <row r="11440" ht="14.25" customHeight="1"/>
    <row r="11441" ht="14.25" customHeight="1"/>
    <row r="11442" ht="14.25" customHeight="1"/>
    <row r="11443" ht="14.25" customHeight="1"/>
    <row r="11444" ht="14.25" customHeight="1"/>
    <row r="11445" ht="14.25" customHeight="1"/>
    <row r="11446" ht="14.25" customHeight="1"/>
    <row r="11447" ht="14.25" customHeight="1"/>
    <row r="11448" ht="14.25" customHeight="1"/>
    <row r="11449" ht="14.25" customHeight="1"/>
    <row r="11450" ht="14.25" customHeight="1"/>
    <row r="11451" ht="14.25" customHeight="1"/>
    <row r="11452" ht="14.25" customHeight="1"/>
    <row r="11453" ht="14.25" customHeight="1"/>
    <row r="11454" ht="14.25" customHeight="1"/>
    <row r="11455" ht="14.25" customHeight="1"/>
    <row r="11456" ht="14.25" customHeight="1"/>
    <row r="11457" ht="14.25" customHeight="1"/>
    <row r="11458" ht="14.25" customHeight="1"/>
    <row r="11459" ht="14.25" customHeight="1"/>
    <row r="11460" ht="14.25" customHeight="1"/>
    <row r="11461" ht="14.25" customHeight="1"/>
    <row r="11462" ht="14.25" customHeight="1"/>
    <row r="11463" ht="14.25" customHeight="1"/>
    <row r="11464" ht="14.25" customHeight="1"/>
    <row r="11465" ht="14.25" customHeight="1"/>
    <row r="11466" ht="14.25" customHeight="1"/>
    <row r="11467" ht="14.25" customHeight="1"/>
    <row r="11468" ht="14.25" customHeight="1"/>
    <row r="11469" ht="14.25" customHeight="1"/>
    <row r="11470" ht="14.25" customHeight="1"/>
    <row r="11471" ht="14.25" customHeight="1"/>
    <row r="11472" ht="14.25" customHeight="1"/>
    <row r="11473" ht="14.25" customHeight="1"/>
    <row r="11474" ht="14.25" customHeight="1"/>
    <row r="11475" ht="14.25" customHeight="1"/>
    <row r="11476" ht="14.25" customHeight="1"/>
    <row r="11477" ht="14.25" customHeight="1"/>
    <row r="11478" ht="14.25" customHeight="1"/>
    <row r="11479" ht="14.25" customHeight="1"/>
    <row r="11480" ht="14.25" customHeight="1"/>
    <row r="11481" ht="14.25" customHeight="1"/>
    <row r="11482" ht="14.25" customHeight="1"/>
    <row r="11483" ht="14.25" customHeight="1"/>
    <row r="11484" ht="14.25" customHeight="1"/>
    <row r="11485" ht="14.25" customHeight="1"/>
    <row r="11486" ht="14.25" customHeight="1"/>
    <row r="11487" ht="14.25" customHeight="1"/>
    <row r="11488" ht="14.25" customHeight="1"/>
    <row r="11489" ht="14.25" customHeight="1"/>
    <row r="11490" ht="14.25" customHeight="1"/>
    <row r="11491" ht="14.25" customHeight="1"/>
    <row r="11492" ht="14.25" customHeight="1"/>
    <row r="11493" ht="14.25" customHeight="1"/>
    <row r="11494" ht="14.25" customHeight="1"/>
    <row r="11495" ht="14.25" customHeight="1"/>
    <row r="11496" ht="14.25" customHeight="1"/>
    <row r="11497" ht="14.25" customHeight="1"/>
    <row r="11498" ht="14.25" customHeight="1"/>
    <row r="11499" ht="14.25" customHeight="1"/>
    <row r="11500" ht="14.25" customHeight="1"/>
    <row r="11501" ht="14.25" customHeight="1"/>
    <row r="11502" ht="14.25" customHeight="1"/>
    <row r="11503" ht="14.25" customHeight="1"/>
    <row r="11504" ht="14.25" customHeight="1"/>
    <row r="11505" ht="14.25" customHeight="1"/>
    <row r="11506" ht="14.25" customHeight="1"/>
    <row r="11507" ht="14.25" customHeight="1"/>
    <row r="11508" ht="14.25" customHeight="1"/>
    <row r="11509" ht="14.25" customHeight="1"/>
    <row r="11510" ht="14.25" customHeight="1"/>
    <row r="11511" ht="14.25" customHeight="1"/>
    <row r="11512" ht="14.25" customHeight="1"/>
    <row r="11513" ht="14.25" customHeight="1"/>
    <row r="11514" ht="14.25" customHeight="1"/>
    <row r="11515" ht="14.25" customHeight="1"/>
    <row r="11516" ht="14.25" customHeight="1"/>
    <row r="11517" ht="14.25" customHeight="1"/>
    <row r="11518" ht="14.25" customHeight="1"/>
    <row r="11519" ht="14.25" customHeight="1"/>
    <row r="11520" ht="14.25" customHeight="1"/>
    <row r="11521" ht="14.25" customHeight="1"/>
    <row r="11522" ht="14.25" customHeight="1"/>
    <row r="11523" ht="14.25" customHeight="1"/>
    <row r="11524" ht="14.25" customHeight="1"/>
    <row r="11525" ht="14.25" customHeight="1"/>
    <row r="11526" ht="14.25" customHeight="1"/>
    <row r="11527" ht="14.25" customHeight="1"/>
    <row r="11528" ht="14.25" customHeight="1"/>
    <row r="11529" ht="14.25" customHeight="1"/>
    <row r="11530" ht="14.25" customHeight="1"/>
    <row r="11531" ht="14.25" customHeight="1"/>
    <row r="11532" ht="14.25" customHeight="1"/>
    <row r="11533" ht="14.25" customHeight="1"/>
    <row r="11534" ht="14.25" customHeight="1"/>
    <row r="11535" ht="14.25" customHeight="1"/>
    <row r="11536" ht="14.25" customHeight="1"/>
    <row r="11537" ht="14.25" customHeight="1"/>
    <row r="11538" ht="14.25" customHeight="1"/>
    <row r="11539" ht="14.25" customHeight="1"/>
    <row r="11540" ht="14.25" customHeight="1"/>
    <row r="11541" ht="14.25" customHeight="1"/>
    <row r="11542" ht="14.25" customHeight="1"/>
    <row r="11543" ht="14.25" customHeight="1"/>
    <row r="11544" ht="14.25" customHeight="1"/>
    <row r="11545" ht="14.25" customHeight="1"/>
    <row r="11546" ht="14.25" customHeight="1"/>
    <row r="11547" ht="14.25" customHeight="1"/>
    <row r="11548" ht="14.25" customHeight="1"/>
    <row r="11549" ht="14.25" customHeight="1"/>
    <row r="11550" ht="14.25" customHeight="1"/>
    <row r="11551" ht="14.25" customHeight="1"/>
    <row r="11552" ht="14.25" customHeight="1"/>
    <row r="11553" ht="14.25" customHeight="1"/>
    <row r="11554" ht="14.25" customHeight="1"/>
    <row r="11555" ht="14.25" customHeight="1"/>
    <row r="11556" ht="14.25" customHeight="1"/>
    <row r="11557" ht="14.25" customHeight="1"/>
    <row r="11558" ht="14.25" customHeight="1"/>
    <row r="11559" ht="14.25" customHeight="1"/>
    <row r="11560" ht="14.25" customHeight="1"/>
    <row r="11561" ht="14.25" customHeight="1"/>
    <row r="11562" ht="14.25" customHeight="1"/>
    <row r="11563" ht="14.25" customHeight="1"/>
    <row r="11564" ht="14.25" customHeight="1"/>
    <row r="11565" ht="14.25" customHeight="1"/>
    <row r="11566" ht="14.25" customHeight="1"/>
    <row r="11567" ht="14.25" customHeight="1"/>
    <row r="11568" ht="14.25" customHeight="1"/>
    <row r="11569" ht="14.25" customHeight="1"/>
    <row r="11570" ht="14.25" customHeight="1"/>
    <row r="11571" ht="14.25" customHeight="1"/>
    <row r="11572" ht="14.25" customHeight="1"/>
    <row r="11573" ht="14.25" customHeight="1"/>
    <row r="11574" ht="14.25" customHeight="1"/>
    <row r="11575" ht="14.25" customHeight="1"/>
    <row r="11576" ht="14.25" customHeight="1"/>
    <row r="11577" ht="14.25" customHeight="1"/>
    <row r="11578" ht="14.25" customHeight="1"/>
    <row r="11579" ht="14.25" customHeight="1"/>
    <row r="11580" ht="14.25" customHeight="1"/>
    <row r="11581" ht="14.25" customHeight="1"/>
    <row r="11582" ht="14.25" customHeight="1"/>
    <row r="11583" ht="14.25" customHeight="1"/>
    <row r="11584" ht="14.25" customHeight="1"/>
    <row r="11585" ht="14.25" customHeight="1"/>
    <row r="11586" ht="14.25" customHeight="1"/>
    <row r="11587" ht="14.25" customHeight="1"/>
    <row r="11588" ht="14.25" customHeight="1"/>
    <row r="11589" ht="14.25" customHeight="1"/>
    <row r="11590" ht="14.25" customHeight="1"/>
    <row r="11591" ht="14.25" customHeight="1"/>
    <row r="11592" ht="14.25" customHeight="1"/>
    <row r="11593" ht="14.25" customHeight="1"/>
    <row r="11594" ht="14.25" customHeight="1"/>
    <row r="11595" ht="14.25" customHeight="1"/>
    <row r="11596" ht="14.25" customHeight="1"/>
    <row r="11597" ht="14.25" customHeight="1"/>
    <row r="11598" ht="14.25" customHeight="1"/>
    <row r="11599" ht="14.25" customHeight="1"/>
    <row r="11600" ht="14.25" customHeight="1"/>
    <row r="11601" ht="14.25" customHeight="1"/>
    <row r="11602" ht="14.25" customHeight="1"/>
    <row r="11603" ht="14.25" customHeight="1"/>
    <row r="11604" ht="14.25" customHeight="1"/>
    <row r="11605" ht="14.25" customHeight="1"/>
    <row r="11606" ht="14.25" customHeight="1"/>
    <row r="11607" ht="14.25" customHeight="1"/>
    <row r="11608" ht="14.25" customHeight="1"/>
    <row r="11609" ht="14.25" customHeight="1"/>
    <row r="11610" ht="14.25" customHeight="1"/>
    <row r="11611" ht="14.25" customHeight="1"/>
    <row r="11612" ht="14.25" customHeight="1"/>
    <row r="11613" ht="14.25" customHeight="1"/>
    <row r="11614" ht="14.25" customHeight="1"/>
    <row r="11615" ht="14.25" customHeight="1"/>
    <row r="11616" ht="14.25" customHeight="1"/>
    <row r="11617" ht="14.25" customHeight="1"/>
    <row r="11618" ht="14.25" customHeight="1"/>
    <row r="11619" ht="14.25" customHeight="1"/>
    <row r="11620" ht="14.25" customHeight="1"/>
    <row r="11621" ht="14.25" customHeight="1"/>
    <row r="11622" ht="14.25" customHeight="1"/>
    <row r="11623" ht="14.25" customHeight="1"/>
    <row r="11624" ht="14.25" customHeight="1"/>
    <row r="11625" ht="14.25" customHeight="1"/>
    <row r="11626" ht="14.25" customHeight="1"/>
    <row r="11627" ht="14.25" customHeight="1"/>
    <row r="11628" ht="14.25" customHeight="1"/>
    <row r="11629" ht="14.25" customHeight="1"/>
    <row r="11630" ht="14.25" customHeight="1"/>
    <row r="11631" ht="14.25" customHeight="1"/>
    <row r="11632" ht="14.25" customHeight="1"/>
    <row r="11633" ht="14.25" customHeight="1"/>
    <row r="11634" ht="14.25" customHeight="1"/>
    <row r="11635" ht="14.25" customHeight="1"/>
    <row r="11636" ht="14.25" customHeight="1"/>
    <row r="11637" ht="14.25" customHeight="1"/>
    <row r="11638" ht="14.25" customHeight="1"/>
    <row r="11639" ht="14.25" customHeight="1"/>
    <row r="11640" ht="14.25" customHeight="1"/>
    <row r="11641" ht="14.25" customHeight="1"/>
    <row r="11642" ht="14.25" customHeight="1"/>
    <row r="11643" ht="14.25" customHeight="1"/>
    <row r="11644" ht="14.25" customHeight="1"/>
    <row r="11645" ht="14.25" customHeight="1"/>
    <row r="11646" ht="14.25" customHeight="1"/>
    <row r="11647" ht="14.25" customHeight="1"/>
    <row r="11648" ht="14.25" customHeight="1"/>
    <row r="11649" ht="14.25" customHeight="1"/>
    <row r="11650" ht="14.25" customHeight="1"/>
    <row r="11651" ht="14.25" customHeight="1"/>
    <row r="11652" ht="14.25" customHeight="1"/>
    <row r="11653" ht="14.25" customHeight="1"/>
    <row r="11654" ht="14.25" customHeight="1"/>
    <row r="11655" ht="14.25" customHeight="1"/>
    <row r="11656" ht="14.25" customHeight="1"/>
    <row r="11657" ht="14.25" customHeight="1"/>
    <row r="11658" ht="14.25" customHeight="1"/>
    <row r="11659" ht="14.25" customHeight="1"/>
    <row r="11660" ht="14.25" customHeight="1"/>
    <row r="11661" ht="14.25" customHeight="1"/>
    <row r="11662" ht="14.25" customHeight="1"/>
    <row r="11663" ht="14.25" customHeight="1"/>
    <row r="11664" ht="14.25" customHeight="1"/>
    <row r="11665" ht="14.25" customHeight="1"/>
    <row r="11666" ht="14.25" customHeight="1"/>
    <row r="11667" ht="14.25" customHeight="1"/>
    <row r="11668" ht="14.25" customHeight="1"/>
    <row r="11669" ht="14.25" customHeight="1"/>
    <row r="11670" ht="14.25" customHeight="1"/>
    <row r="11671" ht="14.25" customHeight="1"/>
    <row r="11672" ht="14.25" customHeight="1"/>
    <row r="11673" ht="14.25" customHeight="1"/>
    <row r="11674" ht="14.25" customHeight="1"/>
    <row r="11675" ht="14.25" customHeight="1"/>
    <row r="11676" ht="14.25" customHeight="1"/>
    <row r="11677" ht="14.25" customHeight="1"/>
    <row r="11678" ht="14.25" customHeight="1"/>
    <row r="11679" ht="14.25" customHeight="1"/>
    <row r="11680" ht="14.25" customHeight="1"/>
    <row r="11681" ht="14.25" customHeight="1"/>
    <row r="11682" ht="14.25" customHeight="1"/>
    <row r="11683" ht="14.25" customHeight="1"/>
    <row r="11684" ht="14.25" customHeight="1"/>
    <row r="11685" ht="14.25" customHeight="1"/>
    <row r="11686" ht="14.25" customHeight="1"/>
    <row r="11687" ht="14.25" customHeight="1"/>
    <row r="11688" ht="14.25" customHeight="1"/>
    <row r="11689" ht="14.25" customHeight="1"/>
    <row r="11690" ht="14.25" customHeight="1"/>
    <row r="11691" ht="14.25" customHeight="1"/>
    <row r="11692" ht="14.25" customHeight="1"/>
    <row r="11693" ht="14.25" customHeight="1"/>
    <row r="11694" ht="14.25" customHeight="1"/>
    <row r="11695" ht="14.25" customHeight="1"/>
    <row r="11696" ht="14.25" customHeight="1"/>
    <row r="11697" ht="14.25" customHeight="1"/>
    <row r="11698" ht="14.25" customHeight="1"/>
    <row r="11699" ht="14.25" customHeight="1"/>
    <row r="11700" ht="14.25" customHeight="1"/>
    <row r="11701" ht="14.25" customHeight="1"/>
    <row r="11702" ht="14.25" customHeight="1"/>
    <row r="11703" ht="14.25" customHeight="1"/>
    <row r="11704" ht="14.25" customHeight="1"/>
    <row r="11705" ht="14.25" customHeight="1"/>
    <row r="11706" ht="14.25" customHeight="1"/>
    <row r="11707" ht="14.25" customHeight="1"/>
    <row r="11708" ht="14.25" customHeight="1"/>
    <row r="11709" ht="14.25" customHeight="1"/>
    <row r="11710" ht="14.25" customHeight="1"/>
    <row r="11711" ht="14.25" customHeight="1"/>
    <row r="11712" ht="14.25" customHeight="1"/>
    <row r="11713" ht="14.25" customHeight="1"/>
    <row r="11714" ht="14.25" customHeight="1"/>
    <row r="11715" ht="14.25" customHeight="1"/>
    <row r="11716" ht="14.25" customHeight="1"/>
    <row r="11717" ht="14.25" customHeight="1"/>
    <row r="11718" ht="14.25" customHeight="1"/>
    <row r="11719" ht="14.25" customHeight="1"/>
    <row r="11720" ht="14.25" customHeight="1"/>
    <row r="11721" ht="14.25" customHeight="1"/>
    <row r="11722" ht="14.25" customHeight="1"/>
    <row r="11723" ht="14.25" customHeight="1"/>
    <row r="11724" ht="14.25" customHeight="1"/>
    <row r="11725" ht="14.25" customHeight="1"/>
    <row r="11726" ht="14.25" customHeight="1"/>
    <row r="11727" ht="14.25" customHeight="1"/>
    <row r="11728" ht="14.25" customHeight="1"/>
    <row r="11729" ht="14.25" customHeight="1"/>
    <row r="11730" ht="14.25" customHeight="1"/>
    <row r="11731" ht="14.25" customHeight="1"/>
    <row r="11732" ht="14.25" customHeight="1"/>
    <row r="11733" ht="14.25" customHeight="1"/>
    <row r="11734" ht="14.25" customHeight="1"/>
    <row r="11735" ht="14.25" customHeight="1"/>
    <row r="11736" ht="14.25" customHeight="1"/>
    <row r="11737" ht="14.25" customHeight="1"/>
    <row r="11738" ht="14.25" customHeight="1"/>
    <row r="11739" ht="14.25" customHeight="1"/>
    <row r="11740" ht="14.25" customHeight="1"/>
    <row r="11741" ht="14.25" customHeight="1"/>
    <row r="11742" ht="14.25" customHeight="1"/>
    <row r="11743" ht="14.25" customHeight="1"/>
    <row r="11744" ht="14.25" customHeight="1"/>
    <row r="11745" ht="14.25" customHeight="1"/>
    <row r="11746" ht="14.25" customHeight="1"/>
    <row r="11747" ht="14.25" customHeight="1"/>
    <row r="11748" ht="14.25" customHeight="1"/>
    <row r="11749" ht="14.25" customHeight="1"/>
    <row r="11750" ht="14.25" customHeight="1"/>
    <row r="11751" ht="14.25" customHeight="1"/>
    <row r="11752" ht="14.25" customHeight="1"/>
    <row r="11753" ht="14.25" customHeight="1"/>
    <row r="11754" ht="14.25" customHeight="1"/>
    <row r="11755" ht="14.25" customHeight="1"/>
    <row r="11756" ht="14.25" customHeight="1"/>
    <row r="11757" ht="14.25" customHeight="1"/>
    <row r="11758" ht="14.25" customHeight="1"/>
    <row r="11759" ht="14.25" customHeight="1"/>
    <row r="11760" ht="14.25" customHeight="1"/>
    <row r="11761" ht="14.25" customHeight="1"/>
    <row r="11762" ht="14.25" customHeight="1"/>
    <row r="11763" ht="14.25" customHeight="1"/>
    <row r="11764" ht="14.25" customHeight="1"/>
    <row r="11765" ht="14.25" customHeight="1"/>
    <row r="11766" ht="14.25" customHeight="1"/>
    <row r="11767" ht="14.25" customHeight="1"/>
    <row r="11768" ht="14.25" customHeight="1"/>
    <row r="11769" ht="14.25" customHeight="1"/>
    <row r="11770" ht="14.25" customHeight="1"/>
    <row r="11771" ht="14.25" customHeight="1"/>
    <row r="11772" ht="14.25" customHeight="1"/>
    <row r="11773" ht="14.25" customHeight="1"/>
    <row r="11774" ht="14.25" customHeight="1"/>
    <row r="11775" ht="14.25" customHeight="1"/>
    <row r="11776" ht="14.25" customHeight="1"/>
    <row r="11777" ht="14.25" customHeight="1"/>
    <row r="11778" ht="14.25" customHeight="1"/>
    <row r="11779" ht="14.25" customHeight="1"/>
    <row r="11780" ht="14.25" customHeight="1"/>
    <row r="11781" ht="14.25" customHeight="1"/>
    <row r="11782" ht="14.25" customHeight="1"/>
    <row r="11783" ht="14.25" customHeight="1"/>
    <row r="11784" ht="14.25" customHeight="1"/>
    <row r="11785" ht="14.25" customHeight="1"/>
    <row r="11786" ht="14.25" customHeight="1"/>
    <row r="11787" ht="14.25" customHeight="1"/>
    <row r="11788" ht="14.25" customHeight="1"/>
    <row r="11789" ht="14.25" customHeight="1"/>
    <row r="11790" ht="14.25" customHeight="1"/>
    <row r="11791" ht="14.25" customHeight="1"/>
    <row r="11792" ht="14.25" customHeight="1"/>
    <row r="11793" ht="14.25" customHeight="1"/>
    <row r="11794" ht="14.25" customHeight="1"/>
    <row r="11795" ht="14.25" customHeight="1"/>
    <row r="11796" ht="14.25" customHeight="1"/>
    <row r="11797" ht="14.25" customHeight="1"/>
    <row r="11798" ht="14.25" customHeight="1"/>
    <row r="11799" ht="14.25" customHeight="1"/>
    <row r="11800" ht="14.25" customHeight="1"/>
    <row r="11801" ht="14.25" customHeight="1"/>
    <row r="11802" ht="14.25" customHeight="1"/>
    <row r="11803" ht="14.25" customHeight="1"/>
    <row r="11804" ht="14.25" customHeight="1"/>
    <row r="11805" ht="14.25" customHeight="1"/>
    <row r="11806" ht="14.25" customHeight="1"/>
    <row r="11807" ht="14.25" customHeight="1"/>
    <row r="11808" ht="14.25" customHeight="1"/>
    <row r="11809" ht="14.25" customHeight="1"/>
    <row r="11810" ht="14.25" customHeight="1"/>
    <row r="11811" ht="14.25" customHeight="1"/>
    <row r="11812" ht="14.25" customHeight="1"/>
    <row r="11813" ht="14.25" customHeight="1"/>
    <row r="11814" ht="14.25" customHeight="1"/>
    <row r="11815" ht="14.25" customHeight="1"/>
    <row r="11816" ht="14.25" customHeight="1"/>
    <row r="11817" ht="14.25" customHeight="1"/>
    <row r="11818" ht="14.25" customHeight="1"/>
    <row r="11819" ht="14.25" customHeight="1"/>
    <row r="11820" ht="14.25" customHeight="1"/>
    <row r="11821" ht="14.25" customHeight="1"/>
    <row r="11822" ht="14.25" customHeight="1"/>
    <row r="11823" ht="14.25" customHeight="1"/>
    <row r="11824" ht="14.25" customHeight="1"/>
    <row r="11825" ht="14.25" customHeight="1"/>
    <row r="11826" ht="14.25" customHeight="1"/>
    <row r="11827" ht="14.25" customHeight="1"/>
    <row r="11828" ht="14.25" customHeight="1"/>
    <row r="11829" ht="14.25" customHeight="1"/>
    <row r="11830" ht="14.25" customHeight="1"/>
    <row r="11831" ht="14.25" customHeight="1"/>
    <row r="11832" ht="14.25" customHeight="1"/>
    <row r="11833" ht="14.25" customHeight="1"/>
    <row r="11834" ht="14.25" customHeight="1"/>
    <row r="11835" ht="14.25" customHeight="1"/>
    <row r="11836" ht="14.25" customHeight="1"/>
    <row r="11837" ht="14.25" customHeight="1"/>
    <row r="11838" ht="14.25" customHeight="1"/>
    <row r="11839" ht="14.25" customHeight="1"/>
    <row r="11840" ht="14.25" customHeight="1"/>
    <row r="11841" ht="14.25" customHeight="1"/>
    <row r="11842" ht="14.25" customHeight="1"/>
    <row r="11843" ht="14.25" customHeight="1"/>
    <row r="11844" ht="14.25" customHeight="1"/>
    <row r="11845" ht="14.25" customHeight="1"/>
    <row r="11846" ht="14.25" customHeight="1"/>
    <row r="11847" ht="14.25" customHeight="1"/>
    <row r="11848" ht="14.25" customHeight="1"/>
    <row r="11849" ht="14.25" customHeight="1"/>
    <row r="11850" ht="14.25" customHeight="1"/>
    <row r="11851" ht="14.25" customHeight="1"/>
    <row r="11852" ht="14.25" customHeight="1"/>
    <row r="11853" ht="14.25" customHeight="1"/>
    <row r="11854" ht="14.25" customHeight="1"/>
    <row r="11855" ht="14.25" customHeight="1"/>
    <row r="11856" ht="14.25" customHeight="1"/>
    <row r="11857" ht="14.25" customHeight="1"/>
    <row r="11858" ht="14.25" customHeight="1"/>
    <row r="11859" ht="14.25" customHeight="1"/>
    <row r="11860" ht="14.25" customHeight="1"/>
    <row r="11861" ht="14.25" customHeight="1"/>
    <row r="11862" ht="14.25" customHeight="1"/>
    <row r="11863" ht="14.25" customHeight="1"/>
    <row r="11864" ht="14.25" customHeight="1"/>
    <row r="11865" ht="14.25" customHeight="1"/>
    <row r="11866" ht="14.25" customHeight="1"/>
    <row r="11867" ht="14.25" customHeight="1"/>
    <row r="11868" ht="14.25" customHeight="1"/>
    <row r="11869" ht="14.25" customHeight="1"/>
    <row r="11870" ht="14.25" customHeight="1"/>
    <row r="11871" ht="14.25" customHeight="1"/>
    <row r="11872" ht="14.25" customHeight="1"/>
    <row r="11873" ht="14.25" customHeight="1"/>
    <row r="11874" ht="14.25" customHeight="1"/>
    <row r="11875" ht="14.25" customHeight="1"/>
    <row r="11876" ht="14.25" customHeight="1"/>
    <row r="11877" ht="14.25" customHeight="1"/>
    <row r="11878" ht="14.25" customHeight="1"/>
    <row r="11879" ht="14.25" customHeight="1"/>
    <row r="11880" ht="14.25" customHeight="1"/>
    <row r="11881" ht="14.25" customHeight="1"/>
    <row r="11882" ht="14.25" customHeight="1"/>
    <row r="11883" ht="14.25" customHeight="1"/>
    <row r="11884" ht="14.25" customHeight="1"/>
    <row r="11885" ht="14.25" customHeight="1"/>
    <row r="11886" ht="14.25" customHeight="1"/>
    <row r="11887" ht="14.25" customHeight="1"/>
    <row r="11888" ht="14.25" customHeight="1"/>
    <row r="11889" ht="14.25" customHeight="1"/>
    <row r="11890" ht="14.25" customHeight="1"/>
    <row r="11891" ht="14.25" customHeight="1"/>
    <row r="11892" ht="14.25" customHeight="1"/>
    <row r="11893" ht="14.25" customHeight="1"/>
    <row r="11894" ht="14.25" customHeight="1"/>
    <row r="11895" ht="14.25" customHeight="1"/>
    <row r="11896" ht="14.25" customHeight="1"/>
    <row r="11897" ht="14.25" customHeight="1"/>
    <row r="11898" ht="14.25" customHeight="1"/>
    <row r="11899" ht="14.25" customHeight="1"/>
    <row r="11900" ht="14.25" customHeight="1"/>
    <row r="11901" ht="14.25" customHeight="1"/>
    <row r="11902" ht="14.25" customHeight="1"/>
    <row r="11903" ht="14.25" customHeight="1"/>
    <row r="11904" ht="14.25" customHeight="1"/>
    <row r="11905" ht="14.25" customHeight="1"/>
    <row r="11906" ht="14.25" customHeight="1"/>
    <row r="11907" ht="14.25" customHeight="1"/>
    <row r="11908" ht="14.25" customHeight="1"/>
    <row r="11909" ht="14.25" customHeight="1"/>
    <row r="11910" ht="14.25" customHeight="1"/>
    <row r="11911" ht="14.25" customHeight="1"/>
    <row r="11912" ht="14.25" customHeight="1"/>
    <row r="11913" ht="14.25" customHeight="1"/>
    <row r="11914" ht="14.25" customHeight="1"/>
    <row r="11915" ht="14.25" customHeight="1"/>
    <row r="11916" ht="14.25" customHeight="1"/>
    <row r="11917" ht="14.25" customHeight="1"/>
    <row r="11918" ht="14.25" customHeight="1"/>
    <row r="11919" ht="14.25" customHeight="1"/>
    <row r="11920" ht="14.25" customHeight="1"/>
    <row r="11921" ht="14.25" customHeight="1"/>
    <row r="11922" ht="14.25" customHeight="1"/>
    <row r="11923" ht="14.25" customHeight="1"/>
    <row r="11924" ht="14.25" customHeight="1"/>
    <row r="11925" ht="14.25" customHeight="1"/>
    <row r="11926" ht="14.25" customHeight="1"/>
    <row r="11927" ht="14.25" customHeight="1"/>
    <row r="11928" ht="14.25" customHeight="1"/>
    <row r="11929" ht="14.25" customHeight="1"/>
    <row r="11930" ht="14.25" customHeight="1"/>
    <row r="11931" ht="14.25" customHeight="1"/>
    <row r="11932" ht="14.25" customHeight="1"/>
    <row r="11933" ht="14.25" customHeight="1"/>
    <row r="11934" ht="14.25" customHeight="1"/>
    <row r="11935" ht="14.25" customHeight="1"/>
    <row r="11936" ht="14.25" customHeight="1"/>
    <row r="11937" ht="14.25" customHeight="1"/>
    <row r="11938" ht="14.25" customHeight="1"/>
    <row r="11939" ht="14.25" customHeight="1"/>
    <row r="11940" ht="14.25" customHeight="1"/>
    <row r="11941" ht="14.25" customHeight="1"/>
    <row r="11942" ht="14.25" customHeight="1"/>
    <row r="11943" ht="14.25" customHeight="1"/>
    <row r="11944" ht="14.25" customHeight="1"/>
    <row r="11945" ht="14.25" customHeight="1"/>
    <row r="11946" ht="14.25" customHeight="1"/>
    <row r="11947" ht="14.25" customHeight="1"/>
    <row r="11948" ht="14.25" customHeight="1"/>
    <row r="11949" ht="14.25" customHeight="1"/>
    <row r="11950" ht="14.25" customHeight="1"/>
    <row r="11951" ht="14.25" customHeight="1"/>
    <row r="11952" ht="14.25" customHeight="1"/>
    <row r="11953" ht="14.25" customHeight="1"/>
    <row r="11954" ht="14.25" customHeight="1"/>
    <row r="11955" ht="14.25" customHeight="1"/>
    <row r="11956" ht="14.25" customHeight="1"/>
    <row r="11957" ht="14.25" customHeight="1"/>
    <row r="11958" ht="14.25" customHeight="1"/>
    <row r="11959" ht="14.25" customHeight="1"/>
    <row r="11960" ht="14.25" customHeight="1"/>
    <row r="11961" ht="14.25" customHeight="1"/>
    <row r="11962" ht="14.25" customHeight="1"/>
    <row r="11963" ht="14.25" customHeight="1"/>
    <row r="11964" ht="14.25" customHeight="1"/>
    <row r="11965" ht="14.25" customHeight="1"/>
    <row r="11966" ht="14.25" customHeight="1"/>
    <row r="11967" ht="14.25" customHeight="1"/>
    <row r="11968" ht="14.25" customHeight="1"/>
    <row r="11969" ht="14.25" customHeight="1"/>
    <row r="11970" ht="14.25" customHeight="1"/>
    <row r="11971" ht="14.25" customHeight="1"/>
    <row r="11972" ht="14.25" customHeight="1"/>
    <row r="11973" ht="14.25" customHeight="1"/>
    <row r="11974" ht="14.25" customHeight="1"/>
    <row r="11975" ht="14.25" customHeight="1"/>
    <row r="11976" ht="14.25" customHeight="1"/>
    <row r="11977" ht="14.25" customHeight="1"/>
    <row r="11978" ht="14.25" customHeight="1"/>
    <row r="11979" ht="14.25" customHeight="1"/>
    <row r="11980" ht="14.25" customHeight="1"/>
    <row r="11981" ht="14.25" customHeight="1"/>
    <row r="11982" ht="14.25" customHeight="1"/>
    <row r="11983" ht="14.25" customHeight="1"/>
    <row r="11984" ht="14.25" customHeight="1"/>
    <row r="11985" ht="14.25" customHeight="1"/>
    <row r="11986" ht="14.25" customHeight="1"/>
    <row r="11987" ht="14.25" customHeight="1"/>
    <row r="11988" ht="14.25" customHeight="1"/>
    <row r="11989" ht="14.25" customHeight="1"/>
    <row r="11990" ht="14.25" customHeight="1"/>
    <row r="11991" ht="14.25" customHeight="1"/>
    <row r="11992" ht="14.25" customHeight="1"/>
    <row r="11993" ht="14.25" customHeight="1"/>
    <row r="11994" ht="14.25" customHeight="1"/>
    <row r="11995" ht="14.25" customHeight="1"/>
    <row r="11996" ht="14.25" customHeight="1"/>
    <row r="11997" ht="14.25" customHeight="1"/>
    <row r="11998" ht="14.25" customHeight="1"/>
    <row r="11999" ht="14.25" customHeight="1"/>
    <row r="12000" ht="14.25" customHeight="1"/>
    <row r="12001" ht="14.25" customHeight="1"/>
    <row r="12002" ht="14.25" customHeight="1"/>
    <row r="12003" ht="14.25" customHeight="1"/>
    <row r="12004" ht="14.25" customHeight="1"/>
    <row r="12005" ht="14.25" customHeight="1"/>
    <row r="12006" ht="14.25" customHeight="1"/>
    <row r="12007" ht="14.25" customHeight="1"/>
    <row r="12008" ht="14.25" customHeight="1"/>
    <row r="12009" ht="14.25" customHeight="1"/>
    <row r="12010" ht="14.25" customHeight="1"/>
    <row r="12011" ht="14.25" customHeight="1"/>
    <row r="12012" ht="14.25" customHeight="1"/>
    <row r="12013" ht="14.25" customHeight="1"/>
    <row r="12014" ht="14.25" customHeight="1"/>
    <row r="12015" ht="14.25" customHeight="1"/>
    <row r="12016" ht="14.25" customHeight="1"/>
    <row r="12017" ht="14.25" customHeight="1"/>
    <row r="12018" ht="14.25" customHeight="1"/>
    <row r="12019" ht="14.25" customHeight="1"/>
    <row r="12020" ht="14.25" customHeight="1"/>
    <row r="12021" ht="14.25" customHeight="1"/>
    <row r="12022" ht="14.25" customHeight="1"/>
    <row r="12023" ht="14.25" customHeight="1"/>
    <row r="12024" ht="14.25" customHeight="1"/>
    <row r="12025" ht="14.25" customHeight="1"/>
    <row r="12026" ht="14.25" customHeight="1"/>
    <row r="12027" ht="14.25" customHeight="1"/>
    <row r="12028" ht="14.25" customHeight="1"/>
    <row r="12029" ht="14.25" customHeight="1"/>
    <row r="12030" ht="14.25" customHeight="1"/>
    <row r="12031" ht="14.25" customHeight="1"/>
    <row r="12032" ht="14.25" customHeight="1"/>
    <row r="12033" ht="14.25" customHeight="1"/>
    <row r="12034" ht="14.25" customHeight="1"/>
    <row r="12035" ht="14.25" customHeight="1"/>
    <row r="12036" ht="14.25" customHeight="1"/>
    <row r="12037" ht="14.25" customHeight="1"/>
    <row r="12038" ht="14.25" customHeight="1"/>
    <row r="12039" ht="14.25" customHeight="1"/>
    <row r="12040" ht="14.25" customHeight="1"/>
    <row r="12041" ht="14.25" customHeight="1"/>
    <row r="12042" ht="14.25" customHeight="1"/>
    <row r="12043" ht="14.25" customHeight="1"/>
    <row r="12044" ht="14.25" customHeight="1"/>
    <row r="12045" ht="14.25" customHeight="1"/>
    <row r="12046" ht="14.25" customHeight="1"/>
    <row r="12047" ht="14.25" customHeight="1"/>
    <row r="12048" ht="14.25" customHeight="1"/>
    <row r="12049" ht="14.25" customHeight="1"/>
    <row r="12050" ht="14.25" customHeight="1"/>
    <row r="12051" ht="14.25" customHeight="1"/>
    <row r="12052" ht="14.25" customHeight="1"/>
    <row r="12053" ht="14.25" customHeight="1"/>
    <row r="12054" ht="14.25" customHeight="1"/>
    <row r="12055" ht="14.25" customHeight="1"/>
    <row r="12056" ht="14.25" customHeight="1"/>
    <row r="12057" ht="14.25" customHeight="1"/>
    <row r="12058" ht="14.25" customHeight="1"/>
    <row r="12059" ht="14.25" customHeight="1"/>
    <row r="12060" ht="14.25" customHeight="1"/>
    <row r="12061" ht="14.25" customHeight="1"/>
    <row r="12062" ht="14.25" customHeight="1"/>
    <row r="12063" ht="14.25" customHeight="1"/>
    <row r="12064" ht="14.25" customHeight="1"/>
    <row r="12065" ht="14.25" customHeight="1"/>
    <row r="12066" ht="14.25" customHeight="1"/>
    <row r="12067" ht="14.25" customHeight="1"/>
    <row r="12068" ht="14.25" customHeight="1"/>
    <row r="12069" ht="14.25" customHeight="1"/>
    <row r="12070" ht="14.25" customHeight="1"/>
    <row r="12071" ht="14.25" customHeight="1"/>
    <row r="12072" ht="14.25" customHeight="1"/>
    <row r="12073" ht="14.25" customHeight="1"/>
    <row r="12074" ht="14.25" customHeight="1"/>
    <row r="12075" ht="14.25" customHeight="1"/>
    <row r="12076" ht="14.25" customHeight="1"/>
    <row r="12077" ht="14.25" customHeight="1"/>
    <row r="12078" ht="14.25" customHeight="1"/>
    <row r="12079" ht="14.25" customHeight="1"/>
    <row r="12080" ht="14.25" customHeight="1"/>
    <row r="12081" ht="14.25" customHeight="1"/>
    <row r="12082" ht="14.25" customHeight="1"/>
    <row r="12083" ht="14.25" customHeight="1"/>
    <row r="12084" ht="14.25" customHeight="1"/>
    <row r="12085" ht="14.25" customHeight="1"/>
    <row r="12086" ht="14.25" customHeight="1"/>
    <row r="12087" ht="14.25" customHeight="1"/>
    <row r="12088" ht="14.25" customHeight="1"/>
    <row r="12089" ht="14.25" customHeight="1"/>
    <row r="12090" ht="14.25" customHeight="1"/>
    <row r="12091" ht="14.25" customHeight="1"/>
    <row r="12092" ht="14.25" customHeight="1"/>
    <row r="12093" ht="14.25" customHeight="1"/>
    <row r="12094" ht="14.25" customHeight="1"/>
    <row r="12095" ht="14.25" customHeight="1"/>
    <row r="12096" ht="14.25" customHeight="1"/>
    <row r="12097" ht="14.25" customHeight="1"/>
    <row r="12098" ht="14.25" customHeight="1"/>
    <row r="12099" ht="14.25" customHeight="1"/>
    <row r="12100" ht="14.25" customHeight="1"/>
    <row r="12101" ht="14.25" customHeight="1"/>
    <row r="12102" ht="14.25" customHeight="1"/>
    <row r="12103" ht="14.25" customHeight="1"/>
    <row r="12104" ht="14.25" customHeight="1"/>
    <row r="12105" ht="14.25" customHeight="1"/>
    <row r="12106" ht="14.25" customHeight="1"/>
    <row r="12107" ht="14.25" customHeight="1"/>
    <row r="12108" ht="14.25" customHeight="1"/>
    <row r="12109" ht="14.25" customHeight="1"/>
    <row r="12110" ht="14.25" customHeight="1"/>
    <row r="12111" ht="14.25" customHeight="1"/>
    <row r="12112" ht="14.25" customHeight="1"/>
    <row r="12113" ht="14.25" customHeight="1"/>
    <row r="12114" ht="14.25" customHeight="1"/>
    <row r="12115" ht="14.25" customHeight="1"/>
    <row r="12116" ht="14.25" customHeight="1"/>
    <row r="12117" ht="14.25" customHeight="1"/>
    <row r="12118" ht="14.25" customHeight="1"/>
    <row r="12119" ht="14.25" customHeight="1"/>
    <row r="12120" ht="14.25" customHeight="1"/>
    <row r="12121" ht="14.25" customHeight="1"/>
    <row r="12122" ht="14.25" customHeight="1"/>
    <row r="12123" ht="14.25" customHeight="1"/>
    <row r="12124" ht="14.25" customHeight="1"/>
    <row r="12125" ht="14.25" customHeight="1"/>
    <row r="12126" ht="14.25" customHeight="1"/>
    <row r="12127" ht="14.25" customHeight="1"/>
    <row r="12128" ht="14.25" customHeight="1"/>
    <row r="12129" ht="14.25" customHeight="1"/>
    <row r="12130" ht="14.25" customHeight="1"/>
    <row r="12131" ht="14.25" customHeight="1"/>
    <row r="12132" ht="14.25" customHeight="1"/>
    <row r="12133" ht="14.25" customHeight="1"/>
    <row r="12134" ht="14.25" customHeight="1"/>
    <row r="12135" ht="14.25" customHeight="1"/>
    <row r="12136" ht="14.25" customHeight="1"/>
    <row r="12137" ht="14.25" customHeight="1"/>
    <row r="12138" ht="14.25" customHeight="1"/>
    <row r="12139" ht="14.25" customHeight="1"/>
    <row r="12140" ht="14.25" customHeight="1"/>
    <row r="12141" ht="14.25" customHeight="1"/>
    <row r="12142" ht="14.25" customHeight="1"/>
    <row r="12143" ht="14.25" customHeight="1"/>
    <row r="12144" ht="14.25" customHeight="1"/>
    <row r="12145" ht="14.25" customHeight="1"/>
    <row r="12146" ht="14.25" customHeight="1"/>
    <row r="12147" ht="14.25" customHeight="1"/>
    <row r="12148" ht="14.25" customHeight="1"/>
    <row r="12149" ht="14.25" customHeight="1"/>
    <row r="12150" ht="14.25" customHeight="1"/>
    <row r="12151" ht="14.25" customHeight="1"/>
    <row r="12152" ht="14.25" customHeight="1"/>
    <row r="12153" ht="14.25" customHeight="1"/>
    <row r="12154" ht="14.25" customHeight="1"/>
    <row r="12155" ht="14.25" customHeight="1"/>
    <row r="12156" ht="14.25" customHeight="1"/>
    <row r="12157" ht="14.25" customHeight="1"/>
    <row r="12158" ht="14.25" customHeight="1"/>
    <row r="12159" ht="14.25" customHeight="1"/>
    <row r="12160" ht="14.25" customHeight="1"/>
    <row r="12161" ht="14.25" customHeight="1"/>
    <row r="12162" ht="14.25" customHeight="1"/>
    <row r="12163" ht="14.25" customHeight="1"/>
    <row r="12164" ht="14.25" customHeight="1"/>
    <row r="12165" ht="14.25" customHeight="1"/>
    <row r="12166" ht="14.25" customHeight="1"/>
    <row r="12167" ht="14.25" customHeight="1"/>
    <row r="12168" ht="14.25" customHeight="1"/>
    <row r="12169" ht="14.25" customHeight="1"/>
    <row r="12170" ht="14.25" customHeight="1"/>
    <row r="12171" ht="14.25" customHeight="1"/>
    <row r="12172" ht="14.25" customHeight="1"/>
    <row r="12173" ht="14.25" customHeight="1"/>
    <row r="12174" ht="14.25" customHeight="1"/>
    <row r="12175" ht="14.25" customHeight="1"/>
    <row r="12176" ht="14.25" customHeight="1"/>
    <row r="12177" ht="14.25" customHeight="1"/>
    <row r="12178" ht="14.25" customHeight="1"/>
    <row r="12179" ht="14.25" customHeight="1"/>
    <row r="12180" ht="14.25" customHeight="1"/>
    <row r="12181" ht="14.25" customHeight="1"/>
    <row r="12182" ht="14.25" customHeight="1"/>
    <row r="12183" ht="14.25" customHeight="1"/>
    <row r="12184" ht="14.25" customHeight="1"/>
    <row r="12185" ht="14.25" customHeight="1"/>
    <row r="12186" ht="14.25" customHeight="1"/>
    <row r="12187" ht="14.25" customHeight="1"/>
    <row r="12188" ht="14.25" customHeight="1"/>
    <row r="12189" ht="14.25" customHeight="1"/>
    <row r="12190" ht="14.25" customHeight="1"/>
    <row r="12191" ht="14.25" customHeight="1"/>
    <row r="12192" ht="14.25" customHeight="1"/>
    <row r="12193" ht="14.25" customHeight="1"/>
    <row r="12194" ht="14.25" customHeight="1"/>
    <row r="12195" ht="14.25" customHeight="1"/>
    <row r="12196" ht="14.25" customHeight="1"/>
    <row r="12197" ht="14.25" customHeight="1"/>
    <row r="12198" ht="14.25" customHeight="1"/>
    <row r="12199" ht="14.25" customHeight="1"/>
    <row r="12200" ht="14.25" customHeight="1"/>
    <row r="12201" ht="14.25" customHeight="1"/>
    <row r="12202" ht="14.25" customHeight="1"/>
    <row r="12203" ht="14.25" customHeight="1"/>
    <row r="12204" ht="14.25" customHeight="1"/>
    <row r="12205" ht="14.25" customHeight="1"/>
    <row r="12206" ht="14.25" customHeight="1"/>
    <row r="12207" ht="14.25" customHeight="1"/>
    <row r="12208" ht="14.25" customHeight="1"/>
    <row r="12209" ht="14.25" customHeight="1"/>
    <row r="12210" ht="14.25" customHeight="1"/>
    <row r="12211" ht="14.25" customHeight="1"/>
    <row r="12212" ht="14.25" customHeight="1"/>
    <row r="12213" ht="14.25" customHeight="1"/>
    <row r="12214" ht="14.25" customHeight="1"/>
    <row r="12215" ht="14.25" customHeight="1"/>
    <row r="12216" ht="14.25" customHeight="1"/>
    <row r="12217" ht="14.25" customHeight="1"/>
    <row r="12218" ht="14.25" customHeight="1"/>
    <row r="12219" ht="14.25" customHeight="1"/>
    <row r="12220" ht="14.25" customHeight="1"/>
    <row r="12221" ht="14.25" customHeight="1"/>
    <row r="12222" ht="14.25" customHeight="1"/>
    <row r="12223" ht="14.25" customHeight="1"/>
    <row r="12224" ht="14.25" customHeight="1"/>
    <row r="12225" ht="14.25" customHeight="1"/>
    <row r="12226" ht="14.25" customHeight="1"/>
    <row r="12227" ht="14.25" customHeight="1"/>
    <row r="12228" ht="14.25" customHeight="1"/>
    <row r="12229" ht="14.25" customHeight="1"/>
    <row r="12230" ht="14.25" customHeight="1"/>
    <row r="12231" ht="14.25" customHeight="1"/>
    <row r="12232" ht="14.25" customHeight="1"/>
    <row r="12233" ht="14.25" customHeight="1"/>
    <row r="12234" ht="14.25" customHeight="1"/>
    <row r="12235" ht="14.25" customHeight="1"/>
    <row r="12236" ht="14.25" customHeight="1"/>
    <row r="12237" ht="14.25" customHeight="1"/>
    <row r="12238" ht="14.25" customHeight="1"/>
    <row r="12239" ht="14.25" customHeight="1"/>
    <row r="12240" ht="14.25" customHeight="1"/>
    <row r="12241" ht="14.25" customHeight="1"/>
    <row r="12242" ht="14.25" customHeight="1"/>
    <row r="12243" ht="14.25" customHeight="1"/>
    <row r="12244" ht="14.25" customHeight="1"/>
    <row r="12245" ht="14.25" customHeight="1"/>
    <row r="12246" ht="14.25" customHeight="1"/>
    <row r="12247" ht="14.25" customHeight="1"/>
    <row r="12248" ht="14.25" customHeight="1"/>
    <row r="12249" ht="14.25" customHeight="1"/>
    <row r="12250" ht="14.25" customHeight="1"/>
    <row r="12251" ht="14.25" customHeight="1"/>
    <row r="12252" ht="14.25" customHeight="1"/>
    <row r="12253" ht="14.25" customHeight="1"/>
    <row r="12254" ht="14.25" customHeight="1"/>
    <row r="12255" ht="14.25" customHeight="1"/>
    <row r="12256" ht="14.25" customHeight="1"/>
    <row r="12257" ht="14.25" customHeight="1"/>
    <row r="12258" ht="14.25" customHeight="1"/>
    <row r="12259" ht="14.25" customHeight="1"/>
    <row r="12260" ht="14.25" customHeight="1"/>
    <row r="12261" ht="14.25" customHeight="1"/>
    <row r="12262" ht="14.25" customHeight="1"/>
    <row r="12263" ht="14.25" customHeight="1"/>
    <row r="12264" ht="14.25" customHeight="1"/>
    <row r="12265" ht="14.25" customHeight="1"/>
    <row r="12266" ht="14.25" customHeight="1"/>
    <row r="12267" ht="14.25" customHeight="1"/>
    <row r="12268" ht="14.25" customHeight="1"/>
    <row r="12269" ht="14.25" customHeight="1"/>
    <row r="12270" ht="14.25" customHeight="1"/>
    <row r="12271" ht="14.25" customHeight="1"/>
    <row r="12272" ht="14.25" customHeight="1"/>
    <row r="12273" ht="14.25" customHeight="1"/>
    <row r="12274" ht="14.25" customHeight="1"/>
    <row r="12275" ht="14.25" customHeight="1"/>
    <row r="12276" ht="14.25" customHeight="1"/>
    <row r="12277" ht="14.25" customHeight="1"/>
    <row r="12278" ht="14.25" customHeight="1"/>
    <row r="12279" ht="14.25" customHeight="1"/>
    <row r="12280" ht="14.25" customHeight="1"/>
    <row r="12281" ht="14.25" customHeight="1"/>
    <row r="12282" ht="14.25" customHeight="1"/>
    <row r="12283" ht="14.25" customHeight="1"/>
    <row r="12284" ht="14.25" customHeight="1"/>
    <row r="12285" ht="14.25" customHeight="1"/>
    <row r="12286" ht="14.25" customHeight="1"/>
    <row r="12287" ht="14.25" customHeight="1"/>
    <row r="12288" ht="14.25" customHeight="1"/>
    <row r="12289" ht="14.25" customHeight="1"/>
    <row r="12290" ht="14.25" customHeight="1"/>
    <row r="12291" ht="14.25" customHeight="1"/>
    <row r="12292" ht="14.25" customHeight="1"/>
    <row r="12293" ht="14.25" customHeight="1"/>
    <row r="12294" ht="14.25" customHeight="1"/>
    <row r="12295" ht="14.25" customHeight="1"/>
    <row r="12296" ht="14.25" customHeight="1"/>
    <row r="12297" ht="14.25" customHeight="1"/>
    <row r="12298" ht="14.25" customHeight="1"/>
    <row r="12299" ht="14.25" customHeight="1"/>
    <row r="12300" ht="14.25" customHeight="1"/>
    <row r="12301" ht="14.25" customHeight="1"/>
    <row r="12302" ht="14.25" customHeight="1"/>
    <row r="12303" ht="14.25" customHeight="1"/>
    <row r="12304" ht="14.25" customHeight="1"/>
    <row r="12305" ht="14.25" customHeight="1"/>
    <row r="12306" ht="14.25" customHeight="1"/>
    <row r="12307" ht="14.25" customHeight="1"/>
    <row r="12308" ht="14.25" customHeight="1"/>
    <row r="12309" ht="14.25" customHeight="1"/>
    <row r="12310" ht="14.25" customHeight="1"/>
    <row r="12311" ht="14.25" customHeight="1"/>
    <row r="12312" ht="14.25" customHeight="1"/>
    <row r="12313" ht="14.25" customHeight="1"/>
    <row r="12314" ht="14.25" customHeight="1"/>
    <row r="12315" ht="14.25" customHeight="1"/>
    <row r="12316" ht="14.25" customHeight="1"/>
    <row r="12317" ht="14.25" customHeight="1"/>
    <row r="12318" ht="14.25" customHeight="1"/>
    <row r="12319" ht="14.25" customHeight="1"/>
    <row r="12320" ht="14.25" customHeight="1"/>
    <row r="12321" ht="14.25" customHeight="1"/>
    <row r="12322" ht="14.25" customHeight="1"/>
    <row r="12323" ht="14.25" customHeight="1"/>
    <row r="12324" ht="14.25" customHeight="1"/>
    <row r="12325" ht="14.25" customHeight="1"/>
    <row r="12326" ht="14.25" customHeight="1"/>
    <row r="12327" ht="14.25" customHeight="1"/>
    <row r="12328" ht="14.25" customHeight="1"/>
    <row r="12329" ht="14.25" customHeight="1"/>
    <row r="12330" ht="14.25" customHeight="1"/>
    <row r="12331" ht="14.25" customHeight="1"/>
    <row r="12332" ht="14.25" customHeight="1"/>
    <row r="12333" ht="14.25" customHeight="1"/>
    <row r="12334" ht="14.25" customHeight="1"/>
    <row r="12335" ht="14.25" customHeight="1"/>
    <row r="12336" ht="14.25" customHeight="1"/>
    <row r="12337" ht="14.25" customHeight="1"/>
    <row r="12338" ht="14.25" customHeight="1"/>
    <row r="12339" ht="14.25" customHeight="1"/>
    <row r="12340" ht="14.25" customHeight="1"/>
    <row r="12341" ht="14.25" customHeight="1"/>
    <row r="12342" ht="14.25" customHeight="1"/>
    <row r="12343" ht="14.25" customHeight="1"/>
    <row r="12344" ht="14.25" customHeight="1"/>
    <row r="12345" ht="14.25" customHeight="1"/>
    <row r="12346" ht="14.25" customHeight="1"/>
    <row r="12347" ht="14.25" customHeight="1"/>
    <row r="12348" ht="14.25" customHeight="1"/>
    <row r="12349" ht="14.25" customHeight="1"/>
    <row r="12350" ht="14.25" customHeight="1"/>
    <row r="12351" ht="14.25" customHeight="1"/>
    <row r="12352" ht="14.25" customHeight="1"/>
    <row r="12353" ht="14.25" customHeight="1"/>
    <row r="12354" ht="14.25" customHeight="1"/>
    <row r="12355" ht="14.25" customHeight="1"/>
    <row r="12356" ht="14.25" customHeight="1"/>
    <row r="12357" ht="14.25" customHeight="1"/>
    <row r="12358" ht="14.25" customHeight="1"/>
    <row r="12359" ht="14.25" customHeight="1"/>
    <row r="12360" ht="14.25" customHeight="1"/>
    <row r="12361" ht="14.25" customHeight="1"/>
    <row r="12362" ht="14.25" customHeight="1"/>
    <row r="12363" ht="14.25" customHeight="1"/>
    <row r="12364" ht="14.25" customHeight="1"/>
    <row r="12365" ht="14.25" customHeight="1"/>
    <row r="12366" ht="14.25" customHeight="1"/>
    <row r="12367" ht="14.25" customHeight="1"/>
    <row r="12368" ht="14.25" customHeight="1"/>
    <row r="12369" ht="14.25" customHeight="1"/>
    <row r="12370" ht="14.25" customHeight="1"/>
    <row r="12371" ht="14.25" customHeight="1"/>
    <row r="12372" ht="14.25" customHeight="1"/>
    <row r="12373" ht="14.25" customHeight="1"/>
    <row r="12374" ht="14.25" customHeight="1"/>
    <row r="12375" ht="14.25" customHeight="1"/>
    <row r="12376" ht="14.25" customHeight="1"/>
    <row r="12377" ht="14.25" customHeight="1"/>
    <row r="12378" ht="14.25" customHeight="1"/>
    <row r="12379" ht="14.25" customHeight="1"/>
    <row r="12380" ht="14.25" customHeight="1"/>
    <row r="12381" ht="14.25" customHeight="1"/>
    <row r="12382" ht="14.25" customHeight="1"/>
    <row r="12383" ht="14.25" customHeight="1"/>
    <row r="12384" ht="14.25" customHeight="1"/>
    <row r="12385" ht="14.25" customHeight="1"/>
    <row r="12386" ht="14.25" customHeight="1"/>
    <row r="12387" ht="14.25" customHeight="1"/>
    <row r="12388" ht="14.25" customHeight="1"/>
    <row r="12389" ht="14.25" customHeight="1"/>
    <row r="12390" ht="14.25" customHeight="1"/>
    <row r="12391" ht="14.25" customHeight="1"/>
    <row r="12392" ht="14.25" customHeight="1"/>
    <row r="12393" ht="14.25" customHeight="1"/>
    <row r="12394" ht="14.25" customHeight="1"/>
    <row r="12395" ht="14.25" customHeight="1"/>
    <row r="12396" ht="14.25" customHeight="1"/>
    <row r="12397" ht="14.25" customHeight="1"/>
    <row r="12398" ht="14.25" customHeight="1"/>
    <row r="12399" ht="14.25" customHeight="1"/>
    <row r="12400" ht="14.25" customHeight="1"/>
    <row r="12401" ht="14.25" customHeight="1"/>
    <row r="12402" ht="14.25" customHeight="1"/>
    <row r="12403" ht="14.25" customHeight="1"/>
    <row r="12404" ht="14.25" customHeight="1"/>
    <row r="12405" ht="14.25" customHeight="1"/>
    <row r="12406" ht="14.25" customHeight="1"/>
    <row r="12407" ht="14.25" customHeight="1"/>
    <row r="12408" ht="14.25" customHeight="1"/>
    <row r="12409" ht="14.25" customHeight="1"/>
    <row r="12410" ht="14.25" customHeight="1"/>
    <row r="12411" ht="14.25" customHeight="1"/>
    <row r="12412" ht="14.25" customHeight="1"/>
    <row r="12413" ht="14.25" customHeight="1"/>
    <row r="12414" ht="14.25" customHeight="1"/>
    <row r="12415" ht="14.25" customHeight="1"/>
    <row r="12416" ht="14.25" customHeight="1"/>
    <row r="12417" ht="14.25" customHeight="1"/>
    <row r="12418" ht="14.25" customHeight="1"/>
    <row r="12419" ht="14.25" customHeight="1"/>
    <row r="12420" ht="14.25" customHeight="1"/>
    <row r="12421" ht="14.25" customHeight="1"/>
    <row r="12422" ht="14.25" customHeight="1"/>
    <row r="12423" ht="14.25" customHeight="1"/>
    <row r="12424" ht="14.25" customHeight="1"/>
    <row r="12425" ht="14.25" customHeight="1"/>
    <row r="12426" ht="14.25" customHeight="1"/>
    <row r="12427" ht="14.25" customHeight="1"/>
    <row r="12428" ht="14.25" customHeight="1"/>
    <row r="12429" ht="14.25" customHeight="1"/>
    <row r="12430" ht="14.25" customHeight="1"/>
    <row r="12431" ht="14.25" customHeight="1"/>
    <row r="12432" ht="14.25" customHeight="1"/>
    <row r="12433" ht="14.25" customHeight="1"/>
    <row r="12434" ht="14.25" customHeight="1"/>
    <row r="12435" ht="14.25" customHeight="1"/>
    <row r="12436" ht="14.25" customHeight="1"/>
    <row r="12437" ht="14.25" customHeight="1"/>
    <row r="12438" ht="14.25" customHeight="1"/>
    <row r="12439" ht="14.25" customHeight="1"/>
    <row r="12440" ht="14.25" customHeight="1"/>
    <row r="12441" ht="14.25" customHeight="1"/>
    <row r="12442" ht="14.25" customHeight="1"/>
    <row r="12443" ht="14.25" customHeight="1"/>
    <row r="12444" ht="14.25" customHeight="1"/>
    <row r="12445" ht="14.25" customHeight="1"/>
    <row r="12446" ht="14.25" customHeight="1"/>
    <row r="12447" ht="14.25" customHeight="1"/>
    <row r="12448" ht="14.25" customHeight="1"/>
    <row r="12449" ht="14.25" customHeight="1"/>
    <row r="12450" ht="14.25" customHeight="1"/>
    <row r="12451" ht="14.25" customHeight="1"/>
    <row r="12452" ht="14.25" customHeight="1"/>
    <row r="12453" ht="14.25" customHeight="1"/>
    <row r="12454" ht="14.25" customHeight="1"/>
    <row r="12455" ht="14.25" customHeight="1"/>
    <row r="12456" ht="14.25" customHeight="1"/>
    <row r="12457" ht="14.25" customHeight="1"/>
    <row r="12458" ht="14.25" customHeight="1"/>
    <row r="12459" ht="14.25" customHeight="1"/>
    <row r="12460" ht="14.25" customHeight="1"/>
    <row r="12461" ht="14.25" customHeight="1"/>
    <row r="12462" ht="14.25" customHeight="1"/>
    <row r="12463" ht="14.25" customHeight="1"/>
    <row r="12464" ht="14.25" customHeight="1"/>
    <row r="12465" ht="14.25" customHeight="1"/>
    <row r="12466" ht="14.25" customHeight="1"/>
    <row r="12467" ht="14.25" customHeight="1"/>
    <row r="12468" ht="14.25" customHeight="1"/>
    <row r="12469" ht="14.25" customHeight="1"/>
    <row r="12470" ht="14.25" customHeight="1"/>
    <row r="12471" ht="14.25" customHeight="1"/>
    <row r="12472" ht="14.25" customHeight="1"/>
    <row r="12473" ht="14.25" customHeight="1"/>
    <row r="12474" ht="14.25" customHeight="1"/>
    <row r="12475" ht="14.25" customHeight="1"/>
    <row r="12476" ht="14.25" customHeight="1"/>
    <row r="12477" ht="14.25" customHeight="1"/>
    <row r="12478" ht="14.25" customHeight="1"/>
    <row r="12479" ht="14.25" customHeight="1"/>
    <row r="12480" ht="14.25" customHeight="1"/>
    <row r="12481" ht="14.25" customHeight="1"/>
    <row r="12482" ht="14.25" customHeight="1"/>
    <row r="12483" ht="14.25" customHeight="1"/>
    <row r="12484" ht="14.25" customHeight="1"/>
    <row r="12485" ht="14.25" customHeight="1"/>
    <row r="12486" ht="14.25" customHeight="1"/>
    <row r="12487" ht="14.25" customHeight="1"/>
    <row r="12488" ht="14.25" customHeight="1"/>
    <row r="12489" ht="14.25" customHeight="1"/>
    <row r="12490" ht="14.25" customHeight="1"/>
    <row r="12491" ht="14.25" customHeight="1"/>
    <row r="12492" ht="14.25" customHeight="1"/>
    <row r="12493" ht="14.25" customHeight="1"/>
    <row r="12494" ht="14.25" customHeight="1"/>
    <row r="12495" ht="14.25" customHeight="1"/>
    <row r="12496" ht="14.25" customHeight="1"/>
    <row r="12497" ht="14.25" customHeight="1"/>
    <row r="12498" ht="14.25" customHeight="1"/>
    <row r="12499" ht="14.25" customHeight="1"/>
    <row r="12500" ht="14.25" customHeight="1"/>
    <row r="12501" ht="14.25" customHeight="1"/>
    <row r="12502" ht="14.25" customHeight="1"/>
    <row r="12503" ht="14.25" customHeight="1"/>
    <row r="12504" ht="14.25" customHeight="1"/>
    <row r="12505" ht="14.25" customHeight="1"/>
    <row r="12506" ht="14.25" customHeight="1"/>
    <row r="12507" ht="14.25" customHeight="1"/>
    <row r="12508" ht="14.25" customHeight="1"/>
    <row r="12509" ht="14.25" customHeight="1"/>
    <row r="12510" ht="14.25" customHeight="1"/>
    <row r="12511" ht="14.25" customHeight="1"/>
    <row r="12512" ht="14.25" customHeight="1"/>
    <row r="12513" ht="14.25" customHeight="1"/>
    <row r="12514" ht="14.25" customHeight="1"/>
    <row r="12515" ht="14.25" customHeight="1"/>
    <row r="12516" ht="14.25" customHeight="1"/>
    <row r="12517" ht="14.25" customHeight="1"/>
    <row r="12518" ht="14.25" customHeight="1"/>
    <row r="12519" ht="14.25" customHeight="1"/>
    <row r="12520" ht="14.25" customHeight="1"/>
    <row r="12521" ht="14.25" customHeight="1"/>
    <row r="12522" ht="14.25" customHeight="1"/>
    <row r="12523" ht="14.25" customHeight="1"/>
    <row r="12524" ht="14.25" customHeight="1"/>
    <row r="12525" ht="14.25" customHeight="1"/>
    <row r="12526" ht="14.25" customHeight="1"/>
    <row r="12527" ht="14.25" customHeight="1"/>
    <row r="12528" ht="14.25" customHeight="1"/>
    <row r="12529" ht="14.25" customHeight="1"/>
    <row r="12530" ht="14.25" customHeight="1"/>
    <row r="12531" ht="14.25" customHeight="1"/>
    <row r="12532" ht="14.25" customHeight="1"/>
    <row r="12533" ht="14.25" customHeight="1"/>
    <row r="12534" ht="14.25" customHeight="1"/>
    <row r="12535" ht="14.25" customHeight="1"/>
    <row r="12536" ht="14.25" customHeight="1"/>
    <row r="12537" ht="14.25" customHeight="1"/>
    <row r="12538" ht="14.25" customHeight="1"/>
    <row r="12539" ht="14.25" customHeight="1"/>
    <row r="12540" ht="14.25" customHeight="1"/>
    <row r="12541" ht="14.25" customHeight="1"/>
    <row r="12542" ht="14.25" customHeight="1"/>
    <row r="12543" ht="14.25" customHeight="1"/>
    <row r="12544" ht="14.25" customHeight="1"/>
    <row r="12545" ht="14.25" customHeight="1"/>
    <row r="12546" ht="14.25" customHeight="1"/>
    <row r="12547" ht="14.25" customHeight="1"/>
    <row r="12548" ht="14.25" customHeight="1"/>
    <row r="12549" ht="14.25" customHeight="1"/>
    <row r="12550" ht="14.25" customHeight="1"/>
    <row r="12551" ht="14.25" customHeight="1"/>
    <row r="12552" ht="14.25" customHeight="1"/>
    <row r="12553" ht="14.25" customHeight="1"/>
    <row r="12554" ht="14.25" customHeight="1"/>
    <row r="12555" ht="14.25" customHeight="1"/>
    <row r="12556" ht="14.25" customHeight="1"/>
    <row r="12557" ht="14.25" customHeight="1"/>
    <row r="12558" ht="14.25" customHeight="1"/>
    <row r="12559" ht="14.25" customHeight="1"/>
    <row r="12560" ht="14.25" customHeight="1"/>
    <row r="12561" ht="14.25" customHeight="1"/>
    <row r="12562" ht="14.25" customHeight="1"/>
    <row r="12563" ht="14.25" customHeight="1"/>
    <row r="12564" ht="14.25" customHeight="1"/>
    <row r="12565" ht="14.25" customHeight="1"/>
    <row r="12566" ht="14.25" customHeight="1"/>
    <row r="12567" ht="14.25" customHeight="1"/>
    <row r="12568" ht="14.25" customHeight="1"/>
    <row r="12569" ht="14.25" customHeight="1"/>
    <row r="12570" ht="14.25" customHeight="1"/>
    <row r="12571" ht="14.25" customHeight="1"/>
    <row r="12572" ht="14.25" customHeight="1"/>
    <row r="12573" ht="14.25" customHeight="1"/>
    <row r="12574" ht="14.25" customHeight="1"/>
    <row r="12575" ht="14.25" customHeight="1"/>
    <row r="12576" ht="14.25" customHeight="1"/>
    <row r="12577" ht="14.25" customHeight="1"/>
    <row r="12578" ht="14.25" customHeight="1"/>
    <row r="12579" ht="14.25" customHeight="1"/>
    <row r="12580" ht="14.25" customHeight="1"/>
    <row r="12581" ht="14.25" customHeight="1"/>
    <row r="12582" ht="14.25" customHeight="1"/>
    <row r="12583" ht="14.25" customHeight="1"/>
    <row r="12584" ht="14.25" customHeight="1"/>
    <row r="12585" ht="14.25" customHeight="1"/>
    <row r="12586" ht="14.25" customHeight="1"/>
    <row r="12587" ht="14.25" customHeight="1"/>
    <row r="12588" ht="14.25" customHeight="1"/>
    <row r="12589" ht="14.25" customHeight="1"/>
    <row r="12590" ht="14.25" customHeight="1"/>
    <row r="12591" ht="14.25" customHeight="1"/>
    <row r="12592" ht="14.25" customHeight="1"/>
    <row r="12593" ht="14.25" customHeight="1"/>
    <row r="12594" ht="14.25" customHeight="1"/>
    <row r="12595" ht="14.25" customHeight="1"/>
    <row r="12596" ht="14.25" customHeight="1"/>
    <row r="12597" ht="14.25" customHeight="1"/>
    <row r="12598" ht="14.25" customHeight="1"/>
    <row r="12599" ht="14.25" customHeight="1"/>
    <row r="12600" ht="14.25" customHeight="1"/>
    <row r="12601" ht="14.25" customHeight="1"/>
    <row r="12602" ht="14.25" customHeight="1"/>
    <row r="12603" ht="14.25" customHeight="1"/>
    <row r="12604" ht="14.25" customHeight="1"/>
    <row r="12605" ht="14.25" customHeight="1"/>
    <row r="12606" ht="14.25" customHeight="1"/>
    <row r="12607" ht="14.25" customHeight="1"/>
    <row r="12608" ht="14.25" customHeight="1"/>
    <row r="12609" ht="14.25" customHeight="1"/>
    <row r="12610" ht="14.25" customHeight="1"/>
    <row r="12611" ht="14.25" customHeight="1"/>
    <row r="12612" ht="14.25" customHeight="1"/>
    <row r="12613" ht="14.25" customHeight="1"/>
    <row r="12614" ht="14.25" customHeight="1"/>
    <row r="12615" ht="14.25" customHeight="1"/>
    <row r="12616" ht="14.25" customHeight="1"/>
    <row r="12617" ht="14.25" customHeight="1"/>
    <row r="12618" ht="14.25" customHeight="1"/>
    <row r="12619" ht="14.25" customHeight="1"/>
    <row r="12620" ht="14.25" customHeight="1"/>
    <row r="12621" ht="14.25" customHeight="1"/>
    <row r="12622" ht="14.25" customHeight="1"/>
    <row r="12623" ht="14.25" customHeight="1"/>
    <row r="12624" ht="14.25" customHeight="1"/>
    <row r="12625" ht="14.25" customHeight="1"/>
    <row r="12626" ht="14.25" customHeight="1"/>
    <row r="12627" ht="14.25" customHeight="1"/>
    <row r="12628" ht="14.25" customHeight="1"/>
    <row r="12629" ht="14.25" customHeight="1"/>
    <row r="12630" ht="14.25" customHeight="1"/>
    <row r="12631" ht="14.25" customHeight="1"/>
    <row r="12632" ht="14.25" customHeight="1"/>
    <row r="12633" ht="14.25" customHeight="1"/>
    <row r="12634" ht="14.25" customHeight="1"/>
    <row r="12635" ht="14.25" customHeight="1"/>
    <row r="12636" ht="14.25" customHeight="1"/>
    <row r="12637" ht="14.25" customHeight="1"/>
    <row r="12638" ht="14.25" customHeight="1"/>
    <row r="12639" ht="14.25" customHeight="1"/>
    <row r="12640" ht="14.25" customHeight="1"/>
    <row r="12641" ht="14.25" customHeight="1"/>
    <row r="12642" ht="14.25" customHeight="1"/>
    <row r="12643" ht="14.25" customHeight="1"/>
    <row r="12644" ht="14.25" customHeight="1"/>
    <row r="12645" ht="14.25" customHeight="1"/>
    <row r="12646" ht="14.25" customHeight="1"/>
    <row r="12647" ht="14.25" customHeight="1"/>
    <row r="12648" ht="14.25" customHeight="1"/>
    <row r="12649" ht="14.25" customHeight="1"/>
    <row r="12650" ht="14.25" customHeight="1"/>
    <row r="12651" ht="14.25" customHeight="1"/>
    <row r="12652" ht="14.25" customHeight="1"/>
    <row r="12653" ht="14.25" customHeight="1"/>
    <row r="12654" ht="14.25" customHeight="1"/>
    <row r="12655" ht="14.25" customHeight="1"/>
    <row r="12656" ht="14.25" customHeight="1"/>
    <row r="12657" ht="14.25" customHeight="1"/>
    <row r="12658" ht="14.25" customHeight="1"/>
    <row r="12659" ht="14.25" customHeight="1"/>
    <row r="12660" ht="14.25" customHeight="1"/>
    <row r="12661" ht="14.25" customHeight="1"/>
    <row r="12662" ht="14.25" customHeight="1"/>
    <row r="12663" ht="14.25" customHeight="1"/>
    <row r="12664" ht="14.25" customHeight="1"/>
    <row r="12665" ht="14.25" customHeight="1"/>
    <row r="12666" ht="14.25" customHeight="1"/>
    <row r="12667" ht="14.25" customHeight="1"/>
    <row r="12668" ht="14.25" customHeight="1"/>
    <row r="12669" ht="14.25" customHeight="1"/>
    <row r="12670" ht="14.25" customHeight="1"/>
    <row r="12671" ht="14.25" customHeight="1"/>
    <row r="12672" ht="14.25" customHeight="1"/>
    <row r="12673" ht="14.25" customHeight="1"/>
    <row r="12674" ht="14.25" customHeight="1"/>
    <row r="12675" ht="14.25" customHeight="1"/>
    <row r="12676" ht="14.25" customHeight="1"/>
    <row r="12677" ht="14.25" customHeight="1"/>
    <row r="12678" ht="14.25" customHeight="1"/>
    <row r="12679" ht="14.25" customHeight="1"/>
    <row r="12680" ht="14.25" customHeight="1"/>
    <row r="12681" ht="14.25" customHeight="1"/>
    <row r="12682" ht="14.25" customHeight="1"/>
    <row r="12683" ht="14.25" customHeight="1"/>
    <row r="12684" ht="14.25" customHeight="1"/>
    <row r="12685" ht="14.25" customHeight="1"/>
    <row r="12686" ht="14.25" customHeight="1"/>
    <row r="12687" ht="14.25" customHeight="1"/>
    <row r="12688" ht="14.25" customHeight="1"/>
    <row r="12689" ht="14.25" customHeight="1"/>
    <row r="12690" ht="14.25" customHeight="1"/>
    <row r="12691" ht="14.25" customHeight="1"/>
    <row r="12692" ht="14.25" customHeight="1"/>
    <row r="12693" ht="14.25" customHeight="1"/>
    <row r="12694" ht="14.25" customHeight="1"/>
    <row r="12695" ht="14.25" customHeight="1"/>
    <row r="12696" ht="14.25" customHeight="1"/>
    <row r="12697" ht="14.25" customHeight="1"/>
    <row r="12698" ht="14.25" customHeight="1"/>
    <row r="12699" ht="14.25" customHeight="1"/>
    <row r="12700" ht="14.25" customHeight="1"/>
    <row r="12701" ht="14.25" customHeight="1"/>
    <row r="12702" ht="14.25" customHeight="1"/>
    <row r="12703" ht="14.25" customHeight="1"/>
    <row r="12704" ht="14.25" customHeight="1"/>
    <row r="12705" ht="14.25" customHeight="1"/>
    <row r="12706" ht="14.25" customHeight="1"/>
    <row r="12707" ht="14.25" customHeight="1"/>
    <row r="12708" ht="14.25" customHeight="1"/>
    <row r="12709" ht="14.25" customHeight="1"/>
    <row r="12710" ht="14.25" customHeight="1"/>
    <row r="12711" ht="14.25" customHeight="1"/>
    <row r="12712" ht="14.25" customHeight="1"/>
    <row r="12713" ht="14.25" customHeight="1"/>
    <row r="12714" ht="14.25" customHeight="1"/>
    <row r="12715" ht="14.25" customHeight="1"/>
    <row r="12716" ht="14.25" customHeight="1"/>
    <row r="12717" ht="14.25" customHeight="1"/>
    <row r="12718" ht="14.25" customHeight="1"/>
    <row r="12719" ht="14.25" customHeight="1"/>
    <row r="12720" ht="14.25" customHeight="1"/>
    <row r="12721" ht="14.25" customHeight="1"/>
    <row r="12722" ht="14.25" customHeight="1"/>
    <row r="12723" ht="14.25" customHeight="1"/>
    <row r="12724" ht="14.25" customHeight="1"/>
    <row r="12725" ht="14.25" customHeight="1"/>
    <row r="12726" ht="14.25" customHeight="1"/>
    <row r="12727" ht="14.25" customHeight="1"/>
    <row r="12728" ht="14.25" customHeight="1"/>
    <row r="12729" ht="14.25" customHeight="1"/>
    <row r="12730" ht="14.25" customHeight="1"/>
    <row r="12731" ht="14.25" customHeight="1"/>
    <row r="12732" ht="14.25" customHeight="1"/>
    <row r="12733" ht="14.25" customHeight="1"/>
    <row r="12734" ht="14.25" customHeight="1"/>
    <row r="12735" ht="14.25" customHeight="1"/>
    <row r="12736" ht="14.25" customHeight="1"/>
    <row r="12737" ht="14.25" customHeight="1"/>
    <row r="12738" ht="14.25" customHeight="1"/>
    <row r="12739" ht="14.25" customHeight="1"/>
    <row r="12740" ht="14.25" customHeight="1"/>
    <row r="12741" ht="14.25" customHeight="1"/>
    <row r="12742" ht="14.25" customHeight="1"/>
    <row r="12743" ht="14.25" customHeight="1"/>
    <row r="12744" ht="14.25" customHeight="1"/>
    <row r="12745" ht="14.25" customHeight="1"/>
    <row r="12746" ht="14.25" customHeight="1"/>
    <row r="12747" ht="14.25" customHeight="1"/>
    <row r="12748" ht="14.25" customHeight="1"/>
    <row r="12749" ht="14.25" customHeight="1"/>
    <row r="12750" ht="14.25" customHeight="1"/>
    <row r="12751" ht="14.25" customHeight="1"/>
    <row r="12752" ht="14.25" customHeight="1"/>
    <row r="12753" ht="14.25" customHeight="1"/>
    <row r="12754" ht="14.25" customHeight="1"/>
    <row r="12755" ht="14.25" customHeight="1"/>
    <row r="12756" ht="14.25" customHeight="1"/>
    <row r="12757" ht="14.25" customHeight="1"/>
    <row r="12758" ht="14.25" customHeight="1"/>
    <row r="12759" ht="14.25" customHeight="1"/>
    <row r="12760" ht="14.25" customHeight="1"/>
    <row r="12761" ht="14.25" customHeight="1"/>
    <row r="12762" ht="14.25" customHeight="1"/>
    <row r="12763" ht="14.25" customHeight="1"/>
    <row r="12764" ht="14.25" customHeight="1"/>
    <row r="12765" ht="14.25" customHeight="1"/>
    <row r="12766" ht="14.25" customHeight="1"/>
    <row r="12767" ht="14.25" customHeight="1"/>
    <row r="12768" ht="14.25" customHeight="1"/>
    <row r="12769" ht="14.25" customHeight="1"/>
    <row r="12770" ht="14.25" customHeight="1"/>
    <row r="12771" ht="14.25" customHeight="1"/>
    <row r="12772" ht="14.25" customHeight="1"/>
    <row r="12773" ht="14.25" customHeight="1"/>
    <row r="12774" ht="14.25" customHeight="1"/>
    <row r="12775" ht="14.25" customHeight="1"/>
    <row r="12776" ht="14.25" customHeight="1"/>
    <row r="12777" ht="14.25" customHeight="1"/>
    <row r="12778" ht="14.25" customHeight="1"/>
    <row r="12779" ht="14.25" customHeight="1"/>
    <row r="12780" ht="14.25" customHeight="1"/>
    <row r="12781" ht="14.25" customHeight="1"/>
    <row r="12782" ht="14.25" customHeight="1"/>
    <row r="12783" ht="14.25" customHeight="1"/>
    <row r="12784" ht="14.25" customHeight="1"/>
    <row r="12785" ht="14.25" customHeight="1"/>
    <row r="12786" ht="14.25" customHeight="1"/>
    <row r="12787" ht="14.25" customHeight="1"/>
    <row r="12788" ht="14.25" customHeight="1"/>
    <row r="12789" ht="14.25" customHeight="1"/>
    <row r="12790" ht="14.25" customHeight="1"/>
    <row r="12791" ht="14.25" customHeight="1"/>
    <row r="12792" ht="14.25" customHeight="1"/>
    <row r="12793" ht="14.25" customHeight="1"/>
    <row r="12794" ht="14.25" customHeight="1"/>
    <row r="12795" ht="14.25" customHeight="1"/>
    <row r="12796" ht="14.25" customHeight="1"/>
    <row r="12797" ht="14.25" customHeight="1"/>
    <row r="12798" ht="14.25" customHeight="1"/>
    <row r="12799" ht="14.25" customHeight="1"/>
    <row r="12800" ht="14.25" customHeight="1"/>
    <row r="12801" ht="14.25" customHeight="1"/>
    <row r="12802" ht="14.25" customHeight="1"/>
    <row r="12803" ht="14.25" customHeight="1"/>
    <row r="12804" ht="14.25" customHeight="1"/>
    <row r="12805" ht="14.25" customHeight="1"/>
    <row r="12806" ht="14.25" customHeight="1"/>
    <row r="12807" ht="14.25" customHeight="1"/>
    <row r="12808" ht="14.25" customHeight="1"/>
    <row r="12809" ht="14.25" customHeight="1"/>
    <row r="12810" ht="14.25" customHeight="1"/>
    <row r="12811" ht="14.25" customHeight="1"/>
    <row r="12812" ht="14.25" customHeight="1"/>
    <row r="12813" ht="14.25" customHeight="1"/>
    <row r="12814" ht="14.25" customHeight="1"/>
    <row r="12815" ht="14.25" customHeight="1"/>
    <row r="12816" ht="14.25" customHeight="1"/>
    <row r="12817" ht="14.25" customHeight="1"/>
    <row r="12818" ht="14.25" customHeight="1"/>
    <row r="12819" ht="14.25" customHeight="1"/>
    <row r="12820" ht="14.25" customHeight="1"/>
    <row r="12821" ht="14.25" customHeight="1"/>
    <row r="12822" ht="14.25" customHeight="1"/>
    <row r="12823" ht="14.25" customHeight="1"/>
    <row r="12824" ht="14.25" customHeight="1"/>
    <row r="12825" ht="14.25" customHeight="1"/>
    <row r="12826" ht="14.25" customHeight="1"/>
    <row r="12827" ht="14.25" customHeight="1"/>
    <row r="12828" ht="14.25" customHeight="1"/>
    <row r="12829" ht="14.25" customHeight="1"/>
    <row r="12830" ht="14.25" customHeight="1"/>
    <row r="12831" ht="14.25" customHeight="1"/>
    <row r="12832" ht="14.25" customHeight="1"/>
    <row r="12833" ht="14.25" customHeight="1"/>
    <row r="12834" ht="14.25" customHeight="1"/>
    <row r="12835" ht="14.25" customHeight="1"/>
    <row r="12836" ht="14.25" customHeight="1"/>
    <row r="12837" ht="14.25" customHeight="1"/>
    <row r="12838" ht="14.25" customHeight="1"/>
    <row r="12839" ht="14.25" customHeight="1"/>
    <row r="12840" ht="14.25" customHeight="1"/>
    <row r="12841" ht="14.25" customHeight="1"/>
    <row r="12842" ht="14.25" customHeight="1"/>
    <row r="12843" ht="14.25" customHeight="1"/>
    <row r="12844" ht="14.25" customHeight="1"/>
    <row r="12845" ht="14.25" customHeight="1"/>
    <row r="12846" ht="14.25" customHeight="1"/>
    <row r="12847" ht="14.25" customHeight="1"/>
    <row r="12848" ht="14.25" customHeight="1"/>
    <row r="12849" ht="14.25" customHeight="1"/>
    <row r="12850" ht="14.25" customHeight="1"/>
    <row r="12851" ht="14.25" customHeight="1"/>
    <row r="12852" ht="14.25" customHeight="1"/>
    <row r="12853" ht="14.25" customHeight="1"/>
    <row r="12854" ht="14.25" customHeight="1"/>
    <row r="12855" ht="14.25" customHeight="1"/>
    <row r="12856" ht="14.25" customHeight="1"/>
    <row r="12857" ht="14.25" customHeight="1"/>
    <row r="12858" ht="14.25" customHeight="1"/>
    <row r="12859" ht="14.25" customHeight="1"/>
    <row r="12860" ht="14.25" customHeight="1"/>
    <row r="12861" ht="14.25" customHeight="1"/>
    <row r="12862" ht="14.25" customHeight="1"/>
    <row r="12863" ht="14.25" customHeight="1"/>
    <row r="12864" ht="14.25" customHeight="1"/>
    <row r="12865" ht="14.25" customHeight="1"/>
    <row r="12866" ht="14.25" customHeight="1"/>
    <row r="12867" ht="14.25" customHeight="1"/>
    <row r="12868" ht="14.25" customHeight="1"/>
    <row r="12869" ht="14.25" customHeight="1"/>
    <row r="12870" ht="14.25" customHeight="1"/>
    <row r="12871" ht="14.25" customHeight="1"/>
    <row r="12872" ht="14.25" customHeight="1"/>
    <row r="12873" ht="14.25" customHeight="1"/>
    <row r="12874" ht="14.25" customHeight="1"/>
    <row r="12875" ht="14.25" customHeight="1"/>
    <row r="12876" ht="14.25" customHeight="1"/>
    <row r="12877" ht="14.25" customHeight="1"/>
    <row r="12878" ht="14.25" customHeight="1"/>
    <row r="12879" ht="14.25" customHeight="1"/>
    <row r="12880" ht="14.25" customHeight="1"/>
    <row r="12881" ht="14.25" customHeight="1"/>
    <row r="12882" ht="14.25" customHeight="1"/>
    <row r="12883" ht="14.25" customHeight="1"/>
    <row r="12884" ht="14.25" customHeight="1"/>
    <row r="12885" ht="14.25" customHeight="1"/>
    <row r="12886" ht="14.25" customHeight="1"/>
    <row r="12887" ht="14.25" customHeight="1"/>
    <row r="12888" ht="14.25" customHeight="1"/>
    <row r="12889" ht="14.25" customHeight="1"/>
    <row r="12890" ht="14.25" customHeight="1"/>
    <row r="12891" ht="14.25" customHeight="1"/>
    <row r="12892" ht="14.25" customHeight="1"/>
    <row r="12893" ht="14.25" customHeight="1"/>
    <row r="12894" ht="14.25" customHeight="1"/>
    <row r="12895" ht="14.25" customHeight="1"/>
    <row r="12896" ht="14.25" customHeight="1"/>
    <row r="12897" ht="14.25" customHeight="1"/>
    <row r="12898" ht="14.25" customHeight="1"/>
    <row r="12899" ht="14.25" customHeight="1"/>
    <row r="12900" ht="14.25" customHeight="1"/>
    <row r="12901" ht="14.25" customHeight="1"/>
    <row r="12902" ht="14.25" customHeight="1"/>
    <row r="12903" ht="14.25" customHeight="1"/>
    <row r="12904" ht="14.25" customHeight="1"/>
    <row r="12905" ht="14.25" customHeight="1"/>
    <row r="12906" ht="14.25" customHeight="1"/>
    <row r="12907" ht="14.25" customHeight="1"/>
    <row r="12908" ht="14.25" customHeight="1"/>
    <row r="12909" ht="14.25" customHeight="1"/>
    <row r="12910" ht="14.25" customHeight="1"/>
    <row r="12911" ht="14.25" customHeight="1"/>
    <row r="12912" ht="14.25" customHeight="1"/>
    <row r="12913" ht="14.25" customHeight="1"/>
    <row r="12914" ht="14.25" customHeight="1"/>
    <row r="12915" ht="14.25" customHeight="1"/>
    <row r="12916" ht="14.25" customHeight="1"/>
    <row r="12917" ht="14.25" customHeight="1"/>
    <row r="12918" ht="14.25" customHeight="1"/>
    <row r="12919" ht="14.25" customHeight="1"/>
    <row r="12920" ht="14.25" customHeight="1"/>
    <row r="12921" ht="14.25" customHeight="1"/>
    <row r="12922" ht="14.25" customHeight="1"/>
    <row r="12923" ht="14.25" customHeight="1"/>
    <row r="12924" ht="14.25" customHeight="1"/>
    <row r="12925" ht="14.25" customHeight="1"/>
    <row r="12926" ht="14.25" customHeight="1"/>
    <row r="12927" ht="14.25" customHeight="1"/>
    <row r="12928" ht="14.25" customHeight="1"/>
    <row r="12929" ht="14.25" customHeight="1"/>
    <row r="12930" ht="14.25" customHeight="1"/>
    <row r="12931" ht="14.25" customHeight="1"/>
    <row r="12932" ht="14.25" customHeight="1"/>
    <row r="12933" ht="14.25" customHeight="1"/>
    <row r="12934" ht="14.25" customHeight="1"/>
    <row r="12935" ht="14.25" customHeight="1"/>
    <row r="12936" ht="14.25" customHeight="1"/>
    <row r="12937" ht="14.25" customHeight="1"/>
    <row r="12938" ht="14.25" customHeight="1"/>
    <row r="12939" ht="14.25" customHeight="1"/>
    <row r="12940" ht="14.25" customHeight="1"/>
    <row r="12941" ht="14.25" customHeight="1"/>
    <row r="12942" ht="14.25" customHeight="1"/>
    <row r="12943" ht="14.25" customHeight="1"/>
    <row r="12944" ht="14.25" customHeight="1"/>
    <row r="12945" ht="14.25" customHeight="1"/>
    <row r="12946" ht="14.25" customHeight="1"/>
    <row r="12947" ht="14.25" customHeight="1"/>
    <row r="12948" ht="14.25" customHeight="1"/>
    <row r="12949" ht="14.25" customHeight="1"/>
    <row r="12950" ht="14.25" customHeight="1"/>
    <row r="12951" ht="14.25" customHeight="1"/>
    <row r="12952" ht="14.25" customHeight="1"/>
    <row r="12953" ht="14.25" customHeight="1"/>
    <row r="12954" ht="14.25" customHeight="1"/>
    <row r="12955" ht="14.25" customHeight="1"/>
    <row r="12956" ht="14.25" customHeight="1"/>
    <row r="12957" ht="14.25" customHeight="1"/>
    <row r="12958" ht="14.25" customHeight="1"/>
    <row r="12959" ht="14.25" customHeight="1"/>
    <row r="12960" ht="14.25" customHeight="1"/>
    <row r="12961" ht="14.25" customHeight="1"/>
    <row r="12962" ht="14.25" customHeight="1"/>
    <row r="12963" ht="14.25" customHeight="1"/>
    <row r="12964" ht="14.25" customHeight="1"/>
    <row r="12965" ht="14.25" customHeight="1"/>
    <row r="12966" ht="14.25" customHeight="1"/>
    <row r="12967" ht="14.25" customHeight="1"/>
    <row r="12968" ht="14.25" customHeight="1"/>
    <row r="12969" ht="14.25" customHeight="1"/>
    <row r="12970" ht="14.25" customHeight="1"/>
    <row r="12971" ht="14.25" customHeight="1"/>
    <row r="12972" ht="14.25" customHeight="1"/>
    <row r="12973" ht="14.25" customHeight="1"/>
    <row r="12974" ht="14.25" customHeight="1"/>
    <row r="12975" ht="14.25" customHeight="1"/>
    <row r="12976" ht="14.25" customHeight="1"/>
    <row r="12977" ht="14.25" customHeight="1"/>
    <row r="12978" ht="14.25" customHeight="1"/>
    <row r="12979" ht="14.25" customHeight="1"/>
    <row r="12980" ht="14.25" customHeight="1"/>
    <row r="12981" ht="14.25" customHeight="1"/>
    <row r="12982" ht="14.25" customHeight="1"/>
    <row r="12983" ht="14.25" customHeight="1"/>
    <row r="12984" ht="14.25" customHeight="1"/>
    <row r="12985" ht="14.25" customHeight="1"/>
    <row r="12986" ht="14.25" customHeight="1"/>
    <row r="12987" ht="14.25" customHeight="1"/>
    <row r="12988" ht="14.25" customHeight="1"/>
    <row r="12989" ht="14.25" customHeight="1"/>
    <row r="12990" ht="14.25" customHeight="1"/>
    <row r="12991" ht="14.25" customHeight="1"/>
    <row r="12992" ht="14.25" customHeight="1"/>
    <row r="12993" ht="14.25" customHeight="1"/>
    <row r="12994" ht="14.25" customHeight="1"/>
    <row r="12995" ht="14.25" customHeight="1"/>
    <row r="12996" ht="14.25" customHeight="1"/>
    <row r="12997" ht="14.25" customHeight="1"/>
    <row r="12998" ht="14.25" customHeight="1"/>
    <row r="12999" ht="14.25" customHeight="1"/>
    <row r="13000" ht="14.25" customHeight="1"/>
    <row r="13001" ht="14.25" customHeight="1"/>
    <row r="13002" ht="14.25" customHeight="1"/>
    <row r="13003" ht="14.25" customHeight="1"/>
    <row r="13004" ht="14.25" customHeight="1"/>
    <row r="13005" ht="14.25" customHeight="1"/>
    <row r="13006" ht="14.25" customHeight="1"/>
    <row r="13007" ht="14.25" customHeight="1"/>
    <row r="13008" ht="14.25" customHeight="1"/>
    <row r="13009" ht="14.25" customHeight="1"/>
    <row r="13010" ht="14.25" customHeight="1"/>
    <row r="13011" ht="14.25" customHeight="1"/>
    <row r="13012" ht="14.25" customHeight="1"/>
    <row r="13013" ht="14.25" customHeight="1"/>
    <row r="13014" ht="14.25" customHeight="1"/>
    <row r="13015" ht="14.25" customHeight="1"/>
    <row r="13016" ht="14.25" customHeight="1"/>
    <row r="13017" ht="14.25" customHeight="1"/>
    <row r="13018" ht="14.25" customHeight="1"/>
    <row r="13019" ht="14.25" customHeight="1"/>
    <row r="13020" ht="14.25" customHeight="1"/>
    <row r="13021" ht="14.25" customHeight="1"/>
    <row r="13022" ht="14.25" customHeight="1"/>
    <row r="13023" ht="14.25" customHeight="1"/>
    <row r="13024" ht="14.25" customHeight="1"/>
    <row r="13025" ht="14.25" customHeight="1"/>
    <row r="13026" ht="14.25" customHeight="1"/>
    <row r="13027" ht="14.25" customHeight="1"/>
    <row r="13028" ht="14.25" customHeight="1"/>
    <row r="13029" ht="14.25" customHeight="1"/>
    <row r="13030" ht="14.25" customHeight="1"/>
    <row r="13031" ht="14.25" customHeight="1"/>
    <row r="13032" ht="14.25" customHeight="1"/>
    <row r="13033" ht="14.25" customHeight="1"/>
    <row r="13034" ht="14.25" customHeight="1"/>
    <row r="13035" ht="14.25" customHeight="1"/>
    <row r="13036" ht="14.25" customHeight="1"/>
    <row r="13037" ht="14.25" customHeight="1"/>
    <row r="13038" ht="14.25" customHeight="1"/>
    <row r="13039" ht="14.25" customHeight="1"/>
    <row r="13040" ht="14.25" customHeight="1"/>
    <row r="13041" ht="14.25" customHeight="1"/>
    <row r="13042" ht="14.25" customHeight="1"/>
    <row r="13043" ht="14.25" customHeight="1"/>
    <row r="13044" ht="14.25" customHeight="1"/>
    <row r="13045" ht="14.25" customHeight="1"/>
    <row r="13046" ht="14.25" customHeight="1"/>
    <row r="13047" ht="14.25" customHeight="1"/>
    <row r="13048" ht="14.25" customHeight="1"/>
    <row r="13049" ht="14.25" customHeight="1"/>
    <row r="13050" ht="14.25" customHeight="1"/>
    <row r="13051" ht="14.25" customHeight="1"/>
    <row r="13052" ht="14.25" customHeight="1"/>
    <row r="13053" ht="14.25" customHeight="1"/>
    <row r="13054" ht="14.25" customHeight="1"/>
    <row r="13055" ht="14.25" customHeight="1"/>
    <row r="13056" ht="14.25" customHeight="1"/>
    <row r="13057" ht="14.25" customHeight="1"/>
    <row r="13058" ht="14.25" customHeight="1"/>
    <row r="13059" ht="14.25" customHeight="1"/>
    <row r="13060" ht="14.25" customHeight="1"/>
    <row r="13061" ht="14.25" customHeight="1"/>
    <row r="13062" ht="14.25" customHeight="1"/>
    <row r="13063" ht="14.25" customHeight="1"/>
    <row r="13064" ht="14.25" customHeight="1"/>
    <row r="13065" ht="14.25" customHeight="1"/>
    <row r="13066" ht="14.25" customHeight="1"/>
    <row r="13067" ht="14.25" customHeight="1"/>
    <row r="13068" ht="14.25" customHeight="1"/>
    <row r="13069" ht="14.25" customHeight="1"/>
    <row r="13070" ht="14.25" customHeight="1"/>
    <row r="13071" ht="14.25" customHeight="1"/>
    <row r="13072" ht="14.25" customHeight="1"/>
    <row r="13073" ht="14.25" customHeight="1"/>
    <row r="13074" ht="14.25" customHeight="1"/>
    <row r="13075" ht="14.25" customHeight="1"/>
    <row r="13076" ht="14.25" customHeight="1"/>
    <row r="13077" ht="14.25" customHeight="1"/>
    <row r="13078" ht="14.25" customHeight="1"/>
    <row r="13079" ht="14.25" customHeight="1"/>
    <row r="13080" ht="14.25" customHeight="1"/>
    <row r="13081" ht="14.25" customHeight="1"/>
    <row r="13082" ht="14.25" customHeight="1"/>
    <row r="13083" ht="14.25" customHeight="1"/>
    <row r="13084" ht="14.25" customHeight="1"/>
    <row r="13085" ht="14.25" customHeight="1"/>
    <row r="13086" ht="14.25" customHeight="1"/>
    <row r="13087" ht="14.25" customHeight="1"/>
    <row r="13088" ht="14.25" customHeight="1"/>
    <row r="13089" ht="14.25" customHeight="1"/>
    <row r="13090" ht="14.25" customHeight="1"/>
    <row r="13091" ht="14.25" customHeight="1"/>
    <row r="13092" ht="14.25" customHeight="1"/>
    <row r="13093" ht="14.25" customHeight="1"/>
    <row r="13094" ht="14.25" customHeight="1"/>
    <row r="13095" ht="14.25" customHeight="1"/>
    <row r="13096" ht="14.25" customHeight="1"/>
    <row r="13097" ht="14.25" customHeight="1"/>
    <row r="13098" ht="14.25" customHeight="1"/>
    <row r="13099" ht="14.25" customHeight="1"/>
    <row r="13100" ht="14.25" customHeight="1"/>
    <row r="13101" ht="14.25" customHeight="1"/>
    <row r="13102" ht="14.25" customHeight="1"/>
    <row r="13103" ht="14.25" customHeight="1"/>
    <row r="13104" ht="14.25" customHeight="1"/>
    <row r="13105" ht="14.25" customHeight="1"/>
    <row r="13106" ht="14.25" customHeight="1"/>
    <row r="13107" ht="14.25" customHeight="1"/>
    <row r="13108" ht="14.25" customHeight="1"/>
    <row r="13109" ht="14.25" customHeight="1"/>
    <row r="13110" ht="14.25" customHeight="1"/>
    <row r="13111" ht="14.25" customHeight="1"/>
    <row r="13112" ht="14.25" customHeight="1"/>
    <row r="13113" ht="14.25" customHeight="1"/>
    <row r="13114" ht="14.25" customHeight="1"/>
    <row r="13115" ht="14.25" customHeight="1"/>
    <row r="13116" ht="14.25" customHeight="1"/>
    <row r="13117" ht="14.25" customHeight="1"/>
    <row r="13118" ht="14.25" customHeight="1"/>
    <row r="13119" ht="14.25" customHeight="1"/>
    <row r="13120" ht="14.25" customHeight="1"/>
    <row r="13121" ht="14.25" customHeight="1"/>
    <row r="13122" ht="14.25" customHeight="1"/>
    <row r="13123" ht="14.25" customHeight="1"/>
    <row r="13124" ht="14.25" customHeight="1"/>
    <row r="13125" ht="14.25" customHeight="1"/>
    <row r="13126" ht="14.25" customHeight="1"/>
    <row r="13127" ht="14.25" customHeight="1"/>
    <row r="13128" ht="14.25" customHeight="1"/>
    <row r="13129" ht="14.25" customHeight="1"/>
    <row r="13130" ht="14.25" customHeight="1"/>
    <row r="13131" ht="14.25" customHeight="1"/>
    <row r="13132" ht="14.25" customHeight="1"/>
    <row r="13133" ht="14.25" customHeight="1"/>
    <row r="13134" ht="14.25" customHeight="1"/>
    <row r="13135" ht="14.25" customHeight="1"/>
    <row r="13136" ht="14.25" customHeight="1"/>
    <row r="13137" ht="14.25" customHeight="1"/>
    <row r="13138" ht="14.25" customHeight="1"/>
    <row r="13139" ht="14.25" customHeight="1"/>
    <row r="13140" ht="14.25" customHeight="1"/>
    <row r="13141" ht="14.25" customHeight="1"/>
    <row r="13142" ht="14.25" customHeight="1"/>
    <row r="13143" ht="14.25" customHeight="1"/>
    <row r="13144" ht="14.25" customHeight="1"/>
    <row r="13145" ht="14.25" customHeight="1"/>
    <row r="13146" ht="14.25" customHeight="1"/>
    <row r="13147" ht="14.25" customHeight="1"/>
    <row r="13148" ht="14.25" customHeight="1"/>
    <row r="13149" ht="14.25" customHeight="1"/>
    <row r="13150" ht="14.25" customHeight="1"/>
    <row r="13151" ht="14.25" customHeight="1"/>
    <row r="13152" ht="14.25" customHeight="1"/>
    <row r="13153" ht="14.25" customHeight="1"/>
    <row r="13154" ht="14.25" customHeight="1"/>
    <row r="13155" ht="14.25" customHeight="1"/>
    <row r="13156" ht="14.25" customHeight="1"/>
    <row r="13157" ht="14.25" customHeight="1"/>
    <row r="13158" ht="14.25" customHeight="1"/>
    <row r="13159" ht="14.25" customHeight="1"/>
    <row r="13160" ht="14.25" customHeight="1"/>
    <row r="13161" ht="14.25" customHeight="1"/>
    <row r="13162" ht="14.25" customHeight="1"/>
    <row r="13163" ht="14.25" customHeight="1"/>
    <row r="13164" ht="14.25" customHeight="1"/>
    <row r="13165" ht="14.25" customHeight="1"/>
    <row r="13166" ht="14.25" customHeight="1"/>
    <row r="13167" ht="14.25" customHeight="1"/>
    <row r="13168" ht="14.25" customHeight="1"/>
    <row r="13169" ht="14.25" customHeight="1"/>
    <row r="13170" ht="14.25" customHeight="1"/>
    <row r="13171" ht="14.25" customHeight="1"/>
    <row r="13172" ht="14.25" customHeight="1"/>
    <row r="13173" ht="14.25" customHeight="1"/>
    <row r="13174" ht="14.25" customHeight="1"/>
    <row r="13175" ht="14.25" customHeight="1"/>
    <row r="13176" ht="14.25" customHeight="1"/>
    <row r="13177" ht="14.25" customHeight="1"/>
    <row r="13178" ht="14.25" customHeight="1"/>
    <row r="13179" ht="14.25" customHeight="1"/>
    <row r="13180" ht="14.25" customHeight="1"/>
    <row r="13181" ht="14.25" customHeight="1"/>
    <row r="13182" ht="14.25" customHeight="1"/>
    <row r="13183" ht="14.25" customHeight="1"/>
    <row r="13184" ht="14.25" customHeight="1"/>
    <row r="13185" ht="14.25" customHeight="1"/>
    <row r="13186" ht="14.25" customHeight="1"/>
    <row r="13187" ht="14.25" customHeight="1"/>
    <row r="13188" ht="14.25" customHeight="1"/>
    <row r="13189" ht="14.25" customHeight="1"/>
    <row r="13190" ht="14.25" customHeight="1"/>
    <row r="13191" ht="14.25" customHeight="1"/>
    <row r="13192" ht="14.25" customHeight="1"/>
    <row r="13193" ht="14.25" customHeight="1"/>
    <row r="13194" ht="14.25" customHeight="1"/>
    <row r="13195" ht="14.25" customHeight="1"/>
    <row r="13196" ht="14.25" customHeight="1"/>
    <row r="13197" ht="14.25" customHeight="1"/>
    <row r="13198" ht="14.25" customHeight="1"/>
    <row r="13199" ht="14.25" customHeight="1"/>
    <row r="13200" ht="14.25" customHeight="1"/>
    <row r="13201" ht="14.25" customHeight="1"/>
    <row r="13202" ht="14.25" customHeight="1"/>
    <row r="13203" ht="14.25" customHeight="1"/>
    <row r="13204" ht="14.25" customHeight="1"/>
    <row r="13205" ht="14.25" customHeight="1"/>
    <row r="13206" ht="14.25" customHeight="1"/>
    <row r="13207" ht="14.25" customHeight="1"/>
    <row r="13208" ht="14.25" customHeight="1"/>
    <row r="13209" ht="14.25" customHeight="1"/>
    <row r="13210" ht="14.25" customHeight="1"/>
    <row r="13211" ht="14.25" customHeight="1"/>
    <row r="13212" ht="14.25" customHeight="1"/>
    <row r="13213" ht="14.25" customHeight="1"/>
    <row r="13214" ht="14.25" customHeight="1"/>
    <row r="13215" ht="14.25" customHeight="1"/>
    <row r="13216" ht="14.25" customHeight="1"/>
    <row r="13217" ht="14.25" customHeight="1"/>
    <row r="13218" ht="14.25" customHeight="1"/>
    <row r="13219" ht="14.25" customHeight="1"/>
    <row r="13220" ht="14.25" customHeight="1"/>
    <row r="13221" ht="14.25" customHeight="1"/>
    <row r="13222" ht="14.25" customHeight="1"/>
    <row r="13223" ht="14.25" customHeight="1"/>
    <row r="13224" ht="14.25" customHeight="1"/>
    <row r="13225" ht="14.25" customHeight="1"/>
    <row r="13226" ht="14.25" customHeight="1"/>
    <row r="13227" ht="14.25" customHeight="1"/>
    <row r="13228" ht="14.25" customHeight="1"/>
    <row r="13229" ht="14.25" customHeight="1"/>
    <row r="13230" ht="14.25" customHeight="1"/>
    <row r="13231" ht="14.25" customHeight="1"/>
    <row r="13232" ht="14.25" customHeight="1"/>
    <row r="13233" ht="14.25" customHeight="1"/>
    <row r="13234" ht="14.25" customHeight="1"/>
    <row r="13235" ht="14.25" customHeight="1"/>
    <row r="13236" ht="14.25" customHeight="1"/>
    <row r="13237" ht="14.25" customHeight="1"/>
    <row r="13238" ht="14.25" customHeight="1"/>
    <row r="13239" ht="14.25" customHeight="1"/>
    <row r="13240" ht="14.25" customHeight="1"/>
    <row r="13241" ht="14.25" customHeight="1"/>
    <row r="13242" ht="14.25" customHeight="1"/>
    <row r="13243" ht="14.25" customHeight="1"/>
    <row r="13244" ht="14.25" customHeight="1"/>
    <row r="13245" ht="14.25" customHeight="1"/>
    <row r="13246" ht="14.25" customHeight="1"/>
    <row r="13247" ht="14.25" customHeight="1"/>
    <row r="13248" ht="14.25" customHeight="1"/>
    <row r="13249" ht="14.25" customHeight="1"/>
    <row r="13250" ht="14.25" customHeight="1"/>
    <row r="13251" ht="14.25" customHeight="1"/>
    <row r="13252" ht="14.25" customHeight="1"/>
    <row r="13253" ht="14.25" customHeight="1"/>
    <row r="13254" ht="14.25" customHeight="1"/>
    <row r="13255" ht="14.25" customHeight="1"/>
    <row r="13256" ht="14.25" customHeight="1"/>
    <row r="13257" ht="14.25" customHeight="1"/>
    <row r="13258" ht="14.25" customHeight="1"/>
    <row r="13259" ht="14.25" customHeight="1"/>
    <row r="13260" ht="14.25" customHeight="1"/>
    <row r="13261" ht="14.25" customHeight="1"/>
    <row r="13262" ht="14.25" customHeight="1"/>
    <row r="13263" ht="14.25" customHeight="1"/>
    <row r="13264" ht="14.25" customHeight="1"/>
    <row r="13265" ht="14.25" customHeight="1"/>
    <row r="13266" ht="14.25" customHeight="1"/>
    <row r="13267" ht="14.25" customHeight="1"/>
    <row r="13268" ht="14.25" customHeight="1"/>
    <row r="13269" ht="14.25" customHeight="1"/>
    <row r="13270" ht="14.25" customHeight="1"/>
    <row r="13271" ht="14.25" customHeight="1"/>
    <row r="13272" ht="14.25" customHeight="1"/>
    <row r="13273" ht="14.25" customHeight="1"/>
    <row r="13274" ht="14.25" customHeight="1"/>
    <row r="13275" ht="14.25" customHeight="1"/>
    <row r="13276" ht="14.25" customHeight="1"/>
    <row r="13277" ht="14.25" customHeight="1"/>
    <row r="13278" ht="14.25" customHeight="1"/>
    <row r="13279" ht="14.25" customHeight="1"/>
    <row r="13280" ht="14.25" customHeight="1"/>
    <row r="13281" ht="14.25" customHeight="1"/>
    <row r="13282" ht="14.25" customHeight="1"/>
    <row r="13283" ht="14.25" customHeight="1"/>
    <row r="13284" ht="14.25" customHeight="1"/>
    <row r="13285" ht="14.25" customHeight="1"/>
    <row r="13286" ht="14.25" customHeight="1"/>
    <row r="13287" ht="14.25" customHeight="1"/>
    <row r="13288" ht="14.25" customHeight="1"/>
    <row r="13289" ht="14.25" customHeight="1"/>
    <row r="13290" ht="14.25" customHeight="1"/>
    <row r="13291" ht="14.25" customHeight="1"/>
    <row r="13292" ht="14.25" customHeight="1"/>
    <row r="13293" ht="14.25" customHeight="1"/>
    <row r="13294" ht="14.25" customHeight="1"/>
    <row r="13295" ht="14.25" customHeight="1"/>
    <row r="13296" ht="14.25" customHeight="1"/>
    <row r="13297" ht="14.25" customHeight="1"/>
    <row r="13298" ht="14.25" customHeight="1"/>
    <row r="13299" ht="14.25" customHeight="1"/>
    <row r="13300" ht="14.25" customHeight="1"/>
    <row r="13301" ht="14.25" customHeight="1"/>
    <row r="13302" ht="14.25" customHeight="1"/>
    <row r="13303" ht="14.25" customHeight="1"/>
    <row r="13304" ht="14.25" customHeight="1"/>
    <row r="13305" ht="14.25" customHeight="1"/>
    <row r="13306" ht="14.25" customHeight="1"/>
    <row r="13307" ht="14.25" customHeight="1"/>
    <row r="13308" ht="14.25" customHeight="1"/>
    <row r="13309" ht="14.25" customHeight="1"/>
    <row r="13310" ht="14.25" customHeight="1"/>
    <row r="13311" ht="14.25" customHeight="1"/>
    <row r="13312" ht="14.25" customHeight="1"/>
    <row r="13313" ht="14.25" customHeight="1"/>
    <row r="13314" ht="14.25" customHeight="1"/>
    <row r="13315" ht="14.25" customHeight="1"/>
    <row r="13316" ht="14.25" customHeight="1"/>
    <row r="13317" ht="14.25" customHeight="1"/>
    <row r="13318" ht="14.25" customHeight="1"/>
    <row r="13319" ht="14.25" customHeight="1"/>
    <row r="13320" ht="14.25" customHeight="1"/>
    <row r="13321" ht="14.25" customHeight="1"/>
    <row r="13322" ht="14.25" customHeight="1"/>
    <row r="13323" ht="14.25" customHeight="1"/>
    <row r="13324" ht="14.25" customHeight="1"/>
    <row r="13325" ht="14.25" customHeight="1"/>
    <row r="13326" ht="14.25" customHeight="1"/>
    <row r="13327" ht="14.25" customHeight="1"/>
    <row r="13328" ht="14.25" customHeight="1"/>
    <row r="13329" ht="14.25" customHeight="1"/>
    <row r="13330" ht="14.25" customHeight="1"/>
    <row r="13331" ht="14.25" customHeight="1"/>
    <row r="13332" ht="14.25" customHeight="1"/>
    <row r="13333" ht="14.25" customHeight="1"/>
    <row r="13334" ht="14.25" customHeight="1"/>
    <row r="13335" ht="14.25" customHeight="1"/>
    <row r="13336" ht="14.25" customHeight="1"/>
    <row r="13337" ht="14.25" customHeight="1"/>
    <row r="13338" ht="14.25" customHeight="1"/>
    <row r="13339" ht="14.25" customHeight="1"/>
    <row r="13340" ht="14.25" customHeight="1"/>
    <row r="13341" ht="14.25" customHeight="1"/>
    <row r="13342" ht="14.25" customHeight="1"/>
    <row r="13343" ht="14.25" customHeight="1"/>
    <row r="13344" ht="14.25" customHeight="1"/>
    <row r="13345" ht="14.25" customHeight="1"/>
    <row r="13346" ht="14.25" customHeight="1"/>
    <row r="13347" ht="14.25" customHeight="1"/>
    <row r="13348" ht="14.25" customHeight="1"/>
    <row r="13349" ht="14.25" customHeight="1"/>
    <row r="13350" ht="14.25" customHeight="1"/>
    <row r="13351" ht="14.25" customHeight="1"/>
    <row r="13352" ht="14.25" customHeight="1"/>
    <row r="13353" ht="14.25" customHeight="1"/>
    <row r="13354" ht="14.25" customHeight="1"/>
    <row r="13355" ht="14.25" customHeight="1"/>
    <row r="13356" ht="14.25" customHeight="1"/>
    <row r="13357" ht="14.25" customHeight="1"/>
    <row r="13358" ht="14.25" customHeight="1"/>
    <row r="13359" ht="14.25" customHeight="1"/>
    <row r="13360" ht="14.25" customHeight="1"/>
    <row r="13361" ht="14.25" customHeight="1"/>
    <row r="13362" ht="14.25" customHeight="1"/>
    <row r="13363" ht="14.25" customHeight="1"/>
    <row r="13364" ht="14.25" customHeight="1"/>
    <row r="13365" ht="14.25" customHeight="1"/>
    <row r="13366" ht="14.25" customHeight="1"/>
    <row r="13367" ht="14.25" customHeight="1"/>
    <row r="13368" ht="14.25" customHeight="1"/>
    <row r="13369" ht="14.25" customHeight="1"/>
    <row r="13370" ht="14.25" customHeight="1"/>
    <row r="13371" ht="14.25" customHeight="1"/>
    <row r="13372" ht="14.25" customHeight="1"/>
    <row r="13373" ht="14.25" customHeight="1"/>
    <row r="13374" ht="14.25" customHeight="1"/>
    <row r="13375" ht="14.25" customHeight="1"/>
    <row r="13376" ht="14.25" customHeight="1"/>
    <row r="13377" ht="14.25" customHeight="1"/>
    <row r="13378" ht="14.25" customHeight="1"/>
    <row r="13379" ht="14.25" customHeight="1"/>
    <row r="13380" ht="14.25" customHeight="1"/>
    <row r="13381" ht="14.25" customHeight="1"/>
    <row r="13382" ht="14.25" customHeight="1"/>
    <row r="13383" ht="14.25" customHeight="1"/>
    <row r="13384" ht="14.25" customHeight="1"/>
    <row r="13385" ht="14.25" customHeight="1"/>
    <row r="13386" ht="14.25" customHeight="1"/>
    <row r="13387" ht="14.25" customHeight="1"/>
    <row r="13388" ht="14.25" customHeight="1"/>
    <row r="13389" ht="14.25" customHeight="1"/>
    <row r="13390" ht="14.25" customHeight="1"/>
    <row r="13391" ht="14.25" customHeight="1"/>
    <row r="13392" ht="14.25" customHeight="1"/>
    <row r="13393" ht="14.25" customHeight="1"/>
    <row r="13394" ht="14.25" customHeight="1"/>
    <row r="13395" ht="14.25" customHeight="1"/>
    <row r="13396" ht="14.25" customHeight="1"/>
    <row r="13397" ht="14.25" customHeight="1"/>
    <row r="13398" ht="14.25" customHeight="1"/>
    <row r="13399" ht="14.25" customHeight="1"/>
    <row r="13400" ht="14.25" customHeight="1"/>
    <row r="13401" ht="14.25" customHeight="1"/>
    <row r="13402" ht="14.25" customHeight="1"/>
    <row r="13403" ht="14.25" customHeight="1"/>
    <row r="13404" ht="14.25" customHeight="1"/>
    <row r="13405" ht="14.25" customHeight="1"/>
    <row r="13406" ht="14.25" customHeight="1"/>
    <row r="13407" ht="14.25" customHeight="1"/>
    <row r="13408" ht="14.25" customHeight="1"/>
    <row r="13409" ht="14.25" customHeight="1"/>
    <row r="13410" ht="14.25" customHeight="1"/>
    <row r="13411" ht="14.25" customHeight="1"/>
    <row r="13412" ht="14.25" customHeight="1"/>
    <row r="13413" ht="14.25" customHeight="1"/>
    <row r="13414" ht="14.25" customHeight="1"/>
    <row r="13415" ht="14.25" customHeight="1"/>
    <row r="13416" ht="14.25" customHeight="1"/>
    <row r="13417" ht="14.25" customHeight="1"/>
    <row r="13418" ht="14.25" customHeight="1"/>
    <row r="13419" ht="14.25" customHeight="1"/>
    <row r="13420" ht="14.25" customHeight="1"/>
    <row r="13421" ht="14.25" customHeight="1"/>
    <row r="13422" ht="14.25" customHeight="1"/>
    <row r="13423" ht="14.25" customHeight="1"/>
    <row r="13424" ht="14.25" customHeight="1"/>
    <row r="13425" ht="14.25" customHeight="1"/>
    <row r="13426" ht="14.25" customHeight="1"/>
    <row r="13427" ht="14.25" customHeight="1"/>
    <row r="13428" ht="14.25" customHeight="1"/>
    <row r="13429" ht="14.25" customHeight="1"/>
    <row r="13430" ht="14.25" customHeight="1"/>
    <row r="13431" ht="14.25" customHeight="1"/>
    <row r="13432" ht="14.25" customHeight="1"/>
    <row r="13433" ht="14.25" customHeight="1"/>
    <row r="13434" ht="14.25" customHeight="1"/>
    <row r="13435" ht="14.25" customHeight="1"/>
    <row r="13436" ht="14.25" customHeight="1"/>
    <row r="13437" ht="14.25" customHeight="1"/>
    <row r="13438" ht="14.25" customHeight="1"/>
    <row r="13439" ht="14.25" customHeight="1"/>
    <row r="13440" ht="14.25" customHeight="1"/>
    <row r="13441" ht="14.25" customHeight="1"/>
    <row r="13442" ht="14.25" customHeight="1"/>
    <row r="13443" ht="14.25" customHeight="1"/>
    <row r="13444" ht="14.25" customHeight="1"/>
    <row r="13445" ht="14.25" customHeight="1"/>
    <row r="13446" ht="14.25" customHeight="1"/>
    <row r="13447" ht="14.25" customHeight="1"/>
    <row r="13448" ht="14.25" customHeight="1"/>
    <row r="13449" ht="14.25" customHeight="1"/>
    <row r="13450" ht="14.25" customHeight="1"/>
    <row r="13451" ht="14.25" customHeight="1"/>
    <row r="13452" ht="14.25" customHeight="1"/>
    <row r="13453" ht="14.25" customHeight="1"/>
    <row r="13454" ht="14.25" customHeight="1"/>
    <row r="13455" ht="14.25" customHeight="1"/>
    <row r="13456" ht="14.25" customHeight="1"/>
    <row r="13457" ht="14.25" customHeight="1"/>
    <row r="13458" ht="14.25" customHeight="1"/>
    <row r="13459" ht="14.25" customHeight="1"/>
    <row r="13460" ht="14.25" customHeight="1"/>
    <row r="13461" ht="14.25" customHeight="1"/>
    <row r="13462" ht="14.25" customHeight="1"/>
    <row r="13463" ht="14.25" customHeight="1"/>
    <row r="13464" ht="14.25" customHeight="1"/>
    <row r="13465" ht="14.25" customHeight="1"/>
    <row r="13466" ht="14.25" customHeight="1"/>
    <row r="13467" ht="14.25" customHeight="1"/>
    <row r="13468" ht="14.25" customHeight="1"/>
    <row r="13469" ht="14.25" customHeight="1"/>
    <row r="13470" ht="14.25" customHeight="1"/>
    <row r="13471" ht="14.25" customHeight="1"/>
    <row r="13472" ht="14.25" customHeight="1"/>
    <row r="13473" ht="14.25" customHeight="1"/>
    <row r="13474" ht="14.25" customHeight="1"/>
    <row r="13475" ht="14.25" customHeight="1"/>
    <row r="13476" ht="14.25" customHeight="1"/>
    <row r="13477" ht="14.25" customHeight="1"/>
    <row r="13478" ht="14.25" customHeight="1"/>
    <row r="13479" ht="14.25" customHeight="1"/>
    <row r="13480" ht="14.25" customHeight="1"/>
    <row r="13481" ht="14.25" customHeight="1"/>
    <row r="13482" ht="14.25" customHeight="1"/>
    <row r="13483" ht="14.25" customHeight="1"/>
    <row r="13484" ht="14.25" customHeight="1"/>
    <row r="13485" ht="14.25" customHeight="1"/>
    <row r="13486" ht="14.25" customHeight="1"/>
    <row r="13487" ht="14.25" customHeight="1"/>
    <row r="13488" ht="14.25" customHeight="1"/>
    <row r="13489" ht="14.25" customHeight="1"/>
    <row r="13490" ht="14.25" customHeight="1"/>
    <row r="13491" ht="14.25" customHeight="1"/>
    <row r="13492" ht="14.25" customHeight="1"/>
    <row r="13493" ht="14.25" customHeight="1"/>
    <row r="13494" ht="14.25" customHeight="1"/>
    <row r="13495" ht="14.25" customHeight="1"/>
    <row r="13496" ht="14.25" customHeight="1"/>
    <row r="13497" ht="14.25" customHeight="1"/>
    <row r="13498" ht="14.25" customHeight="1"/>
    <row r="13499" ht="14.25" customHeight="1"/>
    <row r="13500" ht="14.25" customHeight="1"/>
    <row r="13501" ht="14.25" customHeight="1"/>
    <row r="13502" ht="14.25" customHeight="1"/>
    <row r="13503" ht="14.25" customHeight="1"/>
    <row r="13504" ht="14.25" customHeight="1"/>
    <row r="13505" ht="14.25" customHeight="1"/>
    <row r="13506" ht="14.25" customHeight="1"/>
    <row r="13507" ht="14.25" customHeight="1"/>
    <row r="13508" ht="14.25" customHeight="1"/>
    <row r="13509" ht="14.25" customHeight="1"/>
    <row r="13510" ht="14.25" customHeight="1"/>
    <row r="13511" ht="14.25" customHeight="1"/>
    <row r="13512" ht="14.25" customHeight="1"/>
    <row r="13513" ht="14.25" customHeight="1"/>
    <row r="13514" ht="14.25" customHeight="1"/>
    <row r="13515" ht="14.25" customHeight="1"/>
    <row r="13516" ht="14.25" customHeight="1"/>
    <row r="13517" ht="14.25" customHeight="1"/>
    <row r="13518" ht="14.25" customHeight="1"/>
    <row r="13519" ht="14.25" customHeight="1"/>
    <row r="13520" ht="14.25" customHeight="1"/>
    <row r="13521" ht="14.25" customHeight="1"/>
    <row r="13522" ht="14.25" customHeight="1"/>
    <row r="13523" ht="14.25" customHeight="1"/>
    <row r="13524" ht="14.25" customHeight="1"/>
    <row r="13525" ht="14.25" customHeight="1"/>
    <row r="13526" ht="14.25" customHeight="1"/>
    <row r="13527" ht="14.25" customHeight="1"/>
    <row r="13528" ht="14.25" customHeight="1"/>
    <row r="13529" ht="14.25" customHeight="1"/>
    <row r="13530" ht="14.25" customHeight="1"/>
    <row r="13531" ht="14.25" customHeight="1"/>
    <row r="13532" ht="14.25" customHeight="1"/>
    <row r="13533" ht="14.25" customHeight="1"/>
    <row r="13534" ht="14.25" customHeight="1"/>
    <row r="13535" ht="14.25" customHeight="1"/>
    <row r="13536" ht="14.25" customHeight="1"/>
    <row r="13537" ht="14.25" customHeight="1"/>
    <row r="13538" ht="14.25" customHeight="1"/>
    <row r="13539" ht="14.25" customHeight="1"/>
    <row r="13540" ht="14.25" customHeight="1"/>
    <row r="13541" ht="14.25" customHeight="1"/>
    <row r="13542" ht="14.25" customHeight="1"/>
    <row r="13543" ht="14.25" customHeight="1"/>
    <row r="13544" ht="14.25" customHeight="1"/>
    <row r="13545" ht="14.25" customHeight="1"/>
    <row r="13546" ht="14.25" customHeight="1"/>
    <row r="13547" ht="14.25" customHeight="1"/>
    <row r="13548" ht="14.25" customHeight="1"/>
    <row r="13549" ht="14.25" customHeight="1"/>
    <row r="13550" ht="14.25" customHeight="1"/>
    <row r="13551" ht="14.25" customHeight="1"/>
    <row r="13552" ht="14.25" customHeight="1"/>
    <row r="13553" ht="14.25" customHeight="1"/>
    <row r="13554" ht="14.25" customHeight="1"/>
    <row r="13555" ht="14.25" customHeight="1"/>
    <row r="13556" ht="14.25" customHeight="1"/>
    <row r="13557" ht="14.25" customHeight="1"/>
    <row r="13558" ht="14.25" customHeight="1"/>
    <row r="13559" ht="14.25" customHeight="1"/>
    <row r="13560" ht="14.25" customHeight="1"/>
    <row r="13561" ht="14.25" customHeight="1"/>
    <row r="13562" ht="14.25" customHeight="1"/>
    <row r="13563" ht="14.25" customHeight="1"/>
    <row r="13564" ht="14.25" customHeight="1"/>
    <row r="13565" ht="14.25" customHeight="1"/>
    <row r="13566" ht="14.25" customHeight="1"/>
    <row r="13567" ht="14.25" customHeight="1"/>
    <row r="13568" ht="14.25" customHeight="1"/>
    <row r="13569" ht="14.25" customHeight="1"/>
    <row r="13570" ht="14.25" customHeight="1"/>
    <row r="13571" ht="14.25" customHeight="1"/>
    <row r="13572" ht="14.25" customHeight="1"/>
    <row r="13573" ht="14.25" customHeight="1"/>
    <row r="13574" ht="14.25" customHeight="1"/>
    <row r="13575" ht="14.25" customHeight="1"/>
    <row r="13576" ht="14.25" customHeight="1"/>
    <row r="13577" ht="14.25" customHeight="1"/>
    <row r="13578" ht="14.25" customHeight="1"/>
    <row r="13579" ht="14.25" customHeight="1"/>
    <row r="13580" ht="14.25" customHeight="1"/>
    <row r="13581" ht="14.25" customHeight="1"/>
    <row r="13582" ht="14.25" customHeight="1"/>
    <row r="13583" ht="14.25" customHeight="1"/>
    <row r="13584" ht="14.25" customHeight="1"/>
    <row r="13585" ht="14.25" customHeight="1"/>
    <row r="13586" ht="14.25" customHeight="1"/>
    <row r="13587" ht="14.25" customHeight="1"/>
    <row r="13588" ht="14.25" customHeight="1"/>
    <row r="13589" ht="14.25" customHeight="1"/>
    <row r="13590" ht="14.25" customHeight="1"/>
    <row r="13591" ht="14.25" customHeight="1"/>
    <row r="13592" ht="14.25" customHeight="1"/>
    <row r="13593" ht="14.25" customHeight="1"/>
    <row r="13594" ht="14.25" customHeight="1"/>
    <row r="13595" ht="14.25" customHeight="1"/>
    <row r="13596" ht="14.25" customHeight="1"/>
    <row r="13597" ht="14.25" customHeight="1"/>
    <row r="13598" ht="14.25" customHeight="1"/>
    <row r="13599" ht="14.25" customHeight="1"/>
    <row r="13600" ht="14.25" customHeight="1"/>
    <row r="13601" ht="14.25" customHeight="1"/>
    <row r="13602" ht="14.25" customHeight="1"/>
    <row r="13603" ht="14.25" customHeight="1"/>
    <row r="13604" ht="14.25" customHeight="1"/>
    <row r="13605" ht="14.25" customHeight="1"/>
    <row r="13606" ht="14.25" customHeight="1"/>
    <row r="13607" ht="14.25" customHeight="1"/>
    <row r="13608" ht="14.25" customHeight="1"/>
    <row r="13609" ht="14.25" customHeight="1"/>
    <row r="13610" ht="14.25" customHeight="1"/>
    <row r="13611" ht="14.25" customHeight="1"/>
    <row r="13612" ht="14.25" customHeight="1"/>
    <row r="13613" ht="14.25" customHeight="1"/>
    <row r="13614" ht="14.25" customHeight="1"/>
    <row r="13615" ht="14.25" customHeight="1"/>
    <row r="13616" ht="14.25" customHeight="1"/>
    <row r="13617" ht="14.25" customHeight="1"/>
    <row r="13618" ht="14.25" customHeight="1"/>
    <row r="13619" ht="14.25" customHeight="1"/>
    <row r="13620" ht="14.25" customHeight="1"/>
    <row r="13621" ht="14.25" customHeight="1"/>
    <row r="13622" ht="14.25" customHeight="1"/>
    <row r="13623" ht="14.25" customHeight="1"/>
    <row r="13624" ht="14.25" customHeight="1"/>
    <row r="13625" ht="14.25" customHeight="1"/>
    <row r="13626" ht="14.25" customHeight="1"/>
    <row r="13627" ht="14.25" customHeight="1"/>
    <row r="13628" ht="14.25" customHeight="1"/>
    <row r="13629" ht="14.25" customHeight="1"/>
    <row r="13630" ht="14.25" customHeight="1"/>
    <row r="13631" ht="14.25" customHeight="1"/>
    <row r="13632" ht="14.25" customHeight="1"/>
    <row r="13633" ht="14.25" customHeight="1"/>
    <row r="13634" ht="14.25" customHeight="1"/>
    <row r="13635" ht="14.25" customHeight="1"/>
    <row r="13636" ht="14.25" customHeight="1"/>
    <row r="13637" ht="14.25" customHeight="1"/>
    <row r="13638" ht="14.25" customHeight="1"/>
    <row r="13639" ht="14.25" customHeight="1"/>
    <row r="13640" ht="14.25" customHeight="1"/>
    <row r="13641" ht="14.25" customHeight="1"/>
    <row r="13642" ht="14.25" customHeight="1"/>
    <row r="13643" ht="14.25" customHeight="1"/>
    <row r="13644" ht="14.25" customHeight="1"/>
    <row r="13645" ht="14.25" customHeight="1"/>
    <row r="13646" ht="14.25" customHeight="1"/>
    <row r="13647" ht="14.25" customHeight="1"/>
    <row r="13648" ht="14.25" customHeight="1"/>
    <row r="13649" ht="14.25" customHeight="1"/>
    <row r="13650" ht="14.25" customHeight="1"/>
    <row r="13651" ht="14.25" customHeight="1"/>
    <row r="13652" ht="14.25" customHeight="1"/>
    <row r="13653" ht="14.25" customHeight="1"/>
    <row r="13654" ht="14.25" customHeight="1"/>
    <row r="13655" ht="14.25" customHeight="1"/>
    <row r="13656" ht="14.25" customHeight="1"/>
    <row r="13657" ht="14.25" customHeight="1"/>
    <row r="13658" ht="14.25" customHeight="1"/>
    <row r="13659" ht="14.25" customHeight="1"/>
    <row r="13660" ht="14.25" customHeight="1"/>
    <row r="13661" ht="14.25" customHeight="1"/>
    <row r="13662" ht="14.25" customHeight="1"/>
    <row r="13663" ht="14.25" customHeight="1"/>
    <row r="13664" ht="14.25" customHeight="1"/>
    <row r="13665" ht="14.25" customHeight="1"/>
    <row r="13666" ht="14.25" customHeight="1"/>
    <row r="13667" ht="14.25" customHeight="1"/>
    <row r="13668" ht="14.25" customHeight="1"/>
    <row r="13669" ht="14.25" customHeight="1"/>
    <row r="13670" ht="14.25" customHeight="1"/>
    <row r="13671" ht="14.25" customHeight="1"/>
    <row r="13672" ht="14.25" customHeight="1"/>
    <row r="13673" ht="14.25" customHeight="1"/>
    <row r="13674" ht="14.25" customHeight="1"/>
    <row r="13675" ht="14.25" customHeight="1"/>
    <row r="13676" ht="14.25" customHeight="1"/>
    <row r="13677" ht="14.25" customHeight="1"/>
    <row r="13678" ht="14.25" customHeight="1"/>
    <row r="13679" ht="14.25" customHeight="1"/>
    <row r="13680" ht="14.25" customHeight="1"/>
    <row r="13681" ht="14.25" customHeight="1"/>
    <row r="13682" ht="14.25" customHeight="1"/>
    <row r="13683" ht="14.25" customHeight="1"/>
    <row r="13684" ht="14.25" customHeight="1"/>
    <row r="13685" ht="14.25" customHeight="1"/>
    <row r="13686" ht="14.25" customHeight="1"/>
    <row r="13687" ht="14.25" customHeight="1"/>
    <row r="13688" ht="14.25" customHeight="1"/>
    <row r="13689" ht="14.25" customHeight="1"/>
    <row r="13690" ht="14.25" customHeight="1"/>
    <row r="13691" ht="14.25" customHeight="1"/>
    <row r="13692" ht="14.25" customHeight="1"/>
    <row r="13693" ht="14.25" customHeight="1"/>
    <row r="13694" ht="14.25" customHeight="1"/>
    <row r="13695" ht="14.25" customHeight="1"/>
    <row r="13696" ht="14.25" customHeight="1"/>
    <row r="13697" ht="14.25" customHeight="1"/>
    <row r="13698" ht="14.25" customHeight="1"/>
    <row r="13699" ht="14.25" customHeight="1"/>
    <row r="13700" ht="14.25" customHeight="1"/>
    <row r="13701" ht="14.25" customHeight="1"/>
    <row r="13702" ht="14.25" customHeight="1"/>
    <row r="13703" ht="14.25" customHeight="1"/>
    <row r="13704" ht="14.25" customHeight="1"/>
    <row r="13705" ht="14.25" customHeight="1"/>
    <row r="13706" ht="14.25" customHeight="1"/>
    <row r="13707" ht="14.25" customHeight="1"/>
    <row r="13708" ht="14.25" customHeight="1"/>
    <row r="13709" ht="14.25" customHeight="1"/>
    <row r="13710" ht="14.25" customHeight="1"/>
    <row r="13711" ht="14.25" customHeight="1"/>
    <row r="13712" ht="14.25" customHeight="1"/>
    <row r="13713" ht="14.25" customHeight="1"/>
    <row r="13714" ht="14.25" customHeight="1"/>
    <row r="13715" ht="14.25" customHeight="1"/>
    <row r="13716" ht="14.25" customHeight="1"/>
    <row r="13717" ht="14.25" customHeight="1"/>
    <row r="13718" ht="14.25" customHeight="1"/>
    <row r="13719" ht="14.25" customHeight="1"/>
    <row r="13720" ht="14.25" customHeight="1"/>
    <row r="13721" ht="14.25" customHeight="1"/>
    <row r="13722" ht="14.25" customHeight="1"/>
    <row r="13723" ht="14.25" customHeight="1"/>
    <row r="13724" ht="14.25" customHeight="1"/>
    <row r="13725" ht="14.25" customHeight="1"/>
    <row r="13726" ht="14.25" customHeight="1"/>
    <row r="13727" ht="14.25" customHeight="1"/>
    <row r="13728" ht="14.25" customHeight="1"/>
    <row r="13729" ht="14.25" customHeight="1"/>
    <row r="13730" ht="14.25" customHeight="1"/>
    <row r="13731" ht="14.25" customHeight="1"/>
    <row r="13732" ht="14.25" customHeight="1"/>
    <row r="13733" ht="14.25" customHeight="1"/>
    <row r="13734" ht="14.25" customHeight="1"/>
    <row r="13735" ht="14.25" customHeight="1"/>
    <row r="13736" ht="14.25" customHeight="1"/>
    <row r="13737" ht="14.25" customHeight="1"/>
    <row r="13738" ht="14.25" customHeight="1"/>
    <row r="13739" ht="14.25" customHeight="1"/>
    <row r="13740" ht="14.25" customHeight="1"/>
    <row r="13741" ht="14.25" customHeight="1"/>
    <row r="13742" ht="14.25" customHeight="1"/>
    <row r="13743" ht="14.25" customHeight="1"/>
    <row r="13744" ht="14.25" customHeight="1"/>
    <row r="13745" ht="14.25" customHeight="1"/>
    <row r="13746" ht="14.25" customHeight="1"/>
    <row r="13747" ht="14.25" customHeight="1"/>
    <row r="13748" ht="14.25" customHeight="1"/>
    <row r="13749" ht="14.25" customHeight="1"/>
    <row r="13750" ht="14.25" customHeight="1"/>
    <row r="13751" ht="14.25" customHeight="1"/>
    <row r="13752" ht="14.25" customHeight="1"/>
    <row r="13753" ht="14.25" customHeight="1"/>
    <row r="13754" ht="14.25" customHeight="1"/>
    <row r="13755" ht="14.25" customHeight="1"/>
    <row r="13756" ht="14.25" customHeight="1"/>
    <row r="13757" ht="14.25" customHeight="1"/>
    <row r="13758" ht="14.25" customHeight="1"/>
    <row r="13759" ht="14.25" customHeight="1"/>
    <row r="13760" ht="14.25" customHeight="1"/>
    <row r="13761" ht="14.25" customHeight="1"/>
    <row r="13762" ht="14.25" customHeight="1"/>
    <row r="13763" ht="14.25" customHeight="1"/>
    <row r="13764" ht="14.25" customHeight="1"/>
    <row r="13765" ht="14.25" customHeight="1"/>
    <row r="13766" ht="14.25" customHeight="1"/>
    <row r="13767" ht="14.25" customHeight="1"/>
    <row r="13768" ht="14.25" customHeight="1"/>
    <row r="13769" ht="14.25" customHeight="1"/>
    <row r="13770" ht="14.25" customHeight="1"/>
    <row r="13771" ht="14.25" customHeight="1"/>
    <row r="13772" ht="14.25" customHeight="1"/>
    <row r="13773" ht="14.25" customHeight="1"/>
    <row r="13774" ht="14.25" customHeight="1"/>
    <row r="13775" ht="14.25" customHeight="1"/>
    <row r="13776" ht="14.25" customHeight="1"/>
    <row r="13777" ht="14.25" customHeight="1"/>
    <row r="13778" ht="14.25" customHeight="1"/>
    <row r="13779" ht="14.25" customHeight="1"/>
    <row r="13780" ht="14.25" customHeight="1"/>
    <row r="13781" ht="14.25" customHeight="1"/>
    <row r="13782" ht="14.25" customHeight="1"/>
    <row r="13783" ht="14.25" customHeight="1"/>
    <row r="13784" ht="14.25" customHeight="1"/>
    <row r="13785" ht="14.25" customHeight="1"/>
    <row r="13786" ht="14.25" customHeight="1"/>
    <row r="13787" ht="14.25" customHeight="1"/>
    <row r="13788" ht="14.25" customHeight="1"/>
    <row r="13789" ht="14.25" customHeight="1"/>
    <row r="13790" ht="14.25" customHeight="1"/>
    <row r="13791" ht="14.25" customHeight="1"/>
    <row r="13792" ht="14.25" customHeight="1"/>
    <row r="13793" ht="14.25" customHeight="1"/>
    <row r="13794" ht="14.25" customHeight="1"/>
    <row r="13795" ht="14.25" customHeight="1"/>
    <row r="13796" ht="14.25" customHeight="1"/>
    <row r="13797" ht="14.25" customHeight="1"/>
    <row r="13798" ht="14.25" customHeight="1"/>
    <row r="13799" ht="14.25" customHeight="1"/>
    <row r="13800" ht="14.25" customHeight="1"/>
    <row r="13801" ht="14.25" customHeight="1"/>
    <row r="13802" ht="14.25" customHeight="1"/>
    <row r="13803" ht="14.25" customHeight="1"/>
    <row r="13804" ht="14.25" customHeight="1"/>
    <row r="13805" ht="14.25" customHeight="1"/>
    <row r="13806" ht="14.25" customHeight="1"/>
    <row r="13807" ht="14.25" customHeight="1"/>
    <row r="13808" ht="14.25" customHeight="1"/>
    <row r="13809" ht="14.25" customHeight="1"/>
    <row r="13810" ht="14.25" customHeight="1"/>
    <row r="13811" ht="14.25" customHeight="1"/>
    <row r="13812" ht="14.25" customHeight="1"/>
    <row r="13813" ht="14.25" customHeight="1"/>
    <row r="13814" ht="14.25" customHeight="1"/>
    <row r="13815" ht="14.25" customHeight="1"/>
    <row r="13816" ht="14.25" customHeight="1"/>
    <row r="13817" ht="14.25" customHeight="1"/>
    <row r="13818" ht="14.25" customHeight="1"/>
    <row r="13819" ht="14.25" customHeight="1"/>
    <row r="13820" ht="14.25" customHeight="1"/>
    <row r="13821" ht="14.25" customHeight="1"/>
    <row r="13822" ht="14.25" customHeight="1"/>
    <row r="13823" ht="14.25" customHeight="1"/>
    <row r="13824" ht="14.25" customHeight="1"/>
    <row r="13825" ht="14.25" customHeight="1"/>
    <row r="13826" ht="14.25" customHeight="1"/>
    <row r="13827" ht="14.25" customHeight="1"/>
    <row r="13828" ht="14.25" customHeight="1"/>
    <row r="13829" ht="14.25" customHeight="1"/>
    <row r="13830" ht="14.25" customHeight="1"/>
    <row r="13831" ht="14.25" customHeight="1"/>
    <row r="13832" ht="14.25" customHeight="1"/>
    <row r="13833" ht="14.25" customHeight="1"/>
    <row r="13834" ht="14.25" customHeight="1"/>
    <row r="13835" ht="14.25" customHeight="1"/>
    <row r="13836" ht="14.25" customHeight="1"/>
    <row r="13837" ht="14.25" customHeight="1"/>
    <row r="13838" ht="14.25" customHeight="1"/>
    <row r="13839" ht="14.25" customHeight="1"/>
    <row r="13840" ht="14.25" customHeight="1"/>
    <row r="13841" ht="14.25" customHeight="1"/>
    <row r="13842" ht="14.25" customHeight="1"/>
    <row r="13843" ht="14.25" customHeight="1"/>
    <row r="13844" ht="14.25" customHeight="1"/>
    <row r="13845" ht="14.25" customHeight="1"/>
    <row r="13846" ht="14.25" customHeight="1"/>
    <row r="13847" ht="14.25" customHeight="1"/>
    <row r="13848" ht="14.25" customHeight="1"/>
    <row r="13849" ht="14.25" customHeight="1"/>
    <row r="13850" ht="14.25" customHeight="1"/>
    <row r="13851" ht="14.25" customHeight="1"/>
    <row r="13852" ht="14.25" customHeight="1"/>
    <row r="13853" ht="14.25" customHeight="1"/>
    <row r="13854" ht="14.25" customHeight="1"/>
    <row r="13855" ht="14.25" customHeight="1"/>
    <row r="13856" ht="14.25" customHeight="1"/>
    <row r="13857" ht="14.25" customHeight="1"/>
    <row r="13858" ht="14.25" customHeight="1"/>
    <row r="13859" ht="14.25" customHeight="1"/>
    <row r="13860" ht="14.25" customHeight="1"/>
    <row r="13861" ht="14.25" customHeight="1"/>
    <row r="13862" ht="14.25" customHeight="1"/>
    <row r="13863" ht="14.25" customHeight="1"/>
    <row r="13864" ht="14.25" customHeight="1"/>
    <row r="13865" ht="14.25" customHeight="1"/>
    <row r="13866" ht="14.25" customHeight="1"/>
    <row r="13867" ht="14.25" customHeight="1"/>
    <row r="13868" ht="14.25" customHeight="1"/>
    <row r="13869" ht="14.25" customHeight="1"/>
    <row r="13870" ht="14.25" customHeight="1"/>
    <row r="13871" ht="14.25" customHeight="1"/>
    <row r="13872" ht="14.25" customHeight="1"/>
    <row r="13873" ht="14.25" customHeight="1"/>
    <row r="13874" ht="14.25" customHeight="1"/>
    <row r="13875" ht="14.25" customHeight="1"/>
    <row r="13876" ht="14.25" customHeight="1"/>
    <row r="13877" ht="14.25" customHeight="1"/>
    <row r="13878" ht="14.25" customHeight="1"/>
    <row r="13879" ht="14.25" customHeight="1"/>
    <row r="13880" ht="14.25" customHeight="1"/>
    <row r="13881" ht="14.25" customHeight="1"/>
    <row r="13882" ht="14.25" customHeight="1"/>
    <row r="13883" ht="14.25" customHeight="1"/>
    <row r="13884" ht="14.25" customHeight="1"/>
    <row r="13885" ht="14.25" customHeight="1"/>
    <row r="13886" ht="14.25" customHeight="1"/>
    <row r="13887" ht="14.25" customHeight="1"/>
    <row r="13888" ht="14.25" customHeight="1"/>
    <row r="13889" ht="14.25" customHeight="1"/>
    <row r="13890" ht="14.25" customHeight="1"/>
    <row r="13891" ht="14.25" customHeight="1"/>
    <row r="13892" ht="14.25" customHeight="1"/>
    <row r="13893" ht="14.25" customHeight="1"/>
    <row r="13894" ht="14.25" customHeight="1"/>
    <row r="13895" ht="14.25" customHeight="1"/>
    <row r="13896" ht="14.25" customHeight="1"/>
    <row r="13897" ht="14.25" customHeight="1"/>
    <row r="13898" ht="14.25" customHeight="1"/>
    <row r="13899" ht="14.25" customHeight="1"/>
    <row r="13900" ht="14.25" customHeight="1"/>
    <row r="13901" ht="14.25" customHeight="1"/>
    <row r="13902" ht="14.25" customHeight="1"/>
    <row r="13903" ht="14.25" customHeight="1"/>
    <row r="13904" ht="14.25" customHeight="1"/>
    <row r="13905" ht="14.25" customHeight="1"/>
    <row r="13906" ht="14.25" customHeight="1"/>
    <row r="13907" ht="14.25" customHeight="1"/>
    <row r="13908" ht="14.25" customHeight="1"/>
    <row r="13909" ht="14.25" customHeight="1"/>
    <row r="13910" ht="14.25" customHeight="1"/>
    <row r="13911" ht="14.25" customHeight="1"/>
    <row r="13912" ht="14.25" customHeight="1"/>
    <row r="13913" ht="14.25" customHeight="1"/>
    <row r="13914" ht="14.25" customHeight="1"/>
    <row r="13915" ht="14.25" customHeight="1"/>
    <row r="13916" ht="14.25" customHeight="1"/>
    <row r="13917" ht="14.25" customHeight="1"/>
    <row r="13918" ht="14.25" customHeight="1"/>
    <row r="13919" ht="14.25" customHeight="1"/>
    <row r="13920" ht="14.25" customHeight="1"/>
    <row r="13921" ht="14.25" customHeight="1"/>
    <row r="13922" ht="14.25" customHeight="1"/>
    <row r="13923" ht="14.25" customHeight="1"/>
    <row r="13924" ht="14.25" customHeight="1"/>
    <row r="13925" ht="14.25" customHeight="1"/>
    <row r="13926" ht="14.25" customHeight="1"/>
    <row r="13927" ht="14.25" customHeight="1"/>
    <row r="13928" ht="14.25" customHeight="1"/>
    <row r="13929" ht="14.25" customHeight="1"/>
    <row r="13930" ht="14.25" customHeight="1"/>
    <row r="13931" ht="14.25" customHeight="1"/>
    <row r="13932" ht="14.25" customHeight="1"/>
    <row r="13933" ht="14.25" customHeight="1"/>
    <row r="13934" ht="14.25" customHeight="1"/>
    <row r="13935" ht="14.25" customHeight="1"/>
    <row r="13936" ht="14.25" customHeight="1"/>
    <row r="13937" ht="14.25" customHeight="1"/>
    <row r="13938" ht="14.25" customHeight="1"/>
    <row r="13939" ht="14.25" customHeight="1"/>
    <row r="13940" ht="14.25" customHeight="1"/>
    <row r="13941" ht="14.25" customHeight="1"/>
    <row r="13942" ht="14.25" customHeight="1"/>
    <row r="13943" ht="14.25" customHeight="1"/>
    <row r="13944" ht="14.25" customHeight="1"/>
    <row r="13945" ht="14.25" customHeight="1"/>
    <row r="13946" ht="14.25" customHeight="1"/>
    <row r="13947" ht="14.25" customHeight="1"/>
    <row r="13948" ht="14.25" customHeight="1"/>
    <row r="13949" ht="14.25" customHeight="1"/>
    <row r="13950" ht="14.25" customHeight="1"/>
    <row r="13951" ht="14.25" customHeight="1"/>
    <row r="13952" ht="14.25" customHeight="1"/>
    <row r="13953" ht="14.25" customHeight="1"/>
    <row r="13954" ht="14.25" customHeight="1"/>
    <row r="13955" ht="14.25" customHeight="1"/>
    <row r="13956" ht="14.25" customHeight="1"/>
    <row r="13957" ht="14.25" customHeight="1"/>
    <row r="13958" ht="14.25" customHeight="1"/>
    <row r="13959" ht="14.25" customHeight="1"/>
    <row r="13960" ht="14.25" customHeight="1"/>
    <row r="13961" ht="14.25" customHeight="1"/>
    <row r="13962" ht="14.25" customHeight="1"/>
    <row r="13963" ht="14.25" customHeight="1"/>
    <row r="13964" ht="14.25" customHeight="1"/>
    <row r="13965" ht="14.25" customHeight="1"/>
    <row r="13966" ht="14.25" customHeight="1"/>
    <row r="13967" ht="14.25" customHeight="1"/>
    <row r="13968" ht="14.25" customHeight="1"/>
    <row r="13969" ht="14.25" customHeight="1"/>
    <row r="13970" ht="14.25" customHeight="1"/>
    <row r="13971" ht="14.25" customHeight="1"/>
    <row r="13972" ht="14.25" customHeight="1"/>
    <row r="13973" ht="14.25" customHeight="1"/>
    <row r="13974" ht="14.25" customHeight="1"/>
    <row r="13975" ht="14.25" customHeight="1"/>
    <row r="13976" ht="14.25" customHeight="1"/>
    <row r="13977" ht="14.25" customHeight="1"/>
    <row r="13978" ht="14.25" customHeight="1"/>
    <row r="13979" ht="14.25" customHeight="1"/>
    <row r="13980" ht="14.25" customHeight="1"/>
    <row r="13981" ht="14.25" customHeight="1"/>
    <row r="13982" ht="14.25" customHeight="1"/>
    <row r="13983" ht="14.25" customHeight="1"/>
    <row r="13984" ht="14.25" customHeight="1"/>
    <row r="13985" ht="14.25" customHeight="1"/>
    <row r="13986" ht="14.25" customHeight="1"/>
    <row r="13987" ht="14.25" customHeight="1"/>
    <row r="13988" ht="14.25" customHeight="1"/>
    <row r="13989" ht="14.25" customHeight="1"/>
    <row r="13990" ht="14.25" customHeight="1"/>
    <row r="13991" ht="14.25" customHeight="1"/>
    <row r="13992" ht="14.25" customHeight="1"/>
    <row r="13993" ht="14.25" customHeight="1"/>
    <row r="13994" ht="14.25" customHeight="1"/>
    <row r="13995" ht="14.25" customHeight="1"/>
    <row r="13996" ht="14.25" customHeight="1"/>
    <row r="13997" ht="14.25" customHeight="1"/>
    <row r="13998" ht="14.25" customHeight="1"/>
    <row r="13999" ht="14.25" customHeight="1"/>
    <row r="14000" ht="14.25" customHeight="1"/>
    <row r="14001" ht="14.25" customHeight="1"/>
    <row r="14002" ht="14.25" customHeight="1"/>
    <row r="14003" ht="14.25" customHeight="1"/>
    <row r="14004" ht="14.25" customHeight="1"/>
    <row r="14005" ht="14.25" customHeight="1"/>
    <row r="14006" ht="14.25" customHeight="1"/>
    <row r="14007" ht="14.25" customHeight="1"/>
    <row r="14008" ht="14.25" customHeight="1"/>
    <row r="14009" ht="14.25" customHeight="1"/>
    <row r="14010" ht="14.25" customHeight="1"/>
    <row r="14011" ht="14.25" customHeight="1"/>
    <row r="14012" ht="14.25" customHeight="1"/>
    <row r="14013" ht="14.25" customHeight="1"/>
    <row r="14014" ht="14.25" customHeight="1"/>
    <row r="14015" ht="14.25" customHeight="1"/>
    <row r="14016" ht="14.25" customHeight="1"/>
    <row r="14017" ht="14.25" customHeight="1"/>
    <row r="14018" ht="14.25" customHeight="1"/>
    <row r="14019" ht="14.25" customHeight="1"/>
    <row r="14020" ht="14.25" customHeight="1"/>
    <row r="14021" ht="14.25" customHeight="1"/>
    <row r="14022" ht="14.25" customHeight="1"/>
    <row r="14023" ht="14.25" customHeight="1"/>
    <row r="14024" ht="14.25" customHeight="1"/>
    <row r="14025" ht="14.25" customHeight="1"/>
    <row r="14026" ht="14.25" customHeight="1"/>
    <row r="14027" ht="14.25" customHeight="1"/>
    <row r="14028" ht="14.25" customHeight="1"/>
    <row r="14029" ht="14.25" customHeight="1"/>
    <row r="14030" ht="14.25" customHeight="1"/>
    <row r="14031" ht="14.25" customHeight="1"/>
    <row r="14032" ht="14.25" customHeight="1"/>
    <row r="14033" ht="14.25" customHeight="1"/>
    <row r="14034" ht="14.25" customHeight="1"/>
    <row r="14035" ht="14.25" customHeight="1"/>
    <row r="14036" ht="14.25" customHeight="1"/>
    <row r="14037" ht="14.25" customHeight="1"/>
    <row r="14038" ht="14.25" customHeight="1"/>
    <row r="14039" ht="14.25" customHeight="1"/>
    <row r="14040" ht="14.25" customHeight="1"/>
    <row r="14041" ht="14.25" customHeight="1"/>
    <row r="14042" ht="14.25" customHeight="1"/>
    <row r="14043" ht="14.25" customHeight="1"/>
    <row r="14044" ht="14.25" customHeight="1"/>
    <row r="14045" ht="14.25" customHeight="1"/>
    <row r="14046" ht="14.25" customHeight="1"/>
    <row r="14047" ht="14.25" customHeight="1"/>
    <row r="14048" ht="14.25" customHeight="1"/>
    <row r="14049" ht="14.25" customHeight="1"/>
    <row r="14050" ht="14.25" customHeight="1"/>
    <row r="14051" ht="14.25" customHeight="1"/>
    <row r="14052" ht="14.25" customHeight="1"/>
    <row r="14053" ht="14.25" customHeight="1"/>
    <row r="14054" ht="14.25" customHeight="1"/>
    <row r="14055" ht="14.25" customHeight="1"/>
    <row r="14056" ht="14.25" customHeight="1"/>
    <row r="14057" ht="14.25" customHeight="1"/>
    <row r="14058" ht="14.25" customHeight="1"/>
    <row r="14059" ht="14.25" customHeight="1"/>
    <row r="14060" ht="14.25" customHeight="1"/>
    <row r="14061" ht="14.25" customHeight="1"/>
    <row r="14062" ht="14.25" customHeight="1"/>
    <row r="14063" ht="14.25" customHeight="1"/>
    <row r="14064" ht="14.25" customHeight="1"/>
    <row r="14065" ht="14.25" customHeight="1"/>
    <row r="14066" ht="14.25" customHeight="1"/>
    <row r="14067" ht="14.25" customHeight="1"/>
    <row r="14068" ht="14.25" customHeight="1"/>
    <row r="14069" ht="14.25" customHeight="1"/>
    <row r="14070" ht="14.25" customHeight="1"/>
    <row r="14071" ht="14.25" customHeight="1"/>
    <row r="14072" ht="14.25" customHeight="1"/>
    <row r="14073" ht="14.25" customHeight="1"/>
    <row r="14074" ht="14.25" customHeight="1"/>
    <row r="14075" ht="14.25" customHeight="1"/>
    <row r="14076" ht="14.25" customHeight="1"/>
    <row r="14077" ht="14.25" customHeight="1"/>
    <row r="14078" ht="14.25" customHeight="1"/>
    <row r="14079" ht="14.25" customHeight="1"/>
    <row r="14080" ht="14.25" customHeight="1"/>
    <row r="14081" ht="14.25" customHeight="1"/>
    <row r="14082" ht="14.25" customHeight="1"/>
    <row r="14083" ht="14.25" customHeight="1"/>
    <row r="14084" ht="14.25" customHeight="1"/>
    <row r="14085" ht="14.25" customHeight="1"/>
    <row r="14086" ht="14.25" customHeight="1"/>
    <row r="14087" ht="14.25" customHeight="1"/>
    <row r="14088" ht="14.25" customHeight="1"/>
    <row r="14089" ht="14.25" customHeight="1"/>
    <row r="14090" ht="14.25" customHeight="1"/>
    <row r="14091" ht="14.25" customHeight="1"/>
    <row r="14092" ht="14.25" customHeight="1"/>
    <row r="14093" ht="14.25" customHeight="1"/>
    <row r="14094" ht="14.25" customHeight="1"/>
    <row r="14095" ht="14.25" customHeight="1"/>
    <row r="14096" ht="14.25" customHeight="1"/>
    <row r="14097" ht="14.25" customHeight="1"/>
    <row r="14098" ht="14.25" customHeight="1"/>
    <row r="14099" ht="14.25" customHeight="1"/>
    <row r="14100" ht="14.25" customHeight="1"/>
    <row r="14101" ht="14.25" customHeight="1"/>
    <row r="14102" ht="14.25" customHeight="1"/>
    <row r="14103" ht="14.25" customHeight="1"/>
    <row r="14104" ht="14.25" customHeight="1"/>
    <row r="14105" ht="14.25" customHeight="1"/>
    <row r="14106" ht="14.25" customHeight="1"/>
    <row r="14107" ht="14.25" customHeight="1"/>
    <row r="14108" ht="14.25" customHeight="1"/>
    <row r="14109" ht="14.25" customHeight="1"/>
    <row r="14110" ht="14.25" customHeight="1"/>
    <row r="14111" ht="14.25" customHeight="1"/>
    <row r="14112" ht="14.25" customHeight="1"/>
    <row r="14113" ht="14.25" customHeight="1"/>
    <row r="14114" ht="14.25" customHeight="1"/>
    <row r="14115" ht="14.25" customHeight="1"/>
    <row r="14116" ht="14.25" customHeight="1"/>
    <row r="14117" ht="14.25" customHeight="1"/>
    <row r="14118" ht="14.25" customHeight="1"/>
    <row r="14119" ht="14.25" customHeight="1"/>
    <row r="14120" ht="14.25" customHeight="1"/>
    <row r="14121" ht="14.25" customHeight="1"/>
    <row r="14122" ht="14.25" customHeight="1"/>
    <row r="14123" ht="14.25" customHeight="1"/>
    <row r="14124" ht="14.25" customHeight="1"/>
    <row r="14125" ht="14.25" customHeight="1"/>
    <row r="14126" ht="14.25" customHeight="1"/>
    <row r="14127" ht="14.25" customHeight="1"/>
    <row r="14128" ht="14.25" customHeight="1"/>
    <row r="14129" ht="14.25" customHeight="1"/>
    <row r="14130" ht="14.25" customHeight="1"/>
    <row r="14131" ht="14.25" customHeight="1"/>
    <row r="14132" ht="14.25" customHeight="1"/>
    <row r="14133" ht="14.25" customHeight="1"/>
    <row r="14134" ht="14.25" customHeight="1"/>
    <row r="14135" ht="14.25" customHeight="1"/>
    <row r="14136" ht="14.25" customHeight="1"/>
    <row r="14137" ht="14.25" customHeight="1"/>
    <row r="14138" ht="14.25" customHeight="1"/>
    <row r="14139" ht="14.25" customHeight="1"/>
    <row r="14140" ht="14.25" customHeight="1"/>
    <row r="14141" ht="14.25" customHeight="1"/>
    <row r="14142" ht="14.25" customHeight="1"/>
    <row r="14143" ht="14.25" customHeight="1"/>
    <row r="14144" ht="14.25" customHeight="1"/>
    <row r="14145" ht="14.25" customHeight="1"/>
    <row r="14146" ht="14.25" customHeight="1"/>
    <row r="14147" ht="14.25" customHeight="1"/>
    <row r="14148" ht="14.25" customHeight="1"/>
    <row r="14149" ht="14.25" customHeight="1"/>
    <row r="14150" ht="14.25" customHeight="1"/>
    <row r="14151" ht="14.25" customHeight="1"/>
    <row r="14152" ht="14.25" customHeight="1"/>
    <row r="14153" ht="14.25" customHeight="1"/>
    <row r="14154" ht="14.25" customHeight="1"/>
    <row r="14155" ht="14.25" customHeight="1"/>
    <row r="14156" ht="14.25" customHeight="1"/>
    <row r="14157" ht="14.25" customHeight="1"/>
    <row r="14158" ht="14.25" customHeight="1"/>
    <row r="14159" ht="14.25" customHeight="1"/>
    <row r="14160" ht="14.25" customHeight="1"/>
    <row r="14161" ht="14.25" customHeight="1"/>
    <row r="14162" ht="14.25" customHeight="1"/>
    <row r="14163" ht="14.25" customHeight="1"/>
    <row r="14164" ht="14.25" customHeight="1"/>
    <row r="14165" ht="14.25" customHeight="1"/>
    <row r="14166" ht="14.25" customHeight="1"/>
    <row r="14167" ht="14.25" customHeight="1"/>
    <row r="14168" ht="14.25" customHeight="1"/>
    <row r="14169" ht="14.25" customHeight="1"/>
    <row r="14170" ht="14.25" customHeight="1"/>
    <row r="14171" ht="14.25" customHeight="1"/>
    <row r="14172" ht="14.25" customHeight="1"/>
    <row r="14173" ht="14.25" customHeight="1"/>
    <row r="14174" ht="14.25" customHeight="1"/>
    <row r="14175" ht="14.25" customHeight="1"/>
    <row r="14176" ht="14.25" customHeight="1"/>
    <row r="14177" ht="14.25" customHeight="1"/>
    <row r="14178" ht="14.25" customHeight="1"/>
    <row r="14179" ht="14.25" customHeight="1"/>
    <row r="14180" ht="14.25" customHeight="1"/>
    <row r="14181" ht="14.25" customHeight="1"/>
    <row r="14182" ht="14.25" customHeight="1"/>
    <row r="14183" ht="14.25" customHeight="1"/>
    <row r="14184" ht="14.25" customHeight="1"/>
    <row r="14185" ht="14.25" customHeight="1"/>
    <row r="14186" ht="14.25" customHeight="1"/>
    <row r="14187" ht="14.25" customHeight="1"/>
    <row r="14188" ht="14.25" customHeight="1"/>
    <row r="14189" ht="14.25" customHeight="1"/>
    <row r="14190" ht="14.25" customHeight="1"/>
    <row r="14191" ht="14.25" customHeight="1"/>
    <row r="14192" ht="14.25" customHeight="1"/>
    <row r="14193" ht="14.25" customHeight="1"/>
    <row r="14194" ht="14.25" customHeight="1"/>
    <row r="14195" ht="14.25" customHeight="1"/>
    <row r="14196" ht="14.25" customHeight="1"/>
    <row r="14197" ht="14.25" customHeight="1"/>
    <row r="14198" ht="14.25" customHeight="1"/>
    <row r="14199" ht="14.25" customHeight="1"/>
    <row r="14200" ht="14.25" customHeight="1"/>
    <row r="14201" ht="14.25" customHeight="1"/>
    <row r="14202" ht="14.25" customHeight="1"/>
    <row r="14203" ht="14.25" customHeight="1"/>
    <row r="14204" ht="14.25" customHeight="1"/>
    <row r="14205" ht="14.25" customHeight="1"/>
    <row r="14206" ht="14.25" customHeight="1"/>
    <row r="14207" ht="14.25" customHeight="1"/>
    <row r="14208" ht="14.25" customHeight="1"/>
    <row r="14209" ht="14.25" customHeight="1"/>
    <row r="14210" ht="14.25" customHeight="1"/>
    <row r="14211" ht="14.25" customHeight="1"/>
    <row r="14212" ht="14.25" customHeight="1"/>
    <row r="14213" ht="14.25" customHeight="1"/>
    <row r="14214" ht="14.25" customHeight="1"/>
    <row r="14215" ht="14.25" customHeight="1"/>
    <row r="14216" ht="14.25" customHeight="1"/>
    <row r="14217" ht="14.25" customHeight="1"/>
    <row r="14218" ht="14.25" customHeight="1"/>
    <row r="14219" ht="14.25" customHeight="1"/>
    <row r="14220" ht="14.25" customHeight="1"/>
    <row r="14221" ht="14.25" customHeight="1"/>
    <row r="14222" ht="14.25" customHeight="1"/>
    <row r="14223" ht="14.25" customHeight="1"/>
    <row r="14224" ht="14.25" customHeight="1"/>
    <row r="14225" ht="14.25" customHeight="1"/>
    <row r="14226" ht="14.25" customHeight="1"/>
    <row r="14227" ht="14.25" customHeight="1"/>
    <row r="14228" ht="14.25" customHeight="1"/>
    <row r="14229" ht="14.25" customHeight="1"/>
    <row r="14230" ht="14.25" customHeight="1"/>
    <row r="14231" ht="14.25" customHeight="1"/>
    <row r="14232" ht="14.25" customHeight="1"/>
    <row r="14233" ht="14.25" customHeight="1"/>
    <row r="14234" ht="14.25" customHeight="1"/>
    <row r="14235" ht="14.25" customHeight="1"/>
    <row r="14236" ht="14.25" customHeight="1"/>
    <row r="14237" ht="14.25" customHeight="1"/>
    <row r="14238" ht="14.25" customHeight="1"/>
    <row r="14239" ht="14.25" customHeight="1"/>
    <row r="14240" ht="14.25" customHeight="1"/>
    <row r="14241" ht="14.25" customHeight="1"/>
    <row r="14242" ht="14.25" customHeight="1"/>
    <row r="14243" ht="14.25" customHeight="1"/>
    <row r="14244" ht="14.25" customHeight="1"/>
    <row r="14245" ht="14.25" customHeight="1"/>
    <row r="14246" ht="14.25" customHeight="1"/>
    <row r="14247" ht="14.25" customHeight="1"/>
    <row r="14248" ht="14.25" customHeight="1"/>
    <row r="14249" ht="14.25" customHeight="1"/>
    <row r="14250" ht="14.25" customHeight="1"/>
    <row r="14251" ht="14.25" customHeight="1"/>
    <row r="14252" ht="14.25" customHeight="1"/>
    <row r="14253" ht="14.25" customHeight="1"/>
    <row r="14254" ht="14.25" customHeight="1"/>
    <row r="14255" ht="14.25" customHeight="1"/>
    <row r="14256" ht="14.25" customHeight="1"/>
    <row r="14257" ht="14.25" customHeight="1"/>
    <row r="14258" ht="14.25" customHeight="1"/>
    <row r="14259" ht="14.25" customHeight="1"/>
    <row r="14260" ht="14.25" customHeight="1"/>
    <row r="14261" ht="14.25" customHeight="1"/>
    <row r="14262" ht="14.25" customHeight="1"/>
    <row r="14263" ht="14.25" customHeight="1"/>
    <row r="14264" ht="14.25" customHeight="1"/>
    <row r="14265" ht="14.25" customHeight="1"/>
    <row r="14266" ht="14.25" customHeight="1"/>
    <row r="14267" ht="14.25" customHeight="1"/>
    <row r="14268" ht="14.25" customHeight="1"/>
    <row r="14269" ht="14.25" customHeight="1"/>
    <row r="14270" ht="14.25" customHeight="1"/>
    <row r="14271" ht="14.25" customHeight="1"/>
    <row r="14272" ht="14.25" customHeight="1"/>
    <row r="14273" ht="14.25" customHeight="1"/>
    <row r="14274" ht="14.25" customHeight="1"/>
    <row r="14275" ht="14.25" customHeight="1"/>
    <row r="14276" ht="14.25" customHeight="1"/>
    <row r="14277" ht="14.25" customHeight="1"/>
    <row r="14278" ht="14.25" customHeight="1"/>
    <row r="14279" ht="14.25" customHeight="1"/>
    <row r="14280" ht="14.25" customHeight="1"/>
    <row r="14281" ht="14.25" customHeight="1"/>
    <row r="14282" ht="14.25" customHeight="1"/>
    <row r="14283" ht="14.25" customHeight="1"/>
    <row r="14284" ht="14.25" customHeight="1"/>
    <row r="14285" ht="14.25" customHeight="1"/>
    <row r="14286" ht="14.25" customHeight="1"/>
    <row r="14287" ht="14.25" customHeight="1"/>
    <row r="14288" ht="14.25" customHeight="1"/>
    <row r="14289" ht="14.25" customHeight="1"/>
    <row r="14290" ht="14.25" customHeight="1"/>
    <row r="14291" ht="14.25" customHeight="1"/>
    <row r="14292" ht="14.25" customHeight="1"/>
    <row r="14293" ht="14.25" customHeight="1"/>
    <row r="14294" ht="14.25" customHeight="1"/>
    <row r="14295" ht="14.25" customHeight="1"/>
    <row r="14296" ht="14.25" customHeight="1"/>
    <row r="14297" ht="14.25" customHeight="1"/>
    <row r="14298" ht="14.25" customHeight="1"/>
    <row r="14299" ht="14.25" customHeight="1"/>
    <row r="14300" ht="14.25" customHeight="1"/>
    <row r="14301" ht="14.25" customHeight="1"/>
    <row r="14302" ht="14.25" customHeight="1"/>
    <row r="14303" ht="14.25" customHeight="1"/>
    <row r="14304" ht="14.25" customHeight="1"/>
    <row r="14305" ht="14.25" customHeight="1"/>
    <row r="14306" ht="14.25" customHeight="1"/>
    <row r="14307" ht="14.25" customHeight="1"/>
    <row r="14308" ht="14.25" customHeight="1"/>
    <row r="14309" ht="14.25" customHeight="1"/>
    <row r="14310" ht="14.25" customHeight="1"/>
    <row r="14311" ht="14.25" customHeight="1"/>
    <row r="14312" ht="14.25" customHeight="1"/>
    <row r="14313" ht="14.25" customHeight="1"/>
    <row r="14314" ht="14.25" customHeight="1"/>
    <row r="14315" ht="14.25" customHeight="1"/>
    <row r="14316" ht="14.25" customHeight="1"/>
    <row r="14317" ht="14.25" customHeight="1"/>
    <row r="14318" ht="14.25" customHeight="1"/>
    <row r="14319" ht="14.25" customHeight="1"/>
    <row r="14320" ht="14.25" customHeight="1"/>
    <row r="14321" ht="14.25" customHeight="1"/>
    <row r="14322" ht="14.25" customHeight="1"/>
    <row r="14323" ht="14.25" customHeight="1"/>
    <row r="14324" ht="14.25" customHeight="1"/>
    <row r="14325" ht="14.25" customHeight="1"/>
    <row r="14326" ht="14.25" customHeight="1"/>
    <row r="14327" ht="14.25" customHeight="1"/>
    <row r="14328" ht="14.25" customHeight="1"/>
    <row r="14329" ht="14.25" customHeight="1"/>
    <row r="14330" ht="14.25" customHeight="1"/>
    <row r="14331" ht="14.25" customHeight="1"/>
    <row r="14332" ht="14.25" customHeight="1"/>
    <row r="14333" ht="14.25" customHeight="1"/>
    <row r="14334" ht="14.25" customHeight="1"/>
    <row r="14335" ht="14.25" customHeight="1"/>
    <row r="14336" ht="14.25" customHeight="1"/>
    <row r="14337" ht="14.25" customHeight="1"/>
    <row r="14338" ht="14.25" customHeight="1"/>
    <row r="14339" ht="14.25" customHeight="1"/>
    <row r="14340" ht="14.25" customHeight="1"/>
    <row r="14341" ht="14.25" customHeight="1"/>
    <row r="14342" ht="14.25" customHeight="1"/>
    <row r="14343" ht="14.25" customHeight="1"/>
    <row r="14344" ht="14.25" customHeight="1"/>
    <row r="14345" ht="14.25" customHeight="1"/>
    <row r="14346" ht="14.25" customHeight="1"/>
    <row r="14347" ht="14.25" customHeight="1"/>
    <row r="14348" ht="14.25" customHeight="1"/>
    <row r="14349" ht="14.25" customHeight="1"/>
    <row r="14350" ht="14.25" customHeight="1"/>
    <row r="14351" ht="14.25" customHeight="1"/>
    <row r="14352" ht="14.25" customHeight="1"/>
    <row r="14353" ht="14.25" customHeight="1"/>
    <row r="14354" ht="14.25" customHeight="1"/>
    <row r="14355" ht="14.25" customHeight="1"/>
    <row r="14356" ht="14.25" customHeight="1"/>
    <row r="14357" ht="14.25" customHeight="1"/>
    <row r="14358" ht="14.25" customHeight="1"/>
    <row r="14359" ht="14.25" customHeight="1"/>
    <row r="14360" ht="14.25" customHeight="1"/>
    <row r="14361" ht="14.25" customHeight="1"/>
    <row r="14362" ht="14.25" customHeight="1"/>
    <row r="14363" ht="14.25" customHeight="1"/>
    <row r="14364" ht="14.25" customHeight="1"/>
    <row r="14365" ht="14.25" customHeight="1"/>
    <row r="14366" ht="14.25" customHeight="1"/>
    <row r="14367" ht="14.25" customHeight="1"/>
    <row r="14368" ht="14.25" customHeight="1"/>
    <row r="14369" ht="14.25" customHeight="1"/>
    <row r="14370" ht="14.25" customHeight="1"/>
    <row r="14371" ht="14.25" customHeight="1"/>
    <row r="14372" ht="14.25" customHeight="1"/>
    <row r="14373" ht="14.25" customHeight="1"/>
    <row r="14374" ht="14.25" customHeight="1"/>
    <row r="14375" ht="14.25" customHeight="1"/>
    <row r="14376" ht="14.25" customHeight="1"/>
    <row r="14377" ht="14.25" customHeight="1"/>
    <row r="14378" ht="14.25" customHeight="1"/>
    <row r="14379" ht="14.25" customHeight="1"/>
    <row r="14380" ht="14.25" customHeight="1"/>
    <row r="14381" ht="14.25" customHeight="1"/>
    <row r="14382" ht="14.25" customHeight="1"/>
    <row r="14383" ht="14.25" customHeight="1"/>
    <row r="14384" ht="14.25" customHeight="1"/>
    <row r="14385" ht="14.25" customHeight="1"/>
    <row r="14386" ht="14.25" customHeight="1"/>
    <row r="14387" ht="14.25" customHeight="1"/>
    <row r="14388" ht="14.25" customHeight="1"/>
    <row r="14389" ht="14.25" customHeight="1"/>
    <row r="14390" ht="14.25" customHeight="1"/>
    <row r="14391" ht="14.25" customHeight="1"/>
    <row r="14392" ht="14.25" customHeight="1"/>
    <row r="14393" ht="14.25" customHeight="1"/>
    <row r="14394" ht="14.25" customHeight="1"/>
    <row r="14395" ht="14.25" customHeight="1"/>
    <row r="14396" ht="14.25" customHeight="1"/>
    <row r="14397" ht="14.25" customHeight="1"/>
    <row r="14398" ht="14.25" customHeight="1"/>
    <row r="14399" ht="14.25" customHeight="1"/>
    <row r="14400" ht="14.25" customHeight="1"/>
    <row r="14401" ht="14.25" customHeight="1"/>
    <row r="14402" ht="14.25" customHeight="1"/>
    <row r="14403" ht="14.25" customHeight="1"/>
    <row r="14404" ht="14.25" customHeight="1"/>
    <row r="14405" ht="14.25" customHeight="1"/>
    <row r="14406" ht="14.25" customHeight="1"/>
    <row r="14407" ht="14.25" customHeight="1"/>
    <row r="14408" ht="14.25" customHeight="1"/>
    <row r="14409" ht="14.25" customHeight="1"/>
    <row r="14410" ht="14.25" customHeight="1"/>
    <row r="14411" ht="14.25" customHeight="1"/>
    <row r="14412" ht="14.25" customHeight="1"/>
    <row r="14413" ht="14.25" customHeight="1"/>
    <row r="14414" ht="14.25" customHeight="1"/>
    <row r="14415" ht="14.25" customHeight="1"/>
    <row r="14416" ht="14.25" customHeight="1"/>
    <row r="14417" ht="14.25" customHeight="1"/>
    <row r="14418" ht="14.25" customHeight="1"/>
    <row r="14419" ht="14.25" customHeight="1"/>
    <row r="14420" ht="14.25" customHeight="1"/>
    <row r="14421" ht="14.25" customHeight="1"/>
    <row r="14422" ht="14.25" customHeight="1"/>
    <row r="14423" ht="14.25" customHeight="1"/>
    <row r="14424" ht="14.25" customHeight="1"/>
    <row r="14425" ht="14.25" customHeight="1"/>
    <row r="14426" ht="14.25" customHeight="1"/>
    <row r="14427" ht="14.25" customHeight="1"/>
    <row r="14428" ht="14.25" customHeight="1"/>
    <row r="14429" ht="14.25" customHeight="1"/>
    <row r="14430" ht="14.25" customHeight="1"/>
    <row r="14431" ht="14.25" customHeight="1"/>
    <row r="14432" ht="14.25" customHeight="1"/>
    <row r="14433" ht="14.25" customHeight="1"/>
    <row r="14434" ht="14.25" customHeight="1"/>
    <row r="14435" ht="14.25" customHeight="1"/>
    <row r="14436" ht="14.25" customHeight="1"/>
    <row r="14437" ht="14.25" customHeight="1"/>
    <row r="14438" ht="14.25" customHeight="1"/>
    <row r="14439" ht="14.25" customHeight="1"/>
    <row r="14440" ht="14.25" customHeight="1"/>
    <row r="14441" ht="14.25" customHeight="1"/>
    <row r="14442" ht="14.25" customHeight="1"/>
    <row r="14443" ht="14.25" customHeight="1"/>
    <row r="14444" ht="14.25" customHeight="1"/>
    <row r="14445" ht="14.25" customHeight="1"/>
    <row r="14446" ht="14.25" customHeight="1"/>
    <row r="14447" ht="14.25" customHeight="1"/>
    <row r="14448" ht="14.25" customHeight="1"/>
    <row r="14449" ht="14.25" customHeight="1"/>
    <row r="14450" ht="14.25" customHeight="1"/>
    <row r="14451" ht="14.25" customHeight="1"/>
    <row r="14452" ht="14.25" customHeight="1"/>
    <row r="14453" ht="14.25" customHeight="1"/>
    <row r="14454" ht="14.25" customHeight="1"/>
    <row r="14455" ht="14.25" customHeight="1"/>
    <row r="14456" ht="14.25" customHeight="1"/>
    <row r="14457" ht="14.25" customHeight="1"/>
    <row r="14458" ht="14.25" customHeight="1"/>
    <row r="14459" ht="14.25" customHeight="1"/>
    <row r="14460" ht="14.25" customHeight="1"/>
    <row r="14461" ht="14.25" customHeight="1"/>
    <row r="14462" ht="14.25" customHeight="1"/>
    <row r="14463" ht="14.25" customHeight="1"/>
    <row r="14464" ht="14.25" customHeight="1"/>
    <row r="14465" ht="14.25" customHeight="1"/>
    <row r="14466" ht="14.25" customHeight="1"/>
    <row r="14467" ht="14.25" customHeight="1"/>
    <row r="14468" ht="14.25" customHeight="1"/>
    <row r="14469" ht="14.25" customHeight="1"/>
    <row r="14470" ht="14.25" customHeight="1"/>
    <row r="14471" ht="14.25" customHeight="1"/>
    <row r="14472" ht="14.25" customHeight="1"/>
    <row r="14473" ht="14.25" customHeight="1"/>
    <row r="14474" ht="14.25" customHeight="1"/>
    <row r="14475" ht="14.25" customHeight="1"/>
    <row r="14476" ht="14.25" customHeight="1"/>
    <row r="14477" ht="14.25" customHeight="1"/>
    <row r="14478" ht="14.25" customHeight="1"/>
    <row r="14479" ht="14.25" customHeight="1"/>
    <row r="14480" ht="14.25" customHeight="1"/>
    <row r="14481" ht="14.25" customHeight="1"/>
    <row r="14482" ht="14.25" customHeight="1"/>
    <row r="14483" ht="14.25" customHeight="1"/>
    <row r="14484" ht="14.25" customHeight="1"/>
    <row r="14485" ht="14.25" customHeight="1"/>
    <row r="14486" ht="14.25" customHeight="1"/>
    <row r="14487" ht="14.25" customHeight="1"/>
    <row r="14488" ht="14.25" customHeight="1"/>
    <row r="14489" ht="14.25" customHeight="1"/>
    <row r="14490" ht="14.25" customHeight="1"/>
    <row r="14491" ht="14.25" customHeight="1"/>
    <row r="14492" ht="14.25" customHeight="1"/>
    <row r="14493" ht="14.25" customHeight="1"/>
    <row r="14494" ht="14.25" customHeight="1"/>
    <row r="14495" ht="14.25" customHeight="1"/>
    <row r="14496" ht="14.25" customHeight="1"/>
    <row r="14497" ht="14.25" customHeight="1"/>
    <row r="14498" ht="14.25" customHeight="1"/>
    <row r="14499" ht="14.25" customHeight="1"/>
    <row r="14500" ht="14.25" customHeight="1"/>
    <row r="14501" ht="14.25" customHeight="1"/>
    <row r="14502" ht="14.25" customHeight="1"/>
    <row r="14503" ht="14.25" customHeight="1"/>
    <row r="14504" ht="14.25" customHeight="1"/>
    <row r="14505" ht="14.25" customHeight="1"/>
    <row r="14506" ht="14.25" customHeight="1"/>
    <row r="14507" ht="14.25" customHeight="1"/>
    <row r="14508" ht="14.25" customHeight="1"/>
    <row r="14509" ht="14.25" customHeight="1"/>
    <row r="14510" ht="14.25" customHeight="1"/>
    <row r="14511" ht="14.25" customHeight="1"/>
    <row r="14512" ht="14.25" customHeight="1"/>
    <row r="14513" ht="14.25" customHeight="1"/>
    <row r="14514" ht="14.25" customHeight="1"/>
    <row r="14515" ht="14.25" customHeight="1"/>
    <row r="14516" ht="14.25" customHeight="1"/>
    <row r="14517" ht="14.25" customHeight="1"/>
    <row r="14518" ht="14.25" customHeight="1"/>
    <row r="14519" ht="14.25" customHeight="1"/>
    <row r="14520" ht="14.25" customHeight="1"/>
    <row r="14521" ht="14.25" customHeight="1"/>
    <row r="14522" ht="14.25" customHeight="1"/>
    <row r="14523" ht="14.25" customHeight="1"/>
    <row r="14524" ht="14.25" customHeight="1"/>
    <row r="14525" ht="14.25" customHeight="1"/>
    <row r="14526" ht="14.25" customHeight="1"/>
    <row r="14527" ht="14.25" customHeight="1"/>
    <row r="14528" ht="14.25" customHeight="1"/>
    <row r="14529" ht="14.25" customHeight="1"/>
    <row r="14530" ht="14.25" customHeight="1"/>
    <row r="14531" ht="14.25" customHeight="1"/>
    <row r="14532" ht="14.25" customHeight="1"/>
    <row r="14533" ht="14.25" customHeight="1"/>
    <row r="14534" ht="14.25" customHeight="1"/>
    <row r="14535" ht="14.25" customHeight="1"/>
    <row r="14536" ht="14.25" customHeight="1"/>
    <row r="14537" ht="14.25" customHeight="1"/>
    <row r="14538" ht="14.25" customHeight="1"/>
    <row r="14539" ht="14.25" customHeight="1"/>
    <row r="14540" ht="14.25" customHeight="1"/>
    <row r="14541" ht="14.25" customHeight="1"/>
    <row r="14542" ht="14.25" customHeight="1"/>
    <row r="14543" ht="14.25" customHeight="1"/>
    <row r="14544" ht="14.25" customHeight="1"/>
    <row r="14545" ht="14.25" customHeight="1"/>
    <row r="14546" ht="14.25" customHeight="1"/>
    <row r="14547" ht="14.25" customHeight="1"/>
    <row r="14548" ht="14.25" customHeight="1"/>
    <row r="14549" ht="14.25" customHeight="1"/>
    <row r="14550" ht="14.25" customHeight="1"/>
    <row r="14551" ht="14.25" customHeight="1"/>
    <row r="14552" ht="14.25" customHeight="1"/>
    <row r="14553" ht="14.25" customHeight="1"/>
    <row r="14554" ht="14.25" customHeight="1"/>
    <row r="14555" ht="14.25" customHeight="1"/>
    <row r="14556" ht="14.25" customHeight="1"/>
    <row r="14557" ht="14.25" customHeight="1"/>
    <row r="14558" ht="14.25" customHeight="1"/>
    <row r="14559" ht="14.25" customHeight="1"/>
    <row r="14560" ht="14.25" customHeight="1"/>
    <row r="14561" ht="14.25" customHeight="1"/>
    <row r="14562" ht="14.25" customHeight="1"/>
    <row r="14563" ht="14.25" customHeight="1"/>
    <row r="14564" ht="14.25" customHeight="1"/>
    <row r="14565" ht="14.25" customHeight="1"/>
    <row r="14566" ht="14.25" customHeight="1"/>
    <row r="14567" ht="14.25" customHeight="1"/>
    <row r="14568" ht="14.25" customHeight="1"/>
    <row r="14569" ht="14.25" customHeight="1"/>
    <row r="14570" ht="14.25" customHeight="1"/>
    <row r="14571" ht="14.25" customHeight="1"/>
    <row r="14572" ht="14.25" customHeight="1"/>
    <row r="14573" ht="14.25" customHeight="1"/>
    <row r="14574" ht="14.25" customHeight="1"/>
    <row r="14575" ht="14.25" customHeight="1"/>
    <row r="14576" ht="14.25" customHeight="1"/>
    <row r="14577" ht="14.25" customHeight="1"/>
    <row r="14578" ht="14.25" customHeight="1"/>
    <row r="14579" ht="14.25" customHeight="1"/>
    <row r="14580" ht="14.25" customHeight="1"/>
    <row r="14581" ht="14.25" customHeight="1"/>
    <row r="14582" ht="14.25" customHeight="1"/>
    <row r="14583" ht="14.25" customHeight="1"/>
    <row r="14584" ht="14.25" customHeight="1"/>
    <row r="14585" ht="14.25" customHeight="1"/>
    <row r="14586" ht="14.25" customHeight="1"/>
    <row r="14587" ht="14.25" customHeight="1"/>
    <row r="14588" ht="14.25" customHeight="1"/>
    <row r="14589" ht="14.25" customHeight="1"/>
    <row r="14590" ht="14.25" customHeight="1"/>
    <row r="14591" ht="14.25" customHeight="1"/>
    <row r="14592" ht="14.25" customHeight="1"/>
    <row r="14593" ht="14.25" customHeight="1"/>
    <row r="14594" ht="14.25" customHeight="1"/>
    <row r="14595" ht="14.25" customHeight="1"/>
    <row r="14596" ht="14.25" customHeight="1"/>
    <row r="14597" ht="14.25" customHeight="1"/>
    <row r="14598" ht="14.25" customHeight="1"/>
    <row r="14599" ht="14.25" customHeight="1"/>
    <row r="14600" ht="14.25" customHeight="1"/>
    <row r="14601" ht="14.25" customHeight="1"/>
    <row r="14602" ht="14.25" customHeight="1"/>
    <row r="14603" ht="14.25" customHeight="1"/>
    <row r="14604" ht="14.25" customHeight="1"/>
    <row r="14605" ht="14.25" customHeight="1"/>
    <row r="14606" ht="14.25" customHeight="1"/>
    <row r="14607" ht="14.25" customHeight="1"/>
    <row r="14608" ht="14.25" customHeight="1"/>
    <row r="14609" ht="14.25" customHeight="1"/>
    <row r="14610" ht="14.25" customHeight="1"/>
    <row r="14611" ht="14.25" customHeight="1"/>
    <row r="14612" ht="14.25" customHeight="1"/>
    <row r="14613" ht="14.25" customHeight="1"/>
    <row r="14614" ht="14.25" customHeight="1"/>
    <row r="14615" ht="14.25" customHeight="1"/>
    <row r="14616" ht="14.25" customHeight="1"/>
    <row r="14617" ht="14.25" customHeight="1"/>
    <row r="14618" ht="14.25" customHeight="1"/>
    <row r="14619" ht="14.25" customHeight="1"/>
    <row r="14620" ht="14.25" customHeight="1"/>
    <row r="14621" ht="14.25" customHeight="1"/>
    <row r="14622" ht="14.25" customHeight="1"/>
    <row r="14623" ht="14.25" customHeight="1"/>
    <row r="14624" ht="14.25" customHeight="1"/>
    <row r="14625" ht="14.25" customHeight="1"/>
    <row r="14626" ht="14.25" customHeight="1"/>
    <row r="14627" ht="14.25" customHeight="1"/>
    <row r="14628" ht="14.25" customHeight="1"/>
    <row r="14629" ht="14.25" customHeight="1"/>
    <row r="14630" ht="14.25" customHeight="1"/>
    <row r="14631" ht="14.25" customHeight="1"/>
    <row r="14632" ht="14.25" customHeight="1"/>
    <row r="14633" ht="14.25" customHeight="1"/>
    <row r="14634" ht="14.25" customHeight="1"/>
    <row r="14635" ht="14.25" customHeight="1"/>
    <row r="14636" ht="14.25" customHeight="1"/>
    <row r="14637" ht="14.25" customHeight="1"/>
    <row r="14638" ht="14.25" customHeight="1"/>
    <row r="14639" ht="14.25" customHeight="1"/>
    <row r="14640" ht="14.25" customHeight="1"/>
    <row r="14641" ht="14.25" customHeight="1"/>
    <row r="14642" ht="14.25" customHeight="1"/>
    <row r="14643" ht="14.25" customHeight="1"/>
    <row r="14644" ht="14.25" customHeight="1"/>
    <row r="14645" ht="14.25" customHeight="1"/>
    <row r="14646" ht="14.25" customHeight="1"/>
    <row r="14647" ht="14.25" customHeight="1"/>
    <row r="14648" ht="14.25" customHeight="1"/>
    <row r="14649" ht="14.25" customHeight="1"/>
    <row r="14650" ht="14.25" customHeight="1"/>
    <row r="14651" ht="14.25" customHeight="1"/>
    <row r="14652" ht="14.25" customHeight="1"/>
    <row r="14653" ht="14.25" customHeight="1"/>
    <row r="14654" ht="14.25" customHeight="1"/>
    <row r="14655" ht="14.25" customHeight="1"/>
    <row r="14656" ht="14.25" customHeight="1"/>
    <row r="14657" ht="14.25" customHeight="1"/>
    <row r="14658" ht="14.25" customHeight="1"/>
    <row r="14659" ht="14.25" customHeight="1"/>
    <row r="14660" ht="14.25" customHeight="1"/>
    <row r="14661" ht="14.25" customHeight="1"/>
    <row r="14662" ht="14.25" customHeight="1"/>
    <row r="14663" ht="14.25" customHeight="1"/>
    <row r="14664" ht="14.25" customHeight="1"/>
    <row r="14665" ht="14.25" customHeight="1"/>
    <row r="14666" ht="14.25" customHeight="1"/>
    <row r="14667" ht="14.25" customHeight="1"/>
    <row r="14668" ht="14.25" customHeight="1"/>
    <row r="14669" ht="14.25" customHeight="1"/>
    <row r="14670" ht="14.25" customHeight="1"/>
    <row r="14671" ht="14.25" customHeight="1"/>
    <row r="14672" ht="14.25" customHeight="1"/>
    <row r="14673" ht="14.25" customHeight="1"/>
    <row r="14674" ht="14.25" customHeight="1"/>
    <row r="14675" ht="14.25" customHeight="1"/>
    <row r="14676" ht="14.25" customHeight="1"/>
    <row r="14677" ht="14.25" customHeight="1"/>
    <row r="14678" ht="14.25" customHeight="1"/>
    <row r="14679" ht="14.25" customHeight="1"/>
    <row r="14680" ht="14.25" customHeight="1"/>
    <row r="14681" ht="14.25" customHeight="1"/>
    <row r="14682" ht="14.25" customHeight="1"/>
    <row r="14683" ht="14.25" customHeight="1"/>
    <row r="14684" ht="14.25" customHeight="1"/>
    <row r="14685" ht="14.25" customHeight="1"/>
    <row r="14686" ht="14.25" customHeight="1"/>
    <row r="14687" ht="14.25" customHeight="1"/>
    <row r="14688" ht="14.25" customHeight="1"/>
    <row r="14689" ht="14.25" customHeight="1"/>
    <row r="14690" ht="14.25" customHeight="1"/>
    <row r="14691" ht="14.25" customHeight="1"/>
    <row r="14692" ht="14.25" customHeight="1"/>
    <row r="14693" ht="14.25" customHeight="1"/>
    <row r="14694" ht="14.25" customHeight="1"/>
    <row r="14695" ht="14.25" customHeight="1"/>
    <row r="14696" ht="14.25" customHeight="1"/>
    <row r="14697" ht="14.25" customHeight="1"/>
    <row r="14698" ht="14.25" customHeight="1"/>
    <row r="14699" ht="14.25" customHeight="1"/>
    <row r="14700" ht="14.25" customHeight="1"/>
    <row r="14701" ht="14.25" customHeight="1"/>
    <row r="14702" ht="14.25" customHeight="1"/>
    <row r="14703" ht="14.25" customHeight="1"/>
    <row r="14704" ht="14.25" customHeight="1"/>
    <row r="14705" ht="14.25" customHeight="1"/>
    <row r="14706" ht="14.25" customHeight="1"/>
    <row r="14707" ht="14.25" customHeight="1"/>
    <row r="14708" ht="14.25" customHeight="1"/>
    <row r="14709" ht="14.25" customHeight="1"/>
    <row r="14710" ht="14.25" customHeight="1"/>
    <row r="14711" ht="14.25" customHeight="1"/>
    <row r="14712" ht="14.25" customHeight="1"/>
    <row r="14713" ht="14.25" customHeight="1"/>
    <row r="14714" ht="14.25" customHeight="1"/>
    <row r="14715" ht="14.25" customHeight="1"/>
    <row r="14716" ht="14.25" customHeight="1"/>
    <row r="14717" ht="14.25" customHeight="1"/>
    <row r="14718" ht="14.25" customHeight="1"/>
    <row r="14719" ht="14.25" customHeight="1"/>
    <row r="14720" ht="14.25" customHeight="1"/>
    <row r="14721" ht="14.25" customHeight="1"/>
    <row r="14722" ht="14.25" customHeight="1"/>
    <row r="14723" ht="14.25" customHeight="1"/>
    <row r="14724" ht="14.25" customHeight="1"/>
    <row r="14725" ht="14.25" customHeight="1"/>
    <row r="14726" ht="14.25" customHeight="1"/>
    <row r="14727" ht="14.25" customHeight="1"/>
    <row r="14728" ht="14.25" customHeight="1"/>
    <row r="14729" ht="14.25" customHeight="1"/>
    <row r="14730" ht="14.25" customHeight="1"/>
    <row r="14731" ht="14.25" customHeight="1"/>
    <row r="14732" ht="14.25" customHeight="1"/>
    <row r="14733" ht="14.25" customHeight="1"/>
    <row r="14734" ht="14.25" customHeight="1"/>
    <row r="14735" ht="14.25" customHeight="1"/>
    <row r="14736" ht="14.25" customHeight="1"/>
    <row r="14737" ht="14.25" customHeight="1"/>
    <row r="14738" ht="14.25" customHeight="1"/>
    <row r="14739" ht="14.25" customHeight="1"/>
    <row r="14740" ht="14.25" customHeight="1"/>
    <row r="14741" ht="14.25" customHeight="1"/>
    <row r="14742" ht="14.25" customHeight="1"/>
    <row r="14743" ht="14.25" customHeight="1"/>
    <row r="14744" ht="14.25" customHeight="1"/>
    <row r="14745" ht="14.25" customHeight="1"/>
    <row r="14746" ht="14.25" customHeight="1"/>
    <row r="14747" ht="14.25" customHeight="1"/>
    <row r="14748" ht="14.25" customHeight="1"/>
    <row r="14749" ht="14.25" customHeight="1"/>
    <row r="14750" ht="14.25" customHeight="1"/>
    <row r="14751" ht="14.25" customHeight="1"/>
    <row r="14752" ht="14.25" customHeight="1"/>
    <row r="14753" ht="14.25" customHeight="1"/>
    <row r="14754" ht="14.25" customHeight="1"/>
    <row r="14755" ht="14.25" customHeight="1"/>
    <row r="14756" ht="14.25" customHeight="1"/>
    <row r="14757" ht="14.25" customHeight="1"/>
    <row r="14758" ht="14.25" customHeight="1"/>
    <row r="14759" ht="14.25" customHeight="1"/>
    <row r="14760" ht="14.25" customHeight="1"/>
    <row r="14761" ht="14.25" customHeight="1"/>
    <row r="14762" ht="14.25" customHeight="1"/>
    <row r="14763" ht="14.25" customHeight="1"/>
    <row r="14764" ht="14.25" customHeight="1"/>
    <row r="14765" ht="14.25" customHeight="1"/>
    <row r="14766" ht="14.25" customHeight="1"/>
    <row r="14767" ht="14.25" customHeight="1"/>
    <row r="14768" ht="14.25" customHeight="1"/>
    <row r="14769" ht="14.25" customHeight="1"/>
    <row r="14770" ht="14.25" customHeight="1"/>
    <row r="14771" ht="14.25" customHeight="1"/>
    <row r="14772" ht="14.25" customHeight="1"/>
    <row r="14773" ht="14.25" customHeight="1"/>
    <row r="14774" ht="14.25" customHeight="1"/>
    <row r="14775" ht="14.25" customHeight="1"/>
    <row r="14776" ht="14.25" customHeight="1"/>
    <row r="14777" ht="14.25" customHeight="1"/>
    <row r="14778" ht="14.25" customHeight="1"/>
    <row r="14779" ht="14.25" customHeight="1"/>
    <row r="14780" ht="14.25" customHeight="1"/>
    <row r="14781" ht="14.25" customHeight="1"/>
    <row r="14782" ht="14.25" customHeight="1"/>
    <row r="14783" ht="14.25" customHeight="1"/>
    <row r="14784" ht="14.25" customHeight="1"/>
    <row r="14785" ht="14.25" customHeight="1"/>
    <row r="14786" ht="14.25" customHeight="1"/>
    <row r="14787" ht="14.25" customHeight="1"/>
    <row r="14788" ht="14.25" customHeight="1"/>
    <row r="14789" ht="14.25" customHeight="1"/>
    <row r="14790" ht="14.25" customHeight="1"/>
    <row r="14791" ht="14.25" customHeight="1"/>
    <row r="14792" ht="14.25" customHeight="1"/>
    <row r="14793" ht="14.25" customHeight="1"/>
    <row r="14794" ht="14.25" customHeight="1"/>
    <row r="14795" ht="14.25" customHeight="1"/>
    <row r="14796" ht="14.25" customHeight="1"/>
    <row r="14797" ht="14.25" customHeight="1"/>
    <row r="14798" ht="14.25" customHeight="1"/>
    <row r="14799" ht="14.25" customHeight="1"/>
    <row r="14800" ht="14.25" customHeight="1"/>
    <row r="14801" ht="14.25" customHeight="1"/>
    <row r="14802" ht="14.25" customHeight="1"/>
    <row r="14803" ht="14.25" customHeight="1"/>
    <row r="14804" ht="14.25" customHeight="1"/>
    <row r="14805" ht="14.25" customHeight="1"/>
    <row r="14806" ht="14.25" customHeight="1"/>
    <row r="14807" ht="14.25" customHeight="1"/>
    <row r="14808" ht="14.25" customHeight="1"/>
    <row r="14809" ht="14.25" customHeight="1"/>
    <row r="14810" ht="14.25" customHeight="1"/>
    <row r="14811" ht="14.25" customHeight="1"/>
    <row r="14812" ht="14.25" customHeight="1"/>
    <row r="14813" ht="14.25" customHeight="1"/>
    <row r="14814" ht="14.25" customHeight="1"/>
    <row r="14815" ht="14.25" customHeight="1"/>
    <row r="14816" ht="14.25" customHeight="1"/>
    <row r="14817" ht="14.25" customHeight="1"/>
    <row r="14818" ht="14.25" customHeight="1"/>
    <row r="14819" ht="14.25" customHeight="1"/>
    <row r="14820" ht="14.25" customHeight="1"/>
    <row r="14821" ht="14.25" customHeight="1"/>
    <row r="14822" ht="14.25" customHeight="1"/>
    <row r="14823" ht="14.25" customHeight="1"/>
    <row r="14824" ht="14.25" customHeight="1"/>
    <row r="14825" ht="14.25" customHeight="1"/>
    <row r="14826" ht="14.25" customHeight="1"/>
    <row r="14827" ht="14.25" customHeight="1"/>
    <row r="14828" ht="14.25" customHeight="1"/>
    <row r="14829" ht="14.25" customHeight="1"/>
    <row r="14830" ht="14.25" customHeight="1"/>
    <row r="14831" ht="14.25" customHeight="1"/>
    <row r="14832" ht="14.25" customHeight="1"/>
    <row r="14833" ht="14.25" customHeight="1"/>
    <row r="14834" ht="14.25" customHeight="1"/>
    <row r="14835" ht="14.25" customHeight="1"/>
    <row r="14836" ht="14.25" customHeight="1"/>
    <row r="14837" ht="14.25" customHeight="1"/>
    <row r="14838" ht="14.25" customHeight="1"/>
    <row r="14839" ht="14.25" customHeight="1"/>
    <row r="14840" ht="14.25" customHeight="1"/>
    <row r="14841" ht="14.25" customHeight="1"/>
    <row r="14842" ht="14.25" customHeight="1"/>
    <row r="14843" ht="14.25" customHeight="1"/>
    <row r="14844" ht="14.25" customHeight="1"/>
    <row r="14845" ht="14.25" customHeight="1"/>
    <row r="14846" ht="14.25" customHeight="1"/>
    <row r="14847" ht="14.25" customHeight="1"/>
    <row r="14848" ht="14.25" customHeight="1"/>
    <row r="14849" ht="14.25" customHeight="1"/>
    <row r="14850" ht="14.25" customHeight="1"/>
    <row r="14851" ht="14.25" customHeight="1"/>
    <row r="14852" ht="14.25" customHeight="1"/>
    <row r="14853" ht="14.25" customHeight="1"/>
    <row r="14854" ht="14.25" customHeight="1"/>
    <row r="14855" ht="14.25" customHeight="1"/>
    <row r="14856" ht="14.25" customHeight="1"/>
    <row r="14857" ht="14.25" customHeight="1"/>
    <row r="14858" ht="14.25" customHeight="1"/>
    <row r="14859" ht="14.25" customHeight="1"/>
    <row r="14860" ht="14.25" customHeight="1"/>
    <row r="14861" ht="14.25" customHeight="1"/>
    <row r="14862" ht="14.25" customHeight="1"/>
    <row r="14863" ht="14.25" customHeight="1"/>
    <row r="14864" ht="14.25" customHeight="1"/>
    <row r="14865" ht="14.25" customHeight="1"/>
    <row r="14866" ht="14.25" customHeight="1"/>
    <row r="14867" ht="14.25" customHeight="1"/>
    <row r="14868" ht="14.25" customHeight="1"/>
    <row r="14869" ht="14.25" customHeight="1"/>
    <row r="14870" ht="14.25" customHeight="1"/>
    <row r="14871" ht="14.25" customHeight="1"/>
    <row r="14872" ht="14.25" customHeight="1"/>
    <row r="14873" ht="14.25" customHeight="1"/>
    <row r="14874" ht="14.25" customHeight="1"/>
    <row r="14875" ht="14.25" customHeight="1"/>
    <row r="14876" ht="14.25" customHeight="1"/>
    <row r="14877" ht="14.25" customHeight="1"/>
    <row r="14878" ht="14.25" customHeight="1"/>
    <row r="14879" ht="14.25" customHeight="1"/>
    <row r="14880" ht="14.25" customHeight="1"/>
    <row r="14881" ht="14.25" customHeight="1"/>
    <row r="14882" ht="14.25" customHeight="1"/>
    <row r="14883" ht="14.25" customHeight="1"/>
    <row r="14884" ht="14.25" customHeight="1"/>
    <row r="14885" ht="14.25" customHeight="1"/>
    <row r="14886" ht="14.25" customHeight="1"/>
    <row r="14887" ht="14.25" customHeight="1"/>
    <row r="14888" ht="14.25" customHeight="1"/>
    <row r="14889" ht="14.25" customHeight="1"/>
    <row r="14890" ht="14.25" customHeight="1"/>
    <row r="14891" ht="14.25" customHeight="1"/>
    <row r="14892" ht="14.25" customHeight="1"/>
    <row r="14893" ht="14.25" customHeight="1"/>
    <row r="14894" ht="14.25" customHeight="1"/>
    <row r="14895" ht="14.25" customHeight="1"/>
    <row r="14896" ht="14.25" customHeight="1"/>
    <row r="14897" ht="14.25" customHeight="1"/>
    <row r="14898" ht="14.25" customHeight="1"/>
    <row r="14899" ht="14.25" customHeight="1"/>
    <row r="14900" ht="14.25" customHeight="1"/>
    <row r="14901" ht="14.25" customHeight="1"/>
    <row r="14902" ht="14.25" customHeight="1"/>
    <row r="14903" ht="14.25" customHeight="1"/>
    <row r="14904" ht="14.25" customHeight="1"/>
    <row r="14905" ht="14.25" customHeight="1"/>
    <row r="14906" ht="14.25" customHeight="1"/>
    <row r="14907" ht="14.25" customHeight="1"/>
    <row r="14908" ht="14.25" customHeight="1"/>
    <row r="14909" ht="14.25" customHeight="1"/>
    <row r="14910" ht="14.25" customHeight="1"/>
    <row r="14911" ht="14.25" customHeight="1"/>
    <row r="14912" ht="14.25" customHeight="1"/>
    <row r="14913" ht="14.25" customHeight="1"/>
    <row r="14914" ht="14.25" customHeight="1"/>
    <row r="14915" ht="14.25" customHeight="1"/>
    <row r="14916" ht="14.25" customHeight="1"/>
    <row r="14917" ht="14.25" customHeight="1"/>
    <row r="14918" ht="14.25" customHeight="1"/>
    <row r="14919" ht="14.25" customHeight="1"/>
    <row r="14920" ht="14.25" customHeight="1"/>
    <row r="14921" ht="14.25" customHeight="1"/>
    <row r="14922" ht="14.25" customHeight="1"/>
    <row r="14923" ht="14.25" customHeight="1"/>
    <row r="14924" ht="14.25" customHeight="1"/>
    <row r="14925" ht="14.25" customHeight="1"/>
    <row r="14926" ht="14.25" customHeight="1"/>
    <row r="14927" ht="14.25" customHeight="1"/>
    <row r="14928" ht="14.25" customHeight="1"/>
    <row r="14929" ht="14.25" customHeight="1"/>
    <row r="14930" ht="14.25" customHeight="1"/>
    <row r="14931" ht="14.25" customHeight="1"/>
    <row r="14932" ht="14.25" customHeight="1"/>
    <row r="14933" ht="14.25" customHeight="1"/>
    <row r="14934" ht="14.25" customHeight="1"/>
    <row r="14935" ht="14.25" customHeight="1"/>
    <row r="14936" ht="14.25" customHeight="1"/>
    <row r="14937" ht="14.25" customHeight="1"/>
    <row r="14938" ht="14.25" customHeight="1"/>
    <row r="14939" ht="14.25" customHeight="1"/>
    <row r="14940" ht="14.25" customHeight="1"/>
    <row r="14941" ht="14.25" customHeight="1"/>
    <row r="14942" ht="14.25" customHeight="1"/>
    <row r="14943" ht="14.25" customHeight="1"/>
    <row r="14944" ht="14.25" customHeight="1"/>
    <row r="14945" ht="14.25" customHeight="1"/>
    <row r="14946" ht="14.25" customHeight="1"/>
    <row r="14947" ht="14.25" customHeight="1"/>
    <row r="14948" ht="14.25" customHeight="1"/>
    <row r="14949" ht="14.25" customHeight="1"/>
    <row r="14950" ht="14.25" customHeight="1"/>
    <row r="14951" ht="14.25" customHeight="1"/>
    <row r="14952" ht="14.25" customHeight="1"/>
    <row r="14953" ht="14.25" customHeight="1"/>
    <row r="14954" ht="14.25" customHeight="1"/>
    <row r="14955" ht="14.25" customHeight="1"/>
    <row r="14956" ht="14.25" customHeight="1"/>
    <row r="14957" ht="14.25" customHeight="1"/>
    <row r="14958" ht="14.25" customHeight="1"/>
    <row r="14959" ht="14.25" customHeight="1"/>
    <row r="14960" ht="14.25" customHeight="1"/>
    <row r="14961" ht="14.25" customHeight="1"/>
    <row r="14962" ht="14.25" customHeight="1"/>
    <row r="14963" ht="14.25" customHeight="1"/>
    <row r="14964" ht="14.25" customHeight="1"/>
    <row r="14965" ht="14.25" customHeight="1"/>
    <row r="14966" ht="14.25" customHeight="1"/>
    <row r="14967" ht="14.25" customHeight="1"/>
    <row r="14968" ht="14.25" customHeight="1"/>
    <row r="14969" ht="14.25" customHeight="1"/>
    <row r="14970" ht="14.25" customHeight="1"/>
    <row r="14971" ht="14.25" customHeight="1"/>
    <row r="14972" ht="14.25" customHeight="1"/>
    <row r="14973" ht="14.25" customHeight="1"/>
    <row r="14974" ht="14.25" customHeight="1"/>
    <row r="14975" ht="14.25" customHeight="1"/>
    <row r="14976" ht="14.25" customHeight="1"/>
    <row r="14977" ht="14.25" customHeight="1"/>
    <row r="14978" ht="14.25" customHeight="1"/>
    <row r="14979" ht="14.25" customHeight="1"/>
    <row r="14980" ht="14.25" customHeight="1"/>
    <row r="14981" ht="14.25" customHeight="1"/>
    <row r="14982" ht="14.25" customHeight="1"/>
    <row r="14983" ht="14.25" customHeight="1"/>
    <row r="14984" ht="14.25" customHeight="1"/>
    <row r="14985" ht="14.25" customHeight="1"/>
    <row r="14986" ht="14.25" customHeight="1"/>
    <row r="14987" ht="14.25" customHeight="1"/>
    <row r="14988" ht="14.25" customHeight="1"/>
    <row r="14989" ht="14.25" customHeight="1"/>
    <row r="14990" ht="14.25" customHeight="1"/>
    <row r="14991" ht="14.25" customHeight="1"/>
    <row r="14992" ht="14.25" customHeight="1"/>
    <row r="14993" ht="14.25" customHeight="1"/>
    <row r="14994" ht="14.25" customHeight="1"/>
    <row r="14995" ht="14.25" customHeight="1"/>
    <row r="14996" ht="14.25" customHeight="1"/>
    <row r="14997" ht="14.25" customHeight="1"/>
    <row r="14998" ht="14.25" customHeight="1"/>
    <row r="14999" ht="14.25" customHeight="1"/>
    <row r="15000" ht="14.25" customHeight="1"/>
    <row r="15001" ht="14.25" customHeight="1"/>
    <row r="15002" ht="14.25" customHeight="1"/>
    <row r="15003" ht="14.25" customHeight="1"/>
    <row r="15004" ht="14.25" customHeight="1"/>
    <row r="15005" ht="14.25" customHeight="1"/>
    <row r="15006" ht="14.25" customHeight="1"/>
    <row r="15007" ht="14.25" customHeight="1"/>
    <row r="15008" ht="14.25" customHeight="1"/>
    <row r="15009" ht="14.25" customHeight="1"/>
    <row r="15010" ht="14.25" customHeight="1"/>
    <row r="15011" ht="14.25" customHeight="1"/>
    <row r="15012" ht="14.25" customHeight="1"/>
    <row r="15013" ht="14.25" customHeight="1"/>
    <row r="15014" ht="14.25" customHeight="1"/>
    <row r="15015" ht="14.25" customHeight="1"/>
    <row r="15016" ht="14.25" customHeight="1"/>
    <row r="15017" ht="14.25" customHeight="1"/>
    <row r="15018" ht="14.25" customHeight="1"/>
    <row r="15019" ht="14.25" customHeight="1"/>
    <row r="15020" ht="14.25" customHeight="1"/>
    <row r="15021" ht="14.25" customHeight="1"/>
    <row r="15022" ht="14.25" customHeight="1"/>
    <row r="15023" ht="14.25" customHeight="1"/>
    <row r="15024" ht="14.25" customHeight="1"/>
    <row r="15025" ht="14.25" customHeight="1"/>
    <row r="15026" ht="14.25" customHeight="1"/>
    <row r="15027" ht="14.25" customHeight="1"/>
    <row r="15028" ht="14.25" customHeight="1"/>
    <row r="15029" ht="14.25" customHeight="1"/>
    <row r="15030" ht="14.25" customHeight="1"/>
    <row r="15031" ht="14.25" customHeight="1"/>
    <row r="15032" ht="14.25" customHeight="1"/>
    <row r="15033" ht="14.25" customHeight="1"/>
    <row r="15034" ht="14.25" customHeight="1"/>
    <row r="15035" ht="14.25" customHeight="1"/>
    <row r="15036" ht="14.25" customHeight="1"/>
    <row r="15037" ht="14.25" customHeight="1"/>
    <row r="15038" ht="14.25" customHeight="1"/>
    <row r="15039" ht="14.25" customHeight="1"/>
    <row r="15040" ht="14.25" customHeight="1"/>
    <row r="15041" ht="14.25" customHeight="1"/>
    <row r="15042" ht="14.25" customHeight="1"/>
    <row r="15043" ht="14.25" customHeight="1"/>
    <row r="15044" ht="14.25" customHeight="1"/>
    <row r="15045" ht="14.25" customHeight="1"/>
    <row r="15046" ht="14.25" customHeight="1"/>
    <row r="15047" ht="14.25" customHeight="1"/>
    <row r="15048" ht="14.25" customHeight="1"/>
    <row r="15049" ht="14.25" customHeight="1"/>
    <row r="15050" ht="14.25" customHeight="1"/>
    <row r="15051" ht="14.25" customHeight="1"/>
    <row r="15052" ht="14.25" customHeight="1"/>
    <row r="15053" ht="14.25" customHeight="1"/>
    <row r="15054" ht="14.25" customHeight="1"/>
    <row r="15055" ht="14.25" customHeight="1"/>
    <row r="15056" ht="14.25" customHeight="1"/>
    <row r="15057" ht="14.25" customHeight="1"/>
    <row r="15058" ht="14.25" customHeight="1"/>
    <row r="15059" ht="14.25" customHeight="1"/>
    <row r="15060" ht="14.25" customHeight="1"/>
    <row r="15061" ht="14.25" customHeight="1"/>
    <row r="15062" ht="14.25" customHeight="1"/>
    <row r="15063" ht="14.25" customHeight="1"/>
    <row r="15064" ht="14.25" customHeight="1"/>
    <row r="15065" ht="14.25" customHeight="1"/>
    <row r="15066" ht="14.25" customHeight="1"/>
    <row r="15067" ht="14.25" customHeight="1"/>
    <row r="15068" ht="14.25" customHeight="1"/>
    <row r="15069" ht="14.25" customHeight="1"/>
    <row r="15070" ht="14.25" customHeight="1"/>
    <row r="15071" ht="14.25" customHeight="1"/>
    <row r="15072" ht="14.25" customHeight="1"/>
    <row r="15073" ht="14.25" customHeight="1"/>
    <row r="15074" ht="14.25" customHeight="1"/>
    <row r="15075" ht="14.25" customHeight="1"/>
    <row r="15076" ht="14.25" customHeight="1"/>
    <row r="15077" ht="14.25" customHeight="1"/>
    <row r="15078" ht="14.25" customHeight="1"/>
    <row r="15079" ht="14.25" customHeight="1"/>
    <row r="15080" ht="14.25" customHeight="1"/>
    <row r="15081" ht="14.25" customHeight="1"/>
    <row r="15082" ht="14.25" customHeight="1"/>
    <row r="15083" ht="14.25" customHeight="1"/>
    <row r="15084" ht="14.25" customHeight="1"/>
    <row r="15085" ht="14.25" customHeight="1"/>
    <row r="15086" ht="14.25" customHeight="1"/>
    <row r="15087" ht="14.25" customHeight="1"/>
    <row r="15088" ht="14.25" customHeight="1"/>
    <row r="15089" ht="14.25" customHeight="1"/>
    <row r="15090" ht="14.25" customHeight="1"/>
    <row r="15091" ht="14.25" customHeight="1"/>
    <row r="15092" ht="14.25" customHeight="1"/>
    <row r="15093" ht="14.25" customHeight="1"/>
    <row r="15094" ht="14.25" customHeight="1"/>
    <row r="15095" ht="14.25" customHeight="1"/>
    <row r="15096" ht="14.25" customHeight="1"/>
    <row r="15097" ht="14.25" customHeight="1"/>
    <row r="15098" ht="14.25" customHeight="1"/>
    <row r="15099" ht="14.25" customHeight="1"/>
    <row r="15100" ht="14.25" customHeight="1"/>
    <row r="15101" ht="14.25" customHeight="1"/>
    <row r="15102" ht="14.25" customHeight="1"/>
    <row r="15103" ht="14.25" customHeight="1"/>
    <row r="15104" ht="14.25" customHeight="1"/>
    <row r="15105" ht="14.25" customHeight="1"/>
    <row r="15106" ht="14.25" customHeight="1"/>
    <row r="15107" ht="14.25" customHeight="1"/>
    <row r="15108" ht="14.25" customHeight="1"/>
    <row r="15109" ht="14.25" customHeight="1"/>
    <row r="15110" ht="14.25" customHeight="1"/>
    <row r="15111" ht="14.25" customHeight="1"/>
    <row r="15112" ht="14.25" customHeight="1"/>
    <row r="15113" ht="14.25" customHeight="1"/>
    <row r="15114" ht="14.25" customHeight="1"/>
    <row r="15115" ht="14.25" customHeight="1"/>
    <row r="15116" ht="14.25" customHeight="1"/>
    <row r="15117" ht="14.25" customHeight="1"/>
    <row r="15118" ht="14.25" customHeight="1"/>
    <row r="15119" ht="14.25" customHeight="1"/>
    <row r="15120" ht="14.25" customHeight="1"/>
    <row r="15121" ht="14.25" customHeight="1"/>
    <row r="15122" ht="14.25" customHeight="1"/>
    <row r="15123" ht="14.25" customHeight="1"/>
    <row r="15124" ht="14.25" customHeight="1"/>
    <row r="15125" ht="14.25" customHeight="1"/>
    <row r="15126" ht="14.25" customHeight="1"/>
    <row r="15127" ht="14.25" customHeight="1"/>
    <row r="15128" ht="14.25" customHeight="1"/>
    <row r="15129" ht="14.25" customHeight="1"/>
    <row r="15130" ht="14.25" customHeight="1"/>
    <row r="15131" ht="14.25" customHeight="1"/>
    <row r="15132" ht="14.25" customHeight="1"/>
    <row r="15133" ht="14.25" customHeight="1"/>
    <row r="15134" ht="14.25" customHeight="1"/>
    <row r="15135" ht="14.25" customHeight="1"/>
    <row r="15136" ht="14.25" customHeight="1"/>
    <row r="15137" ht="14.25" customHeight="1"/>
    <row r="15138" ht="14.25" customHeight="1"/>
    <row r="15139" ht="14.25" customHeight="1"/>
    <row r="15140" ht="14.25" customHeight="1"/>
    <row r="15141" ht="14.25" customHeight="1"/>
    <row r="15142" ht="14.25" customHeight="1"/>
    <row r="15143" ht="14.25" customHeight="1"/>
    <row r="15144" ht="14.25" customHeight="1"/>
    <row r="15145" ht="14.25" customHeight="1"/>
    <row r="15146" ht="14.25" customHeight="1"/>
    <row r="15147" ht="14.25" customHeight="1"/>
    <row r="15148" ht="14.25" customHeight="1"/>
    <row r="15149" ht="14.25" customHeight="1"/>
    <row r="15150" ht="14.25" customHeight="1"/>
    <row r="15151" ht="14.25" customHeight="1"/>
    <row r="15152" ht="14.25" customHeight="1"/>
    <row r="15153" ht="14.25" customHeight="1"/>
    <row r="15154" ht="14.25" customHeight="1"/>
    <row r="15155" ht="14.25" customHeight="1"/>
    <row r="15156" ht="14.25" customHeight="1"/>
    <row r="15157" ht="14.25" customHeight="1"/>
    <row r="15158" ht="14.25" customHeight="1"/>
    <row r="15159" ht="14.25" customHeight="1"/>
    <row r="15160" ht="14.25" customHeight="1"/>
    <row r="15161" ht="14.25" customHeight="1"/>
    <row r="15162" ht="14.25" customHeight="1"/>
    <row r="15163" ht="14.25" customHeight="1"/>
    <row r="15164" ht="14.25" customHeight="1"/>
    <row r="15165" ht="14.25" customHeight="1"/>
    <row r="15166" ht="14.25" customHeight="1"/>
    <row r="15167" ht="14.25" customHeight="1"/>
    <row r="15168" ht="14.25" customHeight="1"/>
    <row r="15169" ht="14.25" customHeight="1"/>
    <row r="15170" ht="14.25" customHeight="1"/>
    <row r="15171" ht="14.25" customHeight="1"/>
    <row r="15172" ht="14.25" customHeight="1"/>
    <row r="15173" ht="14.25" customHeight="1"/>
    <row r="15174" ht="14.25" customHeight="1"/>
    <row r="15175" ht="14.25" customHeight="1"/>
    <row r="15176" ht="14.25" customHeight="1"/>
    <row r="15177" ht="14.25" customHeight="1"/>
    <row r="15178" ht="14.25" customHeight="1"/>
    <row r="15179" ht="14.25" customHeight="1"/>
    <row r="15180" ht="14.25" customHeight="1"/>
    <row r="15181" ht="14.25" customHeight="1"/>
    <row r="15182" ht="14.25" customHeight="1"/>
    <row r="15183" ht="14.25" customHeight="1"/>
    <row r="15184" ht="14.25" customHeight="1"/>
    <row r="15185" ht="14.25" customHeight="1"/>
    <row r="15186" ht="14.25" customHeight="1"/>
    <row r="15187" ht="14.25" customHeight="1"/>
    <row r="15188" ht="14.25" customHeight="1"/>
    <row r="15189" ht="14.25" customHeight="1"/>
    <row r="15190" ht="14.25" customHeight="1"/>
    <row r="15191" ht="14.25" customHeight="1"/>
    <row r="15192" ht="14.25" customHeight="1"/>
    <row r="15193" ht="14.25" customHeight="1"/>
    <row r="15194" ht="14.25" customHeight="1"/>
    <row r="15195" ht="14.25" customHeight="1"/>
    <row r="15196" ht="14.25" customHeight="1"/>
    <row r="15197" ht="14.25" customHeight="1"/>
    <row r="15198" ht="14.25" customHeight="1"/>
    <row r="15199" ht="14.25" customHeight="1"/>
    <row r="15200" ht="14.25" customHeight="1"/>
    <row r="15201" ht="14.25" customHeight="1"/>
    <row r="15202" ht="14.25" customHeight="1"/>
    <row r="15203" ht="14.25" customHeight="1"/>
    <row r="15204" ht="14.25" customHeight="1"/>
    <row r="15205" ht="14.25" customHeight="1"/>
    <row r="15206" ht="14.25" customHeight="1"/>
    <row r="15207" ht="14.25" customHeight="1"/>
    <row r="15208" ht="14.25" customHeight="1"/>
    <row r="15209" ht="14.25" customHeight="1"/>
    <row r="15210" ht="14.25" customHeight="1"/>
    <row r="15211" ht="14.25" customHeight="1"/>
    <row r="15212" ht="14.25" customHeight="1"/>
    <row r="15213" ht="14.25" customHeight="1"/>
    <row r="15214" ht="14.25" customHeight="1"/>
    <row r="15215" ht="14.25" customHeight="1"/>
    <row r="15216" ht="14.25" customHeight="1"/>
    <row r="15217" ht="14.25" customHeight="1"/>
    <row r="15218" ht="14.25" customHeight="1"/>
    <row r="15219" ht="14.25" customHeight="1"/>
    <row r="15220" ht="14.25" customHeight="1"/>
    <row r="15221" ht="14.25" customHeight="1"/>
    <row r="15222" ht="14.25" customHeight="1"/>
    <row r="15223" ht="14.25" customHeight="1"/>
    <row r="15224" ht="14.25" customHeight="1"/>
    <row r="15225" ht="14.25" customHeight="1"/>
    <row r="15226" ht="14.25" customHeight="1"/>
    <row r="15227" ht="14.25" customHeight="1"/>
    <row r="15228" ht="14.25" customHeight="1"/>
    <row r="15229" ht="14.25" customHeight="1"/>
    <row r="15230" ht="14.25" customHeight="1"/>
    <row r="15231" ht="14.25" customHeight="1"/>
    <row r="15232" ht="14.25" customHeight="1"/>
    <row r="15233" ht="14.25" customHeight="1"/>
    <row r="15234" ht="14.25" customHeight="1"/>
    <row r="15235" ht="14.25" customHeight="1"/>
    <row r="15236" ht="14.25" customHeight="1"/>
    <row r="15237" ht="14.25" customHeight="1"/>
    <row r="15238" ht="14.25" customHeight="1"/>
    <row r="15239" ht="14.25" customHeight="1"/>
    <row r="15240" ht="14.25" customHeight="1"/>
    <row r="15241" ht="14.25" customHeight="1"/>
    <row r="15242" ht="14.25" customHeight="1"/>
    <row r="15243" ht="14.25" customHeight="1"/>
    <row r="15244" ht="14.25" customHeight="1"/>
    <row r="15245" ht="14.25" customHeight="1"/>
    <row r="15246" ht="14.25" customHeight="1"/>
    <row r="15247" ht="14.25" customHeight="1"/>
    <row r="15248" ht="14.25" customHeight="1"/>
    <row r="15249" ht="14.25" customHeight="1"/>
    <row r="15250" ht="14.25" customHeight="1"/>
    <row r="15251" ht="14.25" customHeight="1"/>
    <row r="15252" ht="14.25" customHeight="1"/>
    <row r="15253" ht="14.25" customHeight="1"/>
    <row r="15254" ht="14.25" customHeight="1"/>
    <row r="15255" ht="14.25" customHeight="1"/>
    <row r="15256" ht="14.25" customHeight="1"/>
    <row r="15257" ht="14.25" customHeight="1"/>
    <row r="15258" ht="14.25" customHeight="1"/>
    <row r="15259" ht="14.25" customHeight="1"/>
    <row r="15260" ht="14.25" customHeight="1"/>
    <row r="15261" ht="14.25" customHeight="1"/>
    <row r="15262" ht="14.25" customHeight="1"/>
    <row r="15263" ht="14.25" customHeight="1"/>
    <row r="15264" ht="14.25" customHeight="1"/>
    <row r="15265" ht="14.25" customHeight="1"/>
    <row r="15266" ht="14.25" customHeight="1"/>
    <row r="15267" ht="14.25" customHeight="1"/>
    <row r="15268" ht="14.25" customHeight="1"/>
    <row r="15269" ht="14.25" customHeight="1"/>
    <row r="15270" ht="14.25" customHeight="1"/>
    <row r="15271" ht="14.25" customHeight="1"/>
    <row r="15272" ht="14.25" customHeight="1"/>
    <row r="15273" ht="14.25" customHeight="1"/>
    <row r="15274" ht="14.25" customHeight="1"/>
    <row r="15275" ht="14.25" customHeight="1"/>
    <row r="15276" ht="14.25" customHeight="1"/>
    <row r="15277" ht="14.25" customHeight="1"/>
    <row r="15278" ht="14.25" customHeight="1"/>
    <row r="15279" ht="14.25" customHeight="1"/>
    <row r="15280" ht="14.25" customHeight="1"/>
    <row r="15281" ht="14.25" customHeight="1"/>
    <row r="15282" ht="14.25" customHeight="1"/>
    <row r="15283" ht="14.25" customHeight="1"/>
    <row r="15284" ht="14.25" customHeight="1"/>
    <row r="15285" ht="14.25" customHeight="1"/>
    <row r="15286" ht="14.25" customHeight="1"/>
    <row r="15287" ht="14.25" customHeight="1"/>
    <row r="15288" ht="14.25" customHeight="1"/>
    <row r="15289" ht="14.25" customHeight="1"/>
    <row r="15290" ht="14.25" customHeight="1"/>
    <row r="15291" ht="14.25" customHeight="1"/>
    <row r="15292" ht="14.25" customHeight="1"/>
    <row r="15293" ht="14.25" customHeight="1"/>
    <row r="15294" ht="14.25" customHeight="1"/>
    <row r="15295" ht="14.25" customHeight="1"/>
    <row r="15296" ht="14.25" customHeight="1"/>
    <row r="15297" ht="14.25" customHeight="1"/>
    <row r="15298" ht="14.25" customHeight="1"/>
    <row r="15299" ht="14.25" customHeight="1"/>
    <row r="15300" ht="14.25" customHeight="1"/>
    <row r="15301" ht="14.25" customHeight="1"/>
    <row r="15302" ht="14.25" customHeight="1"/>
    <row r="15303" ht="14.25" customHeight="1"/>
    <row r="15304" ht="14.25" customHeight="1"/>
    <row r="15305" ht="14.25" customHeight="1"/>
    <row r="15306" ht="14.25" customHeight="1"/>
    <row r="15307" ht="14.25" customHeight="1"/>
    <row r="15308" ht="14.25" customHeight="1"/>
    <row r="15309" ht="14.25" customHeight="1"/>
    <row r="15310" ht="14.25" customHeight="1"/>
    <row r="15311" ht="14.25" customHeight="1"/>
    <row r="15312" ht="14.25" customHeight="1"/>
    <row r="15313" ht="14.25" customHeight="1"/>
    <row r="15314" ht="14.25" customHeight="1"/>
    <row r="15315" ht="14.25" customHeight="1"/>
    <row r="15316" ht="14.25" customHeight="1"/>
    <row r="15317" ht="14.25" customHeight="1"/>
    <row r="15318" ht="14.25" customHeight="1"/>
    <row r="15319" ht="14.25" customHeight="1"/>
    <row r="15320" ht="14.25" customHeight="1"/>
    <row r="15321" ht="14.25" customHeight="1"/>
    <row r="15322" ht="14.25" customHeight="1"/>
    <row r="15323" ht="14.25" customHeight="1"/>
    <row r="15324" ht="14.25" customHeight="1"/>
    <row r="15325" ht="14.25" customHeight="1"/>
    <row r="15326" ht="14.25" customHeight="1"/>
    <row r="15327" ht="14.25" customHeight="1"/>
    <row r="15328" ht="14.25" customHeight="1"/>
    <row r="15329" ht="14.25" customHeight="1"/>
    <row r="15330" ht="14.25" customHeight="1"/>
    <row r="15331" ht="14.25" customHeight="1"/>
    <row r="15332" ht="14.25" customHeight="1"/>
    <row r="15333" ht="14.25" customHeight="1"/>
    <row r="15334" ht="14.25" customHeight="1"/>
    <row r="15335" ht="14.25" customHeight="1"/>
    <row r="15336" ht="14.25" customHeight="1"/>
    <row r="15337" ht="14.25" customHeight="1"/>
    <row r="15338" ht="14.25" customHeight="1"/>
    <row r="15339" ht="14.25" customHeight="1"/>
    <row r="15340" ht="14.25" customHeight="1"/>
    <row r="15341" ht="14.25" customHeight="1"/>
    <row r="15342" ht="14.25" customHeight="1"/>
    <row r="15343" ht="14.25" customHeight="1"/>
    <row r="15344" ht="14.25" customHeight="1"/>
    <row r="15345" ht="14.25" customHeight="1"/>
    <row r="15346" ht="14.25" customHeight="1"/>
    <row r="15347" ht="14.25" customHeight="1"/>
    <row r="15348" ht="14.25" customHeight="1"/>
    <row r="15349" ht="14.25" customHeight="1"/>
    <row r="15350" ht="14.25" customHeight="1"/>
    <row r="15351" ht="14.25" customHeight="1"/>
    <row r="15352" ht="14.25" customHeight="1"/>
    <row r="15353" ht="14.25" customHeight="1"/>
    <row r="15354" ht="14.25" customHeight="1"/>
    <row r="15355" ht="14.25" customHeight="1"/>
    <row r="15356" ht="14.25" customHeight="1"/>
    <row r="15357" ht="14.25" customHeight="1"/>
    <row r="15358" ht="14.25" customHeight="1"/>
    <row r="15359" ht="14.25" customHeight="1"/>
    <row r="15360" ht="14.25" customHeight="1"/>
    <row r="15361" ht="14.25" customHeight="1"/>
    <row r="15362" ht="14.25" customHeight="1"/>
    <row r="15363" ht="14.25" customHeight="1"/>
    <row r="15364" ht="14.25" customHeight="1"/>
    <row r="15365" ht="14.25" customHeight="1"/>
    <row r="15366" ht="14.25" customHeight="1"/>
    <row r="15367" ht="14.25" customHeight="1"/>
    <row r="15368" ht="14.25" customHeight="1"/>
    <row r="15369" ht="14.25" customHeight="1"/>
    <row r="15370" ht="14.25" customHeight="1"/>
    <row r="15371" ht="14.25" customHeight="1"/>
    <row r="15372" ht="14.25" customHeight="1"/>
    <row r="15373" ht="14.25" customHeight="1"/>
    <row r="15374" ht="14.25" customHeight="1"/>
    <row r="15375" ht="14.25" customHeight="1"/>
    <row r="15376" ht="14.25" customHeight="1"/>
    <row r="15377" ht="14.25" customHeight="1"/>
    <row r="15378" ht="14.25" customHeight="1"/>
    <row r="15379" ht="14.25" customHeight="1"/>
    <row r="15380" ht="14.25" customHeight="1"/>
    <row r="15381" ht="14.25" customHeight="1"/>
    <row r="15382" ht="14.25" customHeight="1"/>
    <row r="15383" ht="14.25" customHeight="1"/>
    <row r="15384" ht="14.25" customHeight="1"/>
    <row r="15385" ht="14.25" customHeight="1"/>
    <row r="15386" ht="14.25" customHeight="1"/>
    <row r="15387" ht="14.25" customHeight="1"/>
    <row r="15388" ht="14.25" customHeight="1"/>
    <row r="15389" ht="14.25" customHeight="1"/>
    <row r="15390" ht="14.25" customHeight="1"/>
    <row r="15391" ht="14.25" customHeight="1"/>
    <row r="15392" ht="14.25" customHeight="1"/>
    <row r="15393" ht="14.25" customHeight="1"/>
    <row r="15394" ht="14.25" customHeight="1"/>
    <row r="15395" ht="14.25" customHeight="1"/>
    <row r="15396" ht="14.25" customHeight="1"/>
    <row r="15397" ht="14.25" customHeight="1"/>
    <row r="15398" ht="14.25" customHeight="1"/>
    <row r="15399" ht="14.25" customHeight="1"/>
    <row r="15400" ht="14.25" customHeight="1"/>
    <row r="15401" ht="14.25" customHeight="1"/>
    <row r="15402" ht="14.25" customHeight="1"/>
    <row r="15403" ht="14.25" customHeight="1"/>
    <row r="15404" ht="14.25" customHeight="1"/>
    <row r="15405" ht="14.25" customHeight="1"/>
    <row r="15406" ht="14.25" customHeight="1"/>
    <row r="15407" ht="14.25" customHeight="1"/>
    <row r="15408" ht="14.25" customHeight="1"/>
    <row r="15409" ht="14.25" customHeight="1"/>
    <row r="15410" ht="14.25" customHeight="1"/>
    <row r="15411" ht="14.25" customHeight="1"/>
    <row r="15412" ht="14.25" customHeight="1"/>
    <row r="15413" ht="14.25" customHeight="1"/>
    <row r="15414" ht="14.25" customHeight="1"/>
    <row r="15415" ht="14.25" customHeight="1"/>
    <row r="15416" ht="14.25" customHeight="1"/>
    <row r="15417" ht="14.25" customHeight="1"/>
    <row r="15418" ht="14.25" customHeight="1"/>
    <row r="15419" ht="14.25" customHeight="1"/>
    <row r="15420" ht="14.25" customHeight="1"/>
    <row r="15421" ht="14.25" customHeight="1"/>
    <row r="15422" ht="14.25" customHeight="1"/>
    <row r="15423" ht="14.25" customHeight="1"/>
    <row r="15424" ht="14.25" customHeight="1"/>
    <row r="15425" ht="14.25" customHeight="1"/>
    <row r="15426" ht="14.25" customHeight="1"/>
    <row r="15427" ht="14.25" customHeight="1"/>
    <row r="15428" ht="14.25" customHeight="1"/>
    <row r="15429" ht="14.25" customHeight="1"/>
    <row r="15430" ht="14.25" customHeight="1"/>
    <row r="15431" ht="14.25" customHeight="1"/>
    <row r="15432" ht="14.25" customHeight="1"/>
    <row r="15433" ht="14.25" customHeight="1"/>
    <row r="15434" ht="14.25" customHeight="1"/>
    <row r="15435" ht="14.25" customHeight="1"/>
    <row r="15436" ht="14.25" customHeight="1"/>
    <row r="15437" ht="14.25" customHeight="1"/>
    <row r="15438" ht="14.25" customHeight="1"/>
    <row r="15439" ht="14.25" customHeight="1"/>
    <row r="15440" ht="14.25" customHeight="1"/>
    <row r="15441" ht="14.25" customHeight="1"/>
    <row r="15442" ht="14.25" customHeight="1"/>
    <row r="15443" ht="14.25" customHeight="1"/>
    <row r="15444" ht="14.25" customHeight="1"/>
    <row r="15445" ht="14.25" customHeight="1"/>
    <row r="15446" ht="14.25" customHeight="1"/>
    <row r="15447" ht="14.25" customHeight="1"/>
    <row r="15448" ht="14.25" customHeight="1"/>
    <row r="15449" ht="14.25" customHeight="1"/>
    <row r="15450" ht="14.25" customHeight="1"/>
    <row r="15451" ht="14.25" customHeight="1"/>
    <row r="15452" ht="14.25" customHeight="1"/>
    <row r="15453" ht="14.25" customHeight="1"/>
    <row r="15454" ht="14.25" customHeight="1"/>
    <row r="15455" ht="14.25" customHeight="1"/>
    <row r="15456" ht="14.25" customHeight="1"/>
    <row r="15457" ht="14.25" customHeight="1"/>
    <row r="15458" ht="14.25" customHeight="1"/>
    <row r="15459" ht="14.25" customHeight="1"/>
    <row r="15460" ht="14.25" customHeight="1"/>
    <row r="15461" ht="14.25" customHeight="1"/>
    <row r="15462" ht="14.25" customHeight="1"/>
    <row r="15463" ht="14.25" customHeight="1"/>
    <row r="15464" ht="14.25" customHeight="1"/>
    <row r="15465" ht="14.25" customHeight="1"/>
    <row r="15466" ht="14.25" customHeight="1"/>
    <row r="15467" ht="14.25" customHeight="1"/>
    <row r="15468" ht="14.25" customHeight="1"/>
    <row r="15469" ht="14.25" customHeight="1"/>
    <row r="15470" ht="14.25" customHeight="1"/>
    <row r="15471" ht="14.25" customHeight="1"/>
    <row r="15472" ht="14.25" customHeight="1"/>
    <row r="15473" ht="14.25" customHeight="1"/>
    <row r="15474" ht="14.25" customHeight="1"/>
    <row r="15475" ht="14.25" customHeight="1"/>
    <row r="15476" ht="14.25" customHeight="1"/>
    <row r="15477" ht="14.25" customHeight="1"/>
    <row r="15478" ht="14.25" customHeight="1"/>
    <row r="15479" ht="14.25" customHeight="1"/>
    <row r="15480" ht="14.25" customHeight="1"/>
    <row r="15481" ht="14.25" customHeight="1"/>
    <row r="15482" ht="14.25" customHeight="1"/>
    <row r="15483" ht="14.25" customHeight="1"/>
    <row r="15484" ht="14.25" customHeight="1"/>
    <row r="15485" ht="14.25" customHeight="1"/>
    <row r="15486" ht="14.25" customHeight="1"/>
    <row r="15487" ht="14.25" customHeight="1"/>
    <row r="15488" ht="14.25" customHeight="1"/>
    <row r="15489" ht="14.25" customHeight="1"/>
    <row r="15490" ht="14.25" customHeight="1"/>
    <row r="15491" ht="14.25" customHeight="1"/>
    <row r="15492" ht="14.25" customHeight="1"/>
    <row r="15493" ht="14.25" customHeight="1"/>
    <row r="15494" ht="14.25" customHeight="1"/>
    <row r="15495" ht="14.25" customHeight="1"/>
    <row r="15496" ht="14.25" customHeight="1"/>
    <row r="15497" ht="14.25" customHeight="1"/>
    <row r="15498" ht="14.25" customHeight="1"/>
    <row r="15499" ht="14.25" customHeight="1"/>
    <row r="15500" ht="14.25" customHeight="1"/>
    <row r="15501" ht="14.25" customHeight="1"/>
    <row r="15502" ht="14.25" customHeight="1"/>
    <row r="15503" ht="14.25" customHeight="1"/>
    <row r="15504" ht="14.25" customHeight="1"/>
    <row r="15505" ht="14.25" customHeight="1"/>
    <row r="15506" ht="14.25" customHeight="1"/>
    <row r="15507" ht="14.25" customHeight="1"/>
    <row r="15508" ht="14.25" customHeight="1"/>
    <row r="15509" ht="14.25" customHeight="1"/>
    <row r="15510" ht="14.25" customHeight="1"/>
    <row r="15511" ht="14.25" customHeight="1"/>
    <row r="15512" ht="14.25" customHeight="1"/>
    <row r="15513" ht="14.25" customHeight="1"/>
    <row r="15514" ht="14.25" customHeight="1"/>
    <row r="15515" ht="14.25" customHeight="1"/>
    <row r="15516" ht="14.25" customHeight="1"/>
    <row r="15517" ht="14.25" customHeight="1"/>
    <row r="15518" ht="14.25" customHeight="1"/>
    <row r="15519" ht="14.25" customHeight="1"/>
    <row r="15520" ht="14.25" customHeight="1"/>
    <row r="15521" ht="14.25" customHeight="1"/>
    <row r="15522" ht="14.25" customHeight="1"/>
    <row r="15523" ht="14.25" customHeight="1"/>
    <row r="15524" ht="14.25" customHeight="1"/>
    <row r="15525" ht="14.25" customHeight="1"/>
    <row r="15526" ht="14.25" customHeight="1"/>
    <row r="15527" ht="14.25" customHeight="1"/>
    <row r="15528" ht="14.25" customHeight="1"/>
    <row r="15529" ht="14.25" customHeight="1"/>
    <row r="15530" ht="14.25" customHeight="1"/>
    <row r="15531" ht="14.25" customHeight="1"/>
    <row r="15532" ht="14.25" customHeight="1"/>
    <row r="15533" ht="14.25" customHeight="1"/>
    <row r="15534" ht="14.25" customHeight="1"/>
    <row r="15535" ht="14.25" customHeight="1"/>
    <row r="15536" ht="14.25" customHeight="1"/>
    <row r="15537" ht="14.25" customHeight="1"/>
    <row r="15538" ht="14.25" customHeight="1"/>
    <row r="15539" ht="14.25" customHeight="1"/>
    <row r="15540" ht="14.25" customHeight="1"/>
    <row r="15541" ht="14.25" customHeight="1"/>
    <row r="15542" ht="14.25" customHeight="1"/>
    <row r="15543" ht="14.25" customHeight="1"/>
    <row r="15544" ht="14.25" customHeight="1"/>
    <row r="15545" ht="14.25" customHeight="1"/>
    <row r="15546" ht="14.25" customHeight="1"/>
    <row r="15547" ht="14.25" customHeight="1"/>
    <row r="15548" ht="14.25" customHeight="1"/>
    <row r="15549" ht="14.25" customHeight="1"/>
    <row r="15550" ht="14.25" customHeight="1"/>
    <row r="15551" ht="14.25" customHeight="1"/>
    <row r="15552" ht="14.25" customHeight="1"/>
    <row r="15553" ht="14.25" customHeight="1"/>
    <row r="15554" ht="14.25" customHeight="1"/>
    <row r="15555" ht="14.25" customHeight="1"/>
    <row r="15556" ht="14.25" customHeight="1"/>
    <row r="15557" ht="14.25" customHeight="1"/>
    <row r="15558" ht="14.25" customHeight="1"/>
    <row r="15559" ht="14.25" customHeight="1"/>
    <row r="15560" ht="14.25" customHeight="1"/>
    <row r="15561" ht="14.25" customHeight="1"/>
    <row r="15562" ht="14.25" customHeight="1"/>
    <row r="15563" ht="14.25" customHeight="1"/>
    <row r="15564" ht="14.25" customHeight="1"/>
    <row r="15565" ht="14.25" customHeight="1"/>
    <row r="15566" ht="14.25" customHeight="1"/>
    <row r="15567" ht="14.25" customHeight="1"/>
    <row r="15568" ht="14.25" customHeight="1"/>
    <row r="15569" ht="14.25" customHeight="1"/>
    <row r="15570" ht="14.25" customHeight="1"/>
    <row r="15571" ht="14.25" customHeight="1"/>
    <row r="15572" ht="14.25" customHeight="1"/>
    <row r="15573" ht="14.25" customHeight="1"/>
    <row r="15574" ht="14.25" customHeight="1"/>
    <row r="15575" ht="14.25" customHeight="1"/>
    <row r="15576" ht="14.25" customHeight="1"/>
    <row r="15577" ht="14.25" customHeight="1"/>
    <row r="15578" ht="14.25" customHeight="1"/>
    <row r="15579" ht="14.25" customHeight="1"/>
    <row r="15580" ht="14.25" customHeight="1"/>
    <row r="15581" ht="14.25" customHeight="1"/>
    <row r="15582" ht="14.25" customHeight="1"/>
    <row r="15583" ht="14.25" customHeight="1"/>
    <row r="15584" ht="14.25" customHeight="1"/>
    <row r="15585" ht="14.25" customHeight="1"/>
    <row r="15586" ht="14.25" customHeight="1"/>
    <row r="15587" ht="14.25" customHeight="1"/>
    <row r="15588" ht="14.25" customHeight="1"/>
    <row r="15589" ht="14.25" customHeight="1"/>
    <row r="15590" ht="14.25" customHeight="1"/>
    <row r="15591" ht="14.25" customHeight="1"/>
    <row r="15592" ht="14.25" customHeight="1"/>
    <row r="15593" ht="14.25" customHeight="1"/>
    <row r="15594" ht="14.25" customHeight="1"/>
    <row r="15595" ht="14.25" customHeight="1"/>
    <row r="15596" ht="14.25" customHeight="1"/>
    <row r="15597" ht="14.25" customHeight="1"/>
    <row r="15598" ht="14.25" customHeight="1"/>
    <row r="15599" ht="14.25" customHeight="1"/>
    <row r="15600" ht="14.25" customHeight="1"/>
    <row r="15601" ht="14.25" customHeight="1"/>
    <row r="15602" ht="14.25" customHeight="1"/>
    <row r="15603" ht="14.25" customHeight="1"/>
    <row r="15604" ht="14.25" customHeight="1"/>
    <row r="15605" ht="14.25" customHeight="1"/>
    <row r="15606" ht="14.25" customHeight="1"/>
    <row r="15607" ht="14.25" customHeight="1"/>
    <row r="15608" ht="14.25" customHeight="1"/>
    <row r="15609" ht="14.25" customHeight="1"/>
    <row r="15610" ht="14.25" customHeight="1"/>
    <row r="15611" ht="14.25" customHeight="1"/>
    <row r="15612" ht="14.25" customHeight="1"/>
    <row r="15613" ht="14.25" customHeight="1"/>
    <row r="15614" ht="14.25" customHeight="1"/>
    <row r="15615" ht="14.25" customHeight="1"/>
    <row r="15616" ht="14.25" customHeight="1"/>
    <row r="15617" ht="14.25" customHeight="1"/>
    <row r="15618" ht="14.25" customHeight="1"/>
    <row r="15619" ht="14.25" customHeight="1"/>
    <row r="15620" ht="14.25" customHeight="1"/>
    <row r="15621" ht="14.25" customHeight="1"/>
    <row r="15622" ht="14.25" customHeight="1"/>
    <row r="15623" ht="14.25" customHeight="1"/>
    <row r="15624" ht="14.25" customHeight="1"/>
    <row r="15625" ht="14.25" customHeight="1"/>
    <row r="15626" ht="14.25" customHeight="1"/>
    <row r="15627" ht="14.25" customHeight="1"/>
    <row r="15628" ht="14.25" customHeight="1"/>
    <row r="15629" ht="14.25" customHeight="1"/>
    <row r="15630" ht="14.25" customHeight="1"/>
    <row r="15631" ht="14.25" customHeight="1"/>
    <row r="15632" ht="14.25" customHeight="1"/>
    <row r="15633" ht="14.25" customHeight="1"/>
    <row r="15634" ht="14.25" customHeight="1"/>
    <row r="15635" ht="14.25" customHeight="1"/>
    <row r="15636" ht="14.25" customHeight="1"/>
    <row r="15637" ht="14.25" customHeight="1"/>
    <row r="15638" ht="14.25" customHeight="1"/>
    <row r="15639" ht="14.25" customHeight="1"/>
    <row r="15640" ht="14.25" customHeight="1"/>
    <row r="15641" ht="14.25" customHeight="1"/>
    <row r="15642" ht="14.25" customHeight="1"/>
    <row r="15643" ht="14.25" customHeight="1"/>
    <row r="15644" ht="14.25" customHeight="1"/>
    <row r="15645" ht="14.25" customHeight="1"/>
    <row r="15646" ht="14.25" customHeight="1"/>
    <row r="15647" ht="14.25" customHeight="1"/>
    <row r="15648" ht="14.25" customHeight="1"/>
    <row r="15649" ht="14.25" customHeight="1"/>
    <row r="15650" ht="14.25" customHeight="1"/>
    <row r="15651" ht="14.25" customHeight="1"/>
    <row r="15652" ht="14.25" customHeight="1"/>
    <row r="15653" ht="14.25" customHeight="1"/>
    <row r="15654" ht="14.25" customHeight="1"/>
    <row r="15655" ht="14.25" customHeight="1"/>
    <row r="15656" ht="14.25" customHeight="1"/>
    <row r="15657" ht="14.25" customHeight="1"/>
    <row r="15658" ht="14.25" customHeight="1"/>
    <row r="15659" ht="14.25" customHeight="1"/>
    <row r="15660" ht="14.25" customHeight="1"/>
    <row r="15661" ht="14.25" customHeight="1"/>
    <row r="15662" ht="14.25" customHeight="1"/>
    <row r="15663" ht="14.25" customHeight="1"/>
    <row r="15664" ht="14.25" customHeight="1"/>
    <row r="15665" ht="14.25" customHeight="1"/>
    <row r="15666" ht="14.25" customHeight="1"/>
    <row r="15667" ht="14.25" customHeight="1"/>
    <row r="15668" ht="14.25" customHeight="1"/>
    <row r="15669" ht="14.25" customHeight="1"/>
    <row r="15670" ht="14.25" customHeight="1"/>
    <row r="15671" ht="14.25" customHeight="1"/>
    <row r="15672" ht="14.25" customHeight="1"/>
    <row r="15673" ht="14.25" customHeight="1"/>
    <row r="15674" ht="14.25" customHeight="1"/>
    <row r="15675" ht="14.25" customHeight="1"/>
    <row r="15676" ht="14.25" customHeight="1"/>
    <row r="15677" ht="14.25" customHeight="1"/>
    <row r="15678" ht="14.25" customHeight="1"/>
    <row r="15679" ht="14.25" customHeight="1"/>
    <row r="15680" ht="14.25" customHeight="1"/>
    <row r="15681" ht="14.25" customHeight="1"/>
    <row r="15682" ht="14.25" customHeight="1"/>
    <row r="15683" ht="14.25" customHeight="1"/>
    <row r="15684" ht="14.25" customHeight="1"/>
    <row r="15685" ht="14.25" customHeight="1"/>
    <row r="15686" ht="14.25" customHeight="1"/>
    <row r="15687" ht="14.25" customHeight="1"/>
    <row r="15688" ht="14.25" customHeight="1"/>
    <row r="15689" ht="14.25" customHeight="1"/>
    <row r="15690" ht="14.25" customHeight="1"/>
    <row r="15691" ht="14.25" customHeight="1"/>
    <row r="15692" ht="14.25" customHeight="1"/>
    <row r="15693" ht="14.25" customHeight="1"/>
    <row r="15694" ht="14.25" customHeight="1"/>
    <row r="15695" ht="14.25" customHeight="1"/>
    <row r="15696" ht="14.25" customHeight="1"/>
    <row r="15697" ht="14.25" customHeight="1"/>
    <row r="15698" ht="14.25" customHeight="1"/>
    <row r="15699" ht="14.25" customHeight="1"/>
    <row r="15700" ht="14.25" customHeight="1"/>
    <row r="15701" ht="14.25" customHeight="1"/>
    <row r="15702" ht="14.25" customHeight="1"/>
    <row r="15703" ht="14.25" customHeight="1"/>
    <row r="15704" ht="14.25" customHeight="1"/>
    <row r="15705" ht="14.25" customHeight="1"/>
    <row r="15706" ht="14.25" customHeight="1"/>
    <row r="15707" ht="14.25" customHeight="1"/>
    <row r="15708" ht="14.25" customHeight="1"/>
    <row r="15709" ht="14.25" customHeight="1"/>
    <row r="15710" ht="14.25" customHeight="1"/>
    <row r="15711" ht="14.25" customHeight="1"/>
    <row r="15712" ht="14.25" customHeight="1"/>
    <row r="15713" ht="14.25" customHeight="1"/>
    <row r="15714" ht="14.25" customHeight="1"/>
    <row r="15715" ht="14.25" customHeight="1"/>
    <row r="15716" ht="14.25" customHeight="1"/>
    <row r="15717" ht="14.25" customHeight="1"/>
    <row r="15718" ht="14.25" customHeight="1"/>
    <row r="15719" ht="14.25" customHeight="1"/>
    <row r="15720" ht="14.25" customHeight="1"/>
    <row r="15721" ht="14.25" customHeight="1"/>
    <row r="15722" ht="14.25" customHeight="1"/>
    <row r="15723" ht="14.25" customHeight="1"/>
    <row r="15724" ht="14.25" customHeight="1"/>
    <row r="15725" ht="14.25" customHeight="1"/>
    <row r="15726" ht="14.25" customHeight="1"/>
    <row r="15727" ht="14.25" customHeight="1"/>
    <row r="15728" ht="14.25" customHeight="1"/>
    <row r="15729" ht="14.25" customHeight="1"/>
    <row r="15730" ht="14.25" customHeight="1"/>
    <row r="15731" ht="14.25" customHeight="1"/>
    <row r="15732" ht="14.25" customHeight="1"/>
    <row r="15733" ht="14.25" customHeight="1"/>
    <row r="15734" ht="14.25" customHeight="1"/>
    <row r="15735" ht="14.25" customHeight="1"/>
    <row r="15736" ht="14.25" customHeight="1"/>
    <row r="15737" ht="14.25" customHeight="1"/>
    <row r="15738" ht="14.25" customHeight="1"/>
    <row r="15739" ht="14.25" customHeight="1"/>
    <row r="15740" ht="14.25" customHeight="1"/>
    <row r="15741" ht="14.25" customHeight="1"/>
    <row r="15742" ht="14.25" customHeight="1"/>
    <row r="15743" ht="14.25" customHeight="1"/>
    <row r="15744" ht="14.25" customHeight="1"/>
    <row r="15745" ht="14.25" customHeight="1"/>
    <row r="15746" ht="14.25" customHeight="1"/>
    <row r="15747" ht="14.25" customHeight="1"/>
    <row r="15748" ht="14.25" customHeight="1"/>
    <row r="15749" ht="14.25" customHeight="1"/>
    <row r="15750" ht="14.25" customHeight="1"/>
    <row r="15751" ht="14.25" customHeight="1"/>
    <row r="15752" ht="14.25" customHeight="1"/>
    <row r="15753" ht="14.25" customHeight="1"/>
    <row r="15754" ht="14.25" customHeight="1"/>
    <row r="15755" ht="14.25" customHeight="1"/>
    <row r="15756" ht="14.25" customHeight="1"/>
    <row r="15757" ht="14.25" customHeight="1"/>
    <row r="15758" ht="14.25" customHeight="1"/>
    <row r="15759" ht="14.25" customHeight="1"/>
    <row r="15760" ht="14.25" customHeight="1"/>
    <row r="15761" ht="14.25" customHeight="1"/>
    <row r="15762" ht="14.25" customHeight="1"/>
    <row r="15763" ht="14.25" customHeight="1"/>
    <row r="15764" ht="14.25" customHeight="1"/>
    <row r="15765" ht="14.25" customHeight="1"/>
    <row r="15766" ht="14.25" customHeight="1"/>
    <row r="15767" ht="14.25" customHeight="1"/>
    <row r="15768" ht="14.25" customHeight="1"/>
    <row r="15769" ht="14.25" customHeight="1"/>
    <row r="15770" ht="14.25" customHeight="1"/>
    <row r="15771" ht="14.25" customHeight="1"/>
    <row r="15772" ht="14.25" customHeight="1"/>
    <row r="15773" ht="14.25" customHeight="1"/>
    <row r="15774" ht="14.25" customHeight="1"/>
    <row r="15775" ht="14.25" customHeight="1"/>
    <row r="15776" ht="14.25" customHeight="1"/>
    <row r="15777" ht="14.25" customHeight="1"/>
    <row r="15778" ht="14.25" customHeight="1"/>
    <row r="15779" ht="14.25" customHeight="1"/>
    <row r="15780" ht="14.25" customHeight="1"/>
    <row r="15781" ht="14.25" customHeight="1"/>
    <row r="15782" ht="14.25" customHeight="1"/>
    <row r="15783" ht="14.25" customHeight="1"/>
    <row r="15784" ht="14.25" customHeight="1"/>
    <row r="15785" ht="14.25" customHeight="1"/>
    <row r="15786" ht="14.25" customHeight="1"/>
    <row r="15787" ht="14.25" customHeight="1"/>
    <row r="15788" ht="14.25" customHeight="1"/>
    <row r="15789" ht="14.25" customHeight="1"/>
    <row r="15790" ht="14.25" customHeight="1"/>
    <row r="15791" ht="14.25" customHeight="1"/>
    <row r="15792" ht="14.25" customHeight="1"/>
    <row r="15793" ht="14.25" customHeight="1"/>
    <row r="15794" ht="14.25" customHeight="1"/>
    <row r="15795" ht="14.25" customHeight="1"/>
    <row r="15796" ht="14.25" customHeight="1"/>
    <row r="15797" ht="14.25" customHeight="1"/>
    <row r="15798" ht="14.25" customHeight="1"/>
    <row r="15799" ht="14.25" customHeight="1"/>
    <row r="15800" ht="14.25" customHeight="1"/>
    <row r="15801" ht="14.25" customHeight="1"/>
    <row r="15802" ht="14.25" customHeight="1"/>
    <row r="15803" ht="14.25" customHeight="1"/>
    <row r="15804" ht="14.25" customHeight="1"/>
    <row r="15805" ht="14.25" customHeight="1"/>
    <row r="15806" ht="14.25" customHeight="1"/>
    <row r="15807" ht="14.25" customHeight="1"/>
    <row r="15808" ht="14.25" customHeight="1"/>
    <row r="15809" ht="14.25" customHeight="1"/>
    <row r="15810" ht="14.25" customHeight="1"/>
    <row r="15811" ht="14.25" customHeight="1"/>
    <row r="15812" ht="14.25" customHeight="1"/>
    <row r="15813" ht="14.25" customHeight="1"/>
    <row r="15814" ht="14.25" customHeight="1"/>
    <row r="15815" ht="14.25" customHeight="1"/>
    <row r="15816" ht="14.25" customHeight="1"/>
    <row r="15817" ht="14.25" customHeight="1"/>
    <row r="15818" ht="14.25" customHeight="1"/>
    <row r="15819" ht="14.25" customHeight="1"/>
    <row r="15820" ht="14.25" customHeight="1"/>
    <row r="15821" ht="14.25" customHeight="1"/>
    <row r="15822" ht="14.25" customHeight="1"/>
    <row r="15823" ht="14.25" customHeight="1"/>
    <row r="15824" ht="14.25" customHeight="1"/>
    <row r="15825" ht="14.25" customHeight="1"/>
    <row r="15826" ht="14.25" customHeight="1"/>
    <row r="15827" ht="14.25" customHeight="1"/>
    <row r="15828" ht="14.25" customHeight="1"/>
    <row r="15829" ht="14.25" customHeight="1"/>
    <row r="15830" ht="14.25" customHeight="1"/>
    <row r="15831" ht="14.25" customHeight="1"/>
    <row r="15832" ht="14.25" customHeight="1"/>
    <row r="15833" ht="14.25" customHeight="1"/>
    <row r="15834" ht="14.25" customHeight="1"/>
    <row r="15835" ht="14.25" customHeight="1"/>
    <row r="15836" ht="14.25" customHeight="1"/>
    <row r="15837" ht="14.25" customHeight="1"/>
    <row r="15838" ht="14.25" customHeight="1"/>
    <row r="15839" ht="14.25" customHeight="1"/>
    <row r="15840" ht="14.25" customHeight="1"/>
    <row r="15841" ht="14.25" customHeight="1"/>
    <row r="15842" ht="14.25" customHeight="1"/>
    <row r="15843" ht="14.25" customHeight="1"/>
    <row r="15844" ht="14.25" customHeight="1"/>
    <row r="15845" ht="14.25" customHeight="1"/>
    <row r="15846" ht="14.25" customHeight="1"/>
    <row r="15847" ht="14.25" customHeight="1"/>
    <row r="15848" ht="14.25" customHeight="1"/>
    <row r="15849" ht="14.25" customHeight="1"/>
    <row r="15850" ht="14.25" customHeight="1"/>
    <row r="15851" ht="14.25" customHeight="1"/>
    <row r="15852" ht="14.25" customHeight="1"/>
    <row r="15853" ht="14.25" customHeight="1"/>
    <row r="15854" ht="14.25" customHeight="1"/>
    <row r="15855" ht="14.25" customHeight="1"/>
    <row r="15856" ht="14.25" customHeight="1"/>
    <row r="15857" ht="14.25" customHeight="1"/>
    <row r="15858" ht="14.25" customHeight="1"/>
    <row r="15859" ht="14.25" customHeight="1"/>
    <row r="15860" ht="14.25" customHeight="1"/>
    <row r="15861" ht="14.25" customHeight="1"/>
    <row r="15862" ht="14.25" customHeight="1"/>
    <row r="15863" ht="14.25" customHeight="1"/>
    <row r="15864" ht="14.25" customHeight="1"/>
    <row r="15865" ht="14.25" customHeight="1"/>
    <row r="15866" ht="14.25" customHeight="1"/>
    <row r="15867" ht="14.25" customHeight="1"/>
    <row r="15868" ht="14.25" customHeight="1"/>
    <row r="15869" ht="14.25" customHeight="1"/>
    <row r="15870" ht="14.25" customHeight="1"/>
    <row r="15871" ht="14.25" customHeight="1"/>
    <row r="15872" ht="14.25" customHeight="1"/>
    <row r="15873" ht="14.25" customHeight="1"/>
    <row r="15874" ht="14.25" customHeight="1"/>
    <row r="15875" ht="14.25" customHeight="1"/>
    <row r="15876" ht="14.25" customHeight="1"/>
    <row r="15877" ht="14.25" customHeight="1"/>
    <row r="15878" ht="14.25" customHeight="1"/>
    <row r="15879" ht="14.25" customHeight="1"/>
    <row r="15880" ht="14.25" customHeight="1"/>
    <row r="15881" ht="14.25" customHeight="1"/>
    <row r="15882" ht="14.25" customHeight="1"/>
    <row r="15883" ht="14.25" customHeight="1"/>
    <row r="15884" ht="14.25" customHeight="1"/>
    <row r="15885" ht="14.25" customHeight="1"/>
    <row r="15886" ht="14.25" customHeight="1"/>
    <row r="15887" ht="14.25" customHeight="1"/>
    <row r="15888" ht="14.25" customHeight="1"/>
    <row r="15889" ht="14.25" customHeight="1"/>
    <row r="15890" ht="14.25" customHeight="1"/>
    <row r="15891" ht="14.25" customHeight="1"/>
    <row r="15892" ht="14.25" customHeight="1"/>
    <row r="15893" ht="14.25" customHeight="1"/>
    <row r="15894" ht="14.25" customHeight="1"/>
    <row r="15895" ht="14.25" customHeight="1"/>
    <row r="15896" ht="14.25" customHeight="1"/>
    <row r="15897" ht="14.25" customHeight="1"/>
    <row r="15898" ht="14.25" customHeight="1"/>
    <row r="15899" ht="14.25" customHeight="1"/>
    <row r="15900" ht="14.25" customHeight="1"/>
    <row r="15901" ht="14.25" customHeight="1"/>
    <row r="15902" ht="14.25" customHeight="1"/>
    <row r="15903" ht="14.25" customHeight="1"/>
    <row r="15904" ht="14.25" customHeight="1"/>
    <row r="15905" ht="14.25" customHeight="1"/>
    <row r="15906" ht="14.25" customHeight="1"/>
    <row r="15907" ht="14.25" customHeight="1"/>
    <row r="15908" ht="14.25" customHeight="1"/>
    <row r="15909" ht="14.25" customHeight="1"/>
    <row r="15910" ht="14.25" customHeight="1"/>
    <row r="15911" ht="14.25" customHeight="1"/>
    <row r="15912" ht="14.25" customHeight="1"/>
    <row r="15913" ht="14.25" customHeight="1"/>
    <row r="15914" ht="14.25" customHeight="1"/>
    <row r="15915" ht="14.25" customHeight="1"/>
    <row r="15916" ht="14.25" customHeight="1"/>
    <row r="15917" ht="14.25" customHeight="1"/>
    <row r="15918" ht="14.25" customHeight="1"/>
    <row r="15919" ht="14.25" customHeight="1"/>
    <row r="15920" ht="14.25" customHeight="1"/>
    <row r="15921" ht="14.25" customHeight="1"/>
    <row r="15922" ht="14.25" customHeight="1"/>
    <row r="15923" ht="14.25" customHeight="1"/>
    <row r="15924" ht="14.25" customHeight="1"/>
    <row r="15925" ht="14.25" customHeight="1"/>
    <row r="15926" ht="14.25" customHeight="1"/>
    <row r="15927" ht="14.25" customHeight="1"/>
    <row r="15928" ht="14.25" customHeight="1"/>
    <row r="15929" ht="14.25" customHeight="1"/>
    <row r="15930" ht="14.25" customHeight="1"/>
    <row r="15931" ht="14.25" customHeight="1"/>
    <row r="15932" ht="14.25" customHeight="1"/>
    <row r="15933" ht="14.25" customHeight="1"/>
    <row r="15934" ht="14.25" customHeight="1"/>
    <row r="15935" ht="14.25" customHeight="1"/>
    <row r="15936" ht="14.25" customHeight="1"/>
    <row r="15937" ht="14.25" customHeight="1"/>
    <row r="15938" ht="14.25" customHeight="1"/>
    <row r="15939" ht="14.25" customHeight="1"/>
    <row r="15940" ht="14.25" customHeight="1"/>
    <row r="15941" ht="14.25" customHeight="1"/>
    <row r="15942" ht="14.25" customHeight="1"/>
    <row r="15943" ht="14.25" customHeight="1"/>
    <row r="15944" ht="14.25" customHeight="1"/>
    <row r="15945" ht="14.25" customHeight="1"/>
    <row r="15946" ht="14.25" customHeight="1"/>
    <row r="15947" ht="14.25" customHeight="1"/>
    <row r="15948" ht="14.25" customHeight="1"/>
    <row r="15949" ht="14.25" customHeight="1"/>
    <row r="15950" ht="14.25" customHeight="1"/>
    <row r="15951" ht="14.25" customHeight="1"/>
    <row r="15952" ht="14.25" customHeight="1"/>
    <row r="15953" ht="14.25" customHeight="1"/>
    <row r="15954" ht="14.25" customHeight="1"/>
    <row r="15955" ht="14.25" customHeight="1"/>
    <row r="15956" ht="14.25" customHeight="1"/>
    <row r="15957" ht="14.25" customHeight="1"/>
    <row r="15958" ht="14.25" customHeight="1"/>
    <row r="15959" ht="14.25" customHeight="1"/>
    <row r="15960" ht="14.25" customHeight="1"/>
    <row r="15961" ht="14.25" customHeight="1"/>
    <row r="15962" ht="14.25" customHeight="1"/>
    <row r="15963" ht="14.25" customHeight="1"/>
    <row r="15964" ht="14.25" customHeight="1"/>
    <row r="15965" ht="14.25" customHeight="1"/>
    <row r="15966" ht="14.25" customHeight="1"/>
    <row r="15967" ht="14.25" customHeight="1"/>
    <row r="15968" ht="14.25" customHeight="1"/>
    <row r="15969" ht="14.25" customHeight="1"/>
    <row r="15970" ht="14.25" customHeight="1"/>
    <row r="15971" ht="14.25" customHeight="1"/>
    <row r="15972" ht="14.25" customHeight="1"/>
    <row r="15973" ht="14.25" customHeight="1"/>
    <row r="15974" ht="14.25" customHeight="1"/>
    <row r="15975" ht="14.25" customHeight="1"/>
    <row r="15976" ht="14.25" customHeight="1"/>
    <row r="15977" ht="14.25" customHeight="1"/>
    <row r="15978" ht="14.25" customHeight="1"/>
    <row r="15979" ht="14.25" customHeight="1"/>
    <row r="15980" ht="14.25" customHeight="1"/>
    <row r="15981" ht="14.25" customHeight="1"/>
    <row r="15982" ht="14.25" customHeight="1"/>
    <row r="15983" ht="14.25" customHeight="1"/>
    <row r="15984" ht="14.25" customHeight="1"/>
    <row r="15985" ht="14.25" customHeight="1"/>
    <row r="15986" ht="14.25" customHeight="1"/>
    <row r="15987" ht="14.25" customHeight="1"/>
    <row r="15988" ht="14.25" customHeight="1"/>
    <row r="15989" ht="14.25" customHeight="1"/>
    <row r="15990" ht="14.25" customHeight="1"/>
    <row r="15991" ht="14.25" customHeight="1"/>
    <row r="15992" ht="14.25" customHeight="1"/>
    <row r="15993" ht="14.25" customHeight="1"/>
    <row r="15994" ht="14.25" customHeight="1"/>
    <row r="15995" ht="14.25" customHeight="1"/>
    <row r="15996" ht="14.25" customHeight="1"/>
    <row r="15997" ht="14.25" customHeight="1"/>
    <row r="15998" ht="14.25" customHeight="1"/>
    <row r="15999" ht="14.25" customHeight="1"/>
    <row r="16000" ht="14.25" customHeight="1"/>
    <row r="16001" ht="14.25" customHeight="1"/>
    <row r="16002" ht="14.25" customHeight="1"/>
    <row r="16003" ht="14.25" customHeight="1"/>
    <row r="16004" ht="14.25" customHeight="1"/>
    <row r="16005" ht="14.25" customHeight="1"/>
    <row r="16006" ht="14.25" customHeight="1"/>
    <row r="16007" ht="14.25" customHeight="1"/>
    <row r="16008" ht="14.25" customHeight="1"/>
    <row r="16009" ht="14.25" customHeight="1"/>
    <row r="16010" ht="14.25" customHeight="1"/>
    <row r="16011" ht="14.25" customHeight="1"/>
    <row r="16012" ht="14.25" customHeight="1"/>
    <row r="16013" ht="14.25" customHeight="1"/>
    <row r="16014" ht="14.25" customHeight="1"/>
    <row r="16015" ht="14.25" customHeight="1"/>
    <row r="16016" ht="14.25" customHeight="1"/>
    <row r="16017" ht="14.25" customHeight="1"/>
    <row r="16018" ht="14.25" customHeight="1"/>
    <row r="16019" ht="14.25" customHeight="1"/>
    <row r="16020" ht="14.25" customHeight="1"/>
    <row r="16021" ht="14.25" customHeight="1"/>
    <row r="16022" ht="14.25" customHeight="1"/>
    <row r="16023" ht="14.25" customHeight="1"/>
    <row r="16024" ht="14.25" customHeight="1"/>
    <row r="16025" ht="14.25" customHeight="1"/>
    <row r="16026" ht="14.25" customHeight="1"/>
    <row r="16027" ht="14.25" customHeight="1"/>
    <row r="16028" ht="14.25" customHeight="1"/>
    <row r="16029" ht="14.25" customHeight="1"/>
    <row r="16030" ht="14.25" customHeight="1"/>
    <row r="16031" ht="14.25" customHeight="1"/>
    <row r="16032" ht="14.25" customHeight="1"/>
    <row r="16033" ht="14.25" customHeight="1"/>
    <row r="16034" ht="14.25" customHeight="1"/>
    <row r="16035" ht="14.25" customHeight="1"/>
    <row r="16036" ht="14.25" customHeight="1"/>
    <row r="16037" ht="14.25" customHeight="1"/>
    <row r="16038" ht="14.25" customHeight="1"/>
    <row r="16039" ht="14.25" customHeight="1"/>
    <row r="16040" ht="14.25" customHeight="1"/>
    <row r="16041" ht="14.25" customHeight="1"/>
    <row r="16042" ht="14.25" customHeight="1"/>
    <row r="16043" ht="14.25" customHeight="1"/>
    <row r="16044" ht="14.25" customHeight="1"/>
    <row r="16045" ht="14.25" customHeight="1"/>
    <row r="16046" ht="14.25" customHeight="1"/>
    <row r="16047" ht="14.25" customHeight="1"/>
    <row r="16048" ht="14.25" customHeight="1"/>
    <row r="16049" ht="14.25" customHeight="1"/>
    <row r="16050" ht="14.25" customHeight="1"/>
    <row r="16051" ht="14.25" customHeight="1"/>
    <row r="16052" ht="14.25" customHeight="1"/>
    <row r="16053" ht="14.25" customHeight="1"/>
    <row r="16054" ht="14.25" customHeight="1"/>
    <row r="16055" ht="14.25" customHeight="1"/>
    <row r="16056" ht="14.25" customHeight="1"/>
    <row r="16057" ht="14.25" customHeight="1"/>
    <row r="16058" ht="14.25" customHeight="1"/>
    <row r="16059" ht="14.25" customHeight="1"/>
    <row r="16060" ht="14.25" customHeight="1"/>
    <row r="16061" ht="14.25" customHeight="1"/>
    <row r="16062" ht="14.25" customHeight="1"/>
    <row r="16063" ht="14.25" customHeight="1"/>
    <row r="16064" ht="14.25" customHeight="1"/>
    <row r="16065" ht="14.25" customHeight="1"/>
    <row r="16066" ht="14.25" customHeight="1"/>
    <row r="16067" ht="14.25" customHeight="1"/>
    <row r="16068" ht="14.25" customHeight="1"/>
    <row r="16069" ht="14.25" customHeight="1"/>
    <row r="16070" ht="14.25" customHeight="1"/>
    <row r="16071" ht="14.25" customHeight="1"/>
    <row r="16072" ht="14.25" customHeight="1"/>
    <row r="16073" ht="14.25" customHeight="1"/>
    <row r="16074" ht="14.25" customHeight="1"/>
    <row r="16075" ht="14.25" customHeight="1"/>
    <row r="16076" ht="14.25" customHeight="1"/>
    <row r="16077" ht="14.25" customHeight="1"/>
    <row r="16078" ht="14.25" customHeight="1"/>
    <row r="16079" ht="14.25" customHeight="1"/>
    <row r="16080" ht="14.25" customHeight="1"/>
    <row r="16081" ht="14.25" customHeight="1"/>
    <row r="16082" ht="14.25" customHeight="1"/>
    <row r="16083" ht="14.25" customHeight="1"/>
    <row r="16084" ht="14.25" customHeight="1"/>
    <row r="16085" ht="14.25" customHeight="1"/>
    <row r="16086" ht="14.25" customHeight="1"/>
    <row r="16087" ht="14.25" customHeight="1"/>
    <row r="16088" ht="14.25" customHeight="1"/>
    <row r="16089" ht="14.25" customHeight="1"/>
    <row r="16090" ht="14.25" customHeight="1"/>
    <row r="16091" ht="14.25" customHeight="1"/>
    <row r="16092" ht="14.25" customHeight="1"/>
    <row r="16093" ht="14.25" customHeight="1"/>
    <row r="16094" ht="14.25" customHeight="1"/>
    <row r="16095" ht="14.25" customHeight="1"/>
    <row r="16096" ht="14.25" customHeight="1"/>
    <row r="16097" ht="14.25" customHeight="1"/>
    <row r="16098" ht="14.25" customHeight="1"/>
    <row r="16099" ht="14.25" customHeight="1"/>
    <row r="16100" ht="14.25" customHeight="1"/>
    <row r="16101" ht="14.25" customHeight="1"/>
    <row r="16102" ht="14.25" customHeight="1"/>
    <row r="16103" ht="14.25" customHeight="1"/>
    <row r="16104" ht="14.25" customHeight="1"/>
    <row r="16105" ht="14.25" customHeight="1"/>
    <row r="16106" ht="14.25" customHeight="1"/>
    <row r="16107" ht="14.25" customHeight="1"/>
    <row r="16108" ht="14.25" customHeight="1"/>
    <row r="16109" ht="14.25" customHeight="1"/>
    <row r="16110" ht="14.25" customHeight="1"/>
    <row r="16111" ht="14.25" customHeight="1"/>
    <row r="16112" ht="14.25" customHeight="1"/>
    <row r="16113" ht="14.25" customHeight="1"/>
    <row r="16114" ht="14.25" customHeight="1"/>
    <row r="16115" ht="14.25" customHeight="1"/>
    <row r="16116" ht="14.25" customHeight="1"/>
    <row r="16117" ht="14.25" customHeight="1"/>
    <row r="16118" ht="14.25" customHeight="1"/>
    <row r="16119" ht="14.25" customHeight="1"/>
    <row r="16120" ht="14.25" customHeight="1"/>
    <row r="16121" ht="14.25" customHeight="1"/>
    <row r="16122" ht="14.25" customHeight="1"/>
    <row r="16123" ht="14.25" customHeight="1"/>
    <row r="16124" ht="14.25" customHeight="1"/>
    <row r="16125" ht="14.25" customHeight="1"/>
    <row r="16126" ht="14.25" customHeight="1"/>
    <row r="16127" ht="14.25" customHeight="1"/>
    <row r="16128" ht="14.25" customHeight="1"/>
    <row r="16129" ht="14.25" customHeight="1"/>
    <row r="16130" ht="14.25" customHeight="1"/>
    <row r="16131" ht="14.25" customHeight="1"/>
    <row r="16132" ht="14.25" customHeight="1"/>
    <row r="16133" ht="14.25" customHeight="1"/>
    <row r="16134" ht="14.25" customHeight="1"/>
    <row r="16135" ht="14.25" customHeight="1"/>
    <row r="16136" ht="14.25" customHeight="1"/>
    <row r="16137" ht="14.25" customHeight="1"/>
    <row r="16138" ht="14.25" customHeight="1"/>
    <row r="16139" ht="14.25" customHeight="1"/>
    <row r="16140" ht="14.25" customHeight="1"/>
    <row r="16141" ht="14.25" customHeight="1"/>
    <row r="16142" ht="14.25" customHeight="1"/>
    <row r="16143" ht="14.25" customHeight="1"/>
    <row r="16144" ht="14.25" customHeight="1"/>
    <row r="16145" ht="14.25" customHeight="1"/>
    <row r="16146" ht="14.25" customHeight="1"/>
    <row r="16147" ht="14.25" customHeight="1"/>
    <row r="16148" ht="14.25" customHeight="1"/>
    <row r="16149" ht="14.25" customHeight="1"/>
    <row r="16150" ht="14.25" customHeight="1"/>
    <row r="16151" ht="14.25" customHeight="1"/>
    <row r="16152" ht="14.25" customHeight="1"/>
    <row r="16153" ht="14.25" customHeight="1"/>
    <row r="16154" ht="14.25" customHeight="1"/>
    <row r="16155" ht="14.25" customHeight="1"/>
    <row r="16156" ht="14.25" customHeight="1"/>
    <row r="16157" ht="14.25" customHeight="1"/>
    <row r="16158" ht="14.25" customHeight="1"/>
    <row r="16159" ht="14.25" customHeight="1"/>
    <row r="16160" ht="14.25" customHeight="1"/>
    <row r="16161" ht="14.25" customHeight="1"/>
    <row r="16162" ht="14.25" customHeight="1"/>
    <row r="16163" ht="14.25" customHeight="1"/>
    <row r="16164" ht="14.25" customHeight="1"/>
    <row r="16165" ht="14.25" customHeight="1"/>
    <row r="16166" ht="14.25" customHeight="1"/>
    <row r="16167" ht="14.25" customHeight="1"/>
    <row r="16168" ht="14.25" customHeight="1"/>
    <row r="16169" ht="14.25" customHeight="1"/>
    <row r="16170" ht="14.25" customHeight="1"/>
    <row r="16171" ht="14.25" customHeight="1"/>
    <row r="16172" ht="14.25" customHeight="1"/>
    <row r="16173" ht="14.25" customHeight="1"/>
    <row r="16174" ht="14.25" customHeight="1"/>
    <row r="16175" ht="14.25" customHeight="1"/>
    <row r="16176" ht="14.25" customHeight="1"/>
    <row r="16177" ht="14.25" customHeight="1"/>
    <row r="16178" ht="14.25" customHeight="1"/>
    <row r="16179" ht="14.25" customHeight="1"/>
    <row r="16180" ht="14.25" customHeight="1"/>
    <row r="16181" ht="14.25" customHeight="1"/>
    <row r="16182" ht="14.25" customHeight="1"/>
    <row r="16183" ht="14.25" customHeight="1"/>
    <row r="16184" ht="14.25" customHeight="1"/>
    <row r="16185" ht="14.25" customHeight="1"/>
    <row r="16186" ht="14.25" customHeight="1"/>
    <row r="16187" ht="14.25" customHeight="1"/>
    <row r="16188" ht="14.25" customHeight="1"/>
    <row r="16189" ht="14.25" customHeight="1"/>
    <row r="16190" ht="14.25" customHeight="1"/>
    <row r="16191" ht="14.25" customHeight="1"/>
    <row r="16192" ht="14.25" customHeight="1"/>
    <row r="16193" ht="14.25" customHeight="1"/>
    <row r="16194" ht="14.25" customHeight="1"/>
    <row r="16195" ht="14.25" customHeight="1"/>
    <row r="16196" ht="14.25" customHeight="1"/>
    <row r="16197" ht="14.25" customHeight="1"/>
    <row r="16198" ht="14.25" customHeight="1"/>
    <row r="16199" ht="14.25" customHeight="1"/>
    <row r="16200" ht="14.25" customHeight="1"/>
    <row r="16201" ht="14.25" customHeight="1"/>
    <row r="16202" ht="14.25" customHeight="1"/>
    <row r="16203" ht="14.25" customHeight="1"/>
    <row r="16204" ht="14.25" customHeight="1"/>
    <row r="16205" ht="14.25" customHeight="1"/>
    <row r="16206" ht="14.25" customHeight="1"/>
    <row r="16207" ht="14.25" customHeight="1"/>
    <row r="16208" ht="14.25" customHeight="1"/>
    <row r="16209" ht="14.25" customHeight="1"/>
    <row r="16210" ht="14.25" customHeight="1"/>
    <row r="16211" ht="14.25" customHeight="1"/>
    <row r="16212" ht="14.25" customHeight="1"/>
    <row r="16213" ht="14.25" customHeight="1"/>
    <row r="16214" ht="14.25" customHeight="1"/>
    <row r="16215" ht="14.25" customHeight="1"/>
    <row r="16216" ht="14.25" customHeight="1"/>
    <row r="16217" ht="14.25" customHeight="1"/>
    <row r="16218" ht="14.25" customHeight="1"/>
    <row r="16219" ht="14.25" customHeight="1"/>
    <row r="16220" ht="14.25" customHeight="1"/>
    <row r="16221" ht="14.25" customHeight="1"/>
    <row r="16222" ht="14.25" customHeight="1"/>
    <row r="16223" ht="14.25" customHeight="1"/>
    <row r="16224" ht="14.25" customHeight="1"/>
    <row r="16225" ht="14.25" customHeight="1"/>
    <row r="16226" ht="14.25" customHeight="1"/>
    <row r="16227" ht="14.25" customHeight="1"/>
    <row r="16228" ht="14.25" customHeight="1"/>
    <row r="16229" ht="14.25" customHeight="1"/>
    <row r="16230" ht="14.25" customHeight="1"/>
    <row r="16231" ht="14.25" customHeight="1"/>
    <row r="16232" ht="14.25" customHeight="1"/>
    <row r="16233" ht="14.25" customHeight="1"/>
    <row r="16234" ht="14.25" customHeight="1"/>
    <row r="16235" ht="14.25" customHeight="1"/>
    <row r="16236" ht="14.25" customHeight="1"/>
    <row r="16237" ht="14.25" customHeight="1"/>
    <row r="16238" ht="14.25" customHeight="1"/>
    <row r="16239" ht="14.25" customHeight="1"/>
    <row r="16240" ht="14.25" customHeight="1"/>
    <row r="16241" ht="14.25" customHeight="1"/>
    <row r="16242" ht="14.25" customHeight="1"/>
    <row r="16243" ht="14.25" customHeight="1"/>
    <row r="16244" ht="14.25" customHeight="1"/>
    <row r="16245" ht="14.25" customHeight="1"/>
    <row r="16246" ht="14.25" customHeight="1"/>
    <row r="16247" ht="14.25" customHeight="1"/>
    <row r="16248" ht="14.25" customHeight="1"/>
    <row r="16249" ht="14.25" customHeight="1"/>
    <row r="16250" ht="14.25" customHeight="1"/>
    <row r="16251" ht="14.25" customHeight="1"/>
    <row r="16252" ht="14.25" customHeight="1"/>
    <row r="16253" ht="14.25" customHeight="1"/>
    <row r="16254" ht="14.25" customHeight="1"/>
    <row r="16255" ht="14.25" customHeight="1"/>
    <row r="16256" ht="14.25" customHeight="1"/>
    <row r="16257" ht="14.25" customHeight="1"/>
    <row r="16258" ht="14.25" customHeight="1"/>
    <row r="16259" ht="14.25" customHeight="1"/>
    <row r="16260" ht="14.25" customHeight="1"/>
    <row r="16261" ht="14.25" customHeight="1"/>
    <row r="16262" ht="14.25" customHeight="1"/>
    <row r="16263" ht="14.25" customHeight="1"/>
    <row r="16264" ht="14.25" customHeight="1"/>
    <row r="16265" ht="14.25" customHeight="1"/>
    <row r="16266" ht="14.25" customHeight="1"/>
    <row r="16267" ht="14.25" customHeight="1"/>
    <row r="16268" ht="14.25" customHeight="1"/>
    <row r="16269" ht="14.25" customHeight="1"/>
    <row r="16270" ht="14.25" customHeight="1"/>
    <row r="16271" ht="14.25" customHeight="1"/>
    <row r="16272" ht="14.25" customHeight="1"/>
    <row r="16273" ht="14.25" customHeight="1"/>
    <row r="16274" ht="14.25" customHeight="1"/>
    <row r="16275" ht="14.25" customHeight="1"/>
    <row r="16276" ht="14.25" customHeight="1"/>
    <row r="16277" ht="14.25" customHeight="1"/>
    <row r="16278" ht="14.25" customHeight="1"/>
    <row r="16279" ht="14.25" customHeight="1"/>
    <row r="16280" ht="14.25" customHeight="1"/>
    <row r="16281" ht="14.25" customHeight="1"/>
    <row r="16282" ht="14.25" customHeight="1"/>
    <row r="16283" ht="14.25" customHeight="1"/>
    <row r="16284" ht="14.25" customHeight="1"/>
    <row r="16285" ht="14.25" customHeight="1"/>
    <row r="16286" ht="14.25" customHeight="1"/>
    <row r="16287" ht="14.25" customHeight="1"/>
    <row r="16288" ht="14.25" customHeight="1"/>
    <row r="16289" ht="14.25" customHeight="1"/>
    <row r="16290" ht="14.25" customHeight="1"/>
    <row r="16291" ht="14.25" customHeight="1"/>
    <row r="16292" ht="14.25" customHeight="1"/>
    <row r="16293" ht="14.25" customHeight="1"/>
    <row r="16294" ht="14.25" customHeight="1"/>
    <row r="16295" ht="14.25" customHeight="1"/>
    <row r="16296" ht="14.25" customHeight="1"/>
    <row r="16297" ht="14.25" customHeight="1"/>
    <row r="16298" ht="14.25" customHeight="1"/>
    <row r="16299" ht="14.25" customHeight="1"/>
    <row r="16300" ht="14.25" customHeight="1"/>
    <row r="16301" ht="14.25" customHeight="1"/>
    <row r="16302" ht="14.25" customHeight="1"/>
    <row r="16303" ht="14.25" customHeight="1"/>
    <row r="16304" ht="14.25" customHeight="1"/>
    <row r="16305" ht="14.25" customHeight="1"/>
    <row r="16306" ht="14.25" customHeight="1"/>
    <row r="16307" ht="14.25" customHeight="1"/>
    <row r="16308" ht="14.25" customHeight="1"/>
    <row r="16309" ht="14.25" customHeight="1"/>
    <row r="16310" ht="14.25" customHeight="1"/>
    <row r="16311" ht="14.25" customHeight="1"/>
    <row r="16312" ht="14.25" customHeight="1"/>
    <row r="16313" ht="14.25" customHeight="1"/>
    <row r="16314" ht="14.25" customHeight="1"/>
    <row r="16315" ht="14.25" customHeight="1"/>
    <row r="16316" ht="14.25" customHeight="1"/>
    <row r="16317" ht="14.25" customHeight="1"/>
    <row r="16318" ht="14.25" customHeight="1"/>
    <row r="16319" ht="14.25" customHeight="1"/>
    <row r="16320" ht="14.25" customHeight="1"/>
    <row r="16321" ht="14.25" customHeight="1"/>
    <row r="16322" ht="14.25" customHeight="1"/>
    <row r="16323" ht="14.25" customHeight="1"/>
    <row r="16324" ht="14.25" customHeight="1"/>
    <row r="16325" ht="14.25" customHeight="1"/>
    <row r="16326" ht="14.25" customHeight="1"/>
    <row r="16327" ht="14.25" customHeight="1"/>
    <row r="16328" ht="14.25" customHeight="1"/>
    <row r="16329" ht="14.25" customHeight="1"/>
    <row r="16330" ht="14.25" customHeight="1"/>
    <row r="16331" ht="14.25" customHeight="1"/>
    <row r="16332" ht="14.25" customHeight="1"/>
    <row r="16333" ht="14.25" customHeight="1"/>
    <row r="16334" ht="14.25" customHeight="1"/>
    <row r="16335" ht="14.25" customHeight="1"/>
    <row r="16336" ht="14.25" customHeight="1"/>
    <row r="16337" ht="14.25" customHeight="1"/>
    <row r="16338" ht="14.25" customHeight="1"/>
    <row r="16339" ht="14.25" customHeight="1"/>
    <row r="16340" ht="14.25" customHeight="1"/>
    <row r="16341" ht="14.25" customHeight="1"/>
    <row r="16342" ht="14.25" customHeight="1"/>
    <row r="16343" ht="14.25" customHeight="1"/>
    <row r="16344" ht="14.25" customHeight="1"/>
    <row r="16345" ht="14.25" customHeight="1"/>
    <row r="16346" ht="14.25" customHeight="1"/>
    <row r="16347" ht="14.25" customHeight="1"/>
    <row r="16348" ht="14.25" customHeight="1"/>
    <row r="16349" ht="14.25" customHeight="1"/>
    <row r="16350" ht="14.25" customHeight="1"/>
    <row r="16351" ht="14.25" customHeight="1"/>
    <row r="16352" ht="14.25" customHeight="1"/>
    <row r="16353" ht="14.25" customHeight="1"/>
    <row r="16354" ht="14.25" customHeight="1"/>
    <row r="16355" ht="14.25" customHeight="1"/>
    <row r="16356" ht="14.25" customHeight="1"/>
    <row r="16357" ht="14.25" customHeight="1"/>
    <row r="16358" ht="14.25" customHeight="1"/>
    <row r="16359" ht="14.25" customHeight="1"/>
    <row r="16360" ht="14.25" customHeight="1"/>
    <row r="16361" ht="14.25" customHeight="1"/>
    <row r="16362" ht="14.25" customHeight="1"/>
    <row r="16363" ht="14.25" customHeight="1"/>
    <row r="16364" ht="14.25" customHeight="1"/>
    <row r="16365" ht="14.25" customHeight="1"/>
    <row r="16366" ht="14.25" customHeight="1"/>
    <row r="16367" ht="14.25" customHeight="1"/>
    <row r="16368" ht="14.25" customHeight="1"/>
    <row r="16369" ht="14.25" customHeight="1"/>
    <row r="16370" ht="14.25" customHeight="1"/>
    <row r="16371" ht="14.25" customHeight="1"/>
    <row r="16372" ht="14.25" customHeight="1"/>
    <row r="16373" ht="14.25" customHeight="1"/>
    <row r="16374" ht="14.25" customHeight="1"/>
    <row r="16375" ht="14.25" customHeight="1"/>
    <row r="16376" ht="14.25" customHeight="1"/>
    <row r="16377" ht="14.25" customHeight="1"/>
    <row r="16378" ht="14.25" customHeight="1"/>
    <row r="16379" ht="14.25" customHeight="1"/>
    <row r="16380" ht="14.25" customHeight="1"/>
    <row r="16381" ht="14.25" customHeight="1"/>
    <row r="16382" ht="14.25" customHeight="1"/>
    <row r="16383" ht="14.25" customHeight="1"/>
    <row r="16384" ht="14.25" customHeight="1"/>
    <row r="16385" ht="14.25" customHeight="1"/>
    <row r="16386" ht="14.25" customHeight="1"/>
    <row r="16387" ht="14.25" customHeight="1"/>
    <row r="16388" ht="14.25" customHeight="1"/>
    <row r="16389" ht="14.25" customHeight="1"/>
    <row r="16390" ht="14.25" customHeight="1"/>
    <row r="16391" ht="14.25" customHeight="1"/>
    <row r="16392" ht="14.25" customHeight="1"/>
    <row r="16393" ht="14.25" customHeight="1"/>
    <row r="16394" ht="14.25" customHeight="1"/>
    <row r="16395" ht="14.25" customHeight="1"/>
    <row r="16396" ht="14.25" customHeight="1"/>
    <row r="16397" ht="14.25" customHeight="1"/>
    <row r="16398" ht="14.25" customHeight="1"/>
    <row r="16399" ht="14.25" customHeight="1"/>
    <row r="16400" ht="14.25" customHeight="1"/>
    <row r="16401" ht="14.25" customHeight="1"/>
    <row r="16402" ht="14.25" customHeight="1"/>
    <row r="16403" ht="14.25" customHeight="1"/>
    <row r="16404" ht="14.25" customHeight="1"/>
    <row r="16405" ht="14.25" customHeight="1"/>
    <row r="16406" ht="14.25" customHeight="1"/>
    <row r="16407" ht="14.25" customHeight="1"/>
    <row r="16408" ht="14.25" customHeight="1"/>
    <row r="16409" ht="14.25" customHeight="1"/>
    <row r="16410" ht="14.25" customHeight="1"/>
    <row r="16411" ht="14.25" customHeight="1"/>
    <row r="16412" ht="14.25" customHeight="1"/>
    <row r="16413" ht="14.25" customHeight="1"/>
    <row r="16414" ht="14.25" customHeight="1"/>
    <row r="16415" ht="14.25" customHeight="1"/>
    <row r="16416" ht="14.25" customHeight="1"/>
    <row r="16417" ht="14.25" customHeight="1"/>
    <row r="16418" ht="14.25" customHeight="1"/>
    <row r="16419" ht="14.25" customHeight="1"/>
    <row r="16420" ht="14.25" customHeight="1"/>
    <row r="16421" ht="14.25" customHeight="1"/>
    <row r="16422" ht="14.25" customHeight="1"/>
    <row r="16423" ht="14.25" customHeight="1"/>
    <row r="16424" ht="14.25" customHeight="1"/>
    <row r="16425" ht="14.25" customHeight="1"/>
    <row r="16426" ht="14.25" customHeight="1"/>
    <row r="16427" ht="14.25" customHeight="1"/>
    <row r="16428" ht="14.25" customHeight="1"/>
    <row r="16429" ht="14.25" customHeight="1"/>
    <row r="16430" ht="14.25" customHeight="1"/>
    <row r="16431" ht="14.25" customHeight="1"/>
    <row r="16432" ht="14.25" customHeight="1"/>
    <row r="16433" ht="14.25" customHeight="1"/>
    <row r="16434" ht="14.25" customHeight="1"/>
    <row r="16435" ht="14.25" customHeight="1"/>
    <row r="16436" ht="14.25" customHeight="1"/>
    <row r="16437" ht="14.25" customHeight="1"/>
    <row r="16438" ht="14.25" customHeight="1"/>
    <row r="16439" ht="14.25" customHeight="1"/>
    <row r="16440" ht="14.25" customHeight="1"/>
    <row r="16441" ht="14.25" customHeight="1"/>
    <row r="16442" ht="14.25" customHeight="1"/>
    <row r="16443" ht="14.25" customHeight="1"/>
    <row r="16444" ht="14.25" customHeight="1"/>
    <row r="16445" ht="14.25" customHeight="1"/>
    <row r="16446" ht="14.25" customHeight="1"/>
    <row r="16447" ht="14.25" customHeight="1"/>
    <row r="16448" ht="14.25" customHeight="1"/>
    <row r="16449" ht="14.25" customHeight="1"/>
    <row r="16450" ht="14.25" customHeight="1"/>
    <row r="16451" ht="14.25" customHeight="1"/>
    <row r="16452" ht="14.25" customHeight="1"/>
    <row r="16453" ht="14.25" customHeight="1"/>
    <row r="16454" ht="14.25" customHeight="1"/>
    <row r="16455" ht="14.25" customHeight="1"/>
    <row r="16456" ht="14.25" customHeight="1"/>
    <row r="16457" ht="14.25" customHeight="1"/>
    <row r="16458" ht="14.25" customHeight="1"/>
    <row r="16459" ht="14.25" customHeight="1"/>
    <row r="16460" ht="14.25" customHeight="1"/>
    <row r="16461" ht="14.25" customHeight="1"/>
    <row r="16462" ht="14.25" customHeight="1"/>
    <row r="16463" ht="14.25" customHeight="1"/>
    <row r="16464" ht="14.25" customHeight="1"/>
    <row r="16465" ht="14.25" customHeight="1"/>
    <row r="16466" ht="14.25" customHeight="1"/>
    <row r="16467" ht="14.25" customHeight="1"/>
    <row r="16468" ht="14.25" customHeight="1"/>
    <row r="16469" ht="14.25" customHeight="1"/>
    <row r="16470" ht="14.25" customHeight="1"/>
    <row r="16471" ht="14.25" customHeight="1"/>
    <row r="16472" ht="14.25" customHeight="1"/>
    <row r="16473" ht="14.25" customHeight="1"/>
    <row r="16474" ht="14.25" customHeight="1"/>
    <row r="16475" ht="14.25" customHeight="1"/>
    <row r="16476" ht="14.25" customHeight="1"/>
    <row r="16477" ht="14.25" customHeight="1"/>
    <row r="16478" ht="14.25" customHeight="1"/>
    <row r="16479" ht="14.25" customHeight="1"/>
    <row r="16480" ht="14.25" customHeight="1"/>
    <row r="16481" ht="14.25" customHeight="1"/>
    <row r="16482" ht="14.25" customHeight="1"/>
    <row r="16483" ht="14.25" customHeight="1"/>
    <row r="16484" ht="14.25" customHeight="1"/>
    <row r="16485" ht="14.25" customHeight="1"/>
    <row r="16486" ht="14.25" customHeight="1"/>
    <row r="16487" ht="14.25" customHeight="1"/>
    <row r="16488" ht="14.25" customHeight="1"/>
    <row r="16489" ht="14.25" customHeight="1"/>
    <row r="16490" ht="14.25" customHeight="1"/>
    <row r="16491" ht="14.25" customHeight="1"/>
    <row r="16492" ht="14.25" customHeight="1"/>
    <row r="16493" ht="14.25" customHeight="1"/>
    <row r="16494" ht="14.25" customHeight="1"/>
    <row r="16495" ht="14.25" customHeight="1"/>
    <row r="16496" ht="14.25" customHeight="1"/>
    <row r="16497" ht="14.25" customHeight="1"/>
    <row r="16498" ht="14.25" customHeight="1"/>
    <row r="16499" ht="14.25" customHeight="1"/>
    <row r="16500" ht="14.25" customHeight="1"/>
    <row r="16501" ht="14.25" customHeight="1"/>
    <row r="16502" ht="14.25" customHeight="1"/>
    <row r="16503" ht="14.25" customHeight="1"/>
    <row r="16504" ht="14.25" customHeight="1"/>
    <row r="16505" ht="14.25" customHeight="1"/>
    <row r="16506" ht="14.25" customHeight="1"/>
    <row r="16507" ht="14.25" customHeight="1"/>
    <row r="16508" ht="14.25" customHeight="1"/>
    <row r="16509" ht="14.25" customHeight="1"/>
    <row r="16510" ht="14.25" customHeight="1"/>
    <row r="16511" ht="14.25" customHeight="1"/>
    <row r="16512" ht="14.25" customHeight="1"/>
    <row r="16513" ht="14.25" customHeight="1"/>
    <row r="16514" ht="14.25" customHeight="1"/>
    <row r="16515" ht="14.25" customHeight="1"/>
    <row r="16516" ht="14.25" customHeight="1"/>
    <row r="16517" ht="14.25" customHeight="1"/>
    <row r="16518" ht="14.25" customHeight="1"/>
    <row r="16519" ht="14.25" customHeight="1"/>
    <row r="16520" ht="14.25" customHeight="1"/>
    <row r="16521" ht="14.25" customHeight="1"/>
    <row r="16522" ht="14.25" customHeight="1"/>
    <row r="16523" ht="14.25" customHeight="1"/>
    <row r="16524" ht="14.25" customHeight="1"/>
    <row r="16525" ht="14.25" customHeight="1"/>
    <row r="16526" ht="14.25" customHeight="1"/>
    <row r="16527" ht="14.25" customHeight="1"/>
    <row r="16528" ht="14.25" customHeight="1"/>
    <row r="16529" ht="14.25" customHeight="1"/>
    <row r="16530" ht="14.25" customHeight="1"/>
    <row r="16531" ht="14.25" customHeight="1"/>
    <row r="16532" ht="14.25" customHeight="1"/>
    <row r="16533" ht="14.25" customHeight="1"/>
    <row r="16534" ht="14.25" customHeight="1"/>
    <row r="16535" ht="14.25" customHeight="1"/>
    <row r="16536" ht="14.25" customHeight="1"/>
    <row r="16537" ht="14.25" customHeight="1"/>
    <row r="16538" ht="14.25" customHeight="1"/>
    <row r="16539" ht="14.25" customHeight="1"/>
    <row r="16540" ht="14.25" customHeight="1"/>
    <row r="16541" ht="14.25" customHeight="1"/>
    <row r="16542" ht="14.25" customHeight="1"/>
    <row r="16543" ht="14.25" customHeight="1"/>
    <row r="16544" ht="14.25" customHeight="1"/>
    <row r="16545" ht="14.25" customHeight="1"/>
    <row r="16546" ht="14.25" customHeight="1"/>
    <row r="16547" ht="14.25" customHeight="1"/>
    <row r="16548" ht="14.25" customHeight="1"/>
    <row r="16549" ht="14.25" customHeight="1"/>
    <row r="16550" ht="14.25" customHeight="1"/>
    <row r="16551" ht="14.25" customHeight="1"/>
    <row r="16552" ht="14.25" customHeight="1"/>
    <row r="16553" ht="14.25" customHeight="1"/>
    <row r="16554" ht="14.25" customHeight="1"/>
    <row r="16555" ht="14.25" customHeight="1"/>
    <row r="16556" ht="14.25" customHeight="1"/>
    <row r="16557" ht="14.25" customHeight="1"/>
    <row r="16558" ht="14.25" customHeight="1"/>
    <row r="16559" ht="14.25" customHeight="1"/>
    <row r="16560" ht="14.25" customHeight="1"/>
    <row r="16561" ht="14.25" customHeight="1"/>
    <row r="16562" ht="14.25" customHeight="1"/>
    <row r="16563" ht="14.25" customHeight="1"/>
    <row r="16564" ht="14.25" customHeight="1"/>
    <row r="16565" ht="14.25" customHeight="1"/>
    <row r="16566" ht="14.25" customHeight="1"/>
    <row r="16567" ht="14.25" customHeight="1"/>
    <row r="16568" ht="14.25" customHeight="1"/>
    <row r="16569" ht="14.25" customHeight="1"/>
    <row r="16570" ht="14.25" customHeight="1"/>
    <row r="16571" ht="14.25" customHeight="1"/>
    <row r="16572" ht="14.25" customHeight="1"/>
    <row r="16573" ht="14.25" customHeight="1"/>
    <row r="16574" ht="14.25" customHeight="1"/>
    <row r="16575" ht="14.25" customHeight="1"/>
    <row r="16576" ht="14.25" customHeight="1"/>
    <row r="16577" ht="14.25" customHeight="1"/>
    <row r="16578" ht="14.25" customHeight="1"/>
    <row r="16579" ht="14.25" customHeight="1"/>
    <row r="16580" ht="14.25" customHeight="1"/>
    <row r="16581" ht="14.25" customHeight="1"/>
    <row r="16582" ht="14.25" customHeight="1"/>
    <row r="16583" ht="14.25" customHeight="1"/>
    <row r="16584" ht="14.25" customHeight="1"/>
    <row r="16585" ht="14.25" customHeight="1"/>
    <row r="16586" ht="14.25" customHeight="1"/>
    <row r="16587" ht="14.25" customHeight="1"/>
    <row r="16588" ht="14.25" customHeight="1"/>
    <row r="16589" ht="14.25" customHeight="1"/>
    <row r="16590" ht="14.25" customHeight="1"/>
    <row r="16591" ht="14.25" customHeight="1"/>
    <row r="16592" ht="14.25" customHeight="1"/>
    <row r="16593" ht="14.25" customHeight="1"/>
    <row r="16594" ht="14.25" customHeight="1"/>
    <row r="16595" ht="14.25" customHeight="1"/>
    <row r="16596" ht="14.25" customHeight="1"/>
    <row r="16597" ht="14.25" customHeight="1"/>
    <row r="16598" ht="14.25" customHeight="1"/>
    <row r="16599" ht="14.25" customHeight="1"/>
    <row r="16600" ht="14.25" customHeight="1"/>
    <row r="16601" ht="14.25" customHeight="1"/>
    <row r="16602" ht="14.25" customHeight="1"/>
    <row r="16603" ht="14.25" customHeight="1"/>
    <row r="16604" ht="14.25" customHeight="1"/>
    <row r="16605" ht="14.25" customHeight="1"/>
    <row r="16606" ht="14.25" customHeight="1"/>
    <row r="16607" ht="14.25" customHeight="1"/>
    <row r="16608" ht="14.25" customHeight="1"/>
    <row r="16609" ht="14.25" customHeight="1"/>
    <row r="16610" ht="14.25" customHeight="1"/>
    <row r="16611" ht="14.25" customHeight="1"/>
    <row r="16612" ht="14.25" customHeight="1"/>
    <row r="16613" ht="14.25" customHeight="1"/>
    <row r="16614" ht="14.25" customHeight="1"/>
    <row r="16615" ht="14.25" customHeight="1"/>
    <row r="16616" ht="14.25" customHeight="1"/>
    <row r="16617" ht="14.25" customHeight="1"/>
    <row r="16618" ht="14.25" customHeight="1"/>
    <row r="16619" ht="14.25" customHeight="1"/>
    <row r="16620" ht="14.25" customHeight="1"/>
    <row r="16621" ht="14.25" customHeight="1"/>
    <row r="16622" ht="14.25" customHeight="1"/>
    <row r="16623" ht="14.25" customHeight="1"/>
    <row r="16624" ht="14.25" customHeight="1"/>
    <row r="16625" ht="14.25" customHeight="1"/>
    <row r="16626" ht="14.25" customHeight="1"/>
    <row r="16627" ht="14.25" customHeight="1"/>
    <row r="16628" ht="14.25" customHeight="1"/>
    <row r="16629" ht="14.25" customHeight="1"/>
    <row r="16630" ht="14.25" customHeight="1"/>
    <row r="16631" ht="14.25" customHeight="1"/>
    <row r="16632" ht="14.25" customHeight="1"/>
    <row r="16633" ht="14.25" customHeight="1"/>
    <row r="16634" ht="14.25" customHeight="1"/>
    <row r="16635" ht="14.25" customHeight="1"/>
    <row r="16636" ht="14.25" customHeight="1"/>
    <row r="16637" ht="14.25" customHeight="1"/>
    <row r="16638" ht="14.25" customHeight="1"/>
    <row r="16639" ht="14.25" customHeight="1"/>
    <row r="16640" ht="14.25" customHeight="1"/>
    <row r="16641" ht="14.25" customHeight="1"/>
    <row r="16642" ht="14.25" customHeight="1"/>
    <row r="16643" ht="14.25" customHeight="1"/>
    <row r="16644" ht="14.25" customHeight="1"/>
    <row r="16645" ht="14.25" customHeight="1"/>
    <row r="16646" ht="14.25" customHeight="1"/>
    <row r="16647" ht="14.25" customHeight="1"/>
    <row r="16648" ht="14.25" customHeight="1"/>
    <row r="16649" ht="14.25" customHeight="1"/>
    <row r="16650" ht="14.25" customHeight="1"/>
    <row r="16651" ht="14.25" customHeight="1"/>
    <row r="16652" ht="14.25" customHeight="1"/>
    <row r="16653" ht="14.25" customHeight="1"/>
    <row r="16654" ht="14.25" customHeight="1"/>
    <row r="16655" ht="14.25" customHeight="1"/>
    <row r="16656" ht="14.25" customHeight="1"/>
    <row r="16657" ht="14.25" customHeight="1"/>
    <row r="16658" ht="14.25" customHeight="1"/>
    <row r="16659" ht="14.25" customHeight="1"/>
    <row r="16660" ht="14.25" customHeight="1"/>
    <row r="16661" ht="14.25" customHeight="1"/>
    <row r="16662" ht="14.25" customHeight="1"/>
    <row r="16663" ht="14.25" customHeight="1"/>
    <row r="16664" ht="14.25" customHeight="1"/>
    <row r="16665" ht="14.25" customHeight="1"/>
    <row r="16666" ht="14.25" customHeight="1"/>
    <row r="16667" ht="14.25" customHeight="1"/>
    <row r="16668" ht="14.25" customHeight="1"/>
    <row r="16669" ht="14.25" customHeight="1"/>
    <row r="16670" ht="14.25" customHeight="1"/>
    <row r="16671" ht="14.25" customHeight="1"/>
    <row r="16672" ht="14.25" customHeight="1"/>
    <row r="16673" ht="14.25" customHeight="1"/>
    <row r="16674" ht="14.25" customHeight="1"/>
    <row r="16675" ht="14.25" customHeight="1"/>
    <row r="16676" ht="14.25" customHeight="1"/>
    <row r="16677" ht="14.25" customHeight="1"/>
    <row r="16678" ht="14.25" customHeight="1"/>
    <row r="16679" ht="14.25" customHeight="1"/>
    <row r="16680" ht="14.25" customHeight="1"/>
    <row r="16681" ht="14.25" customHeight="1"/>
    <row r="16682" ht="14.25" customHeight="1"/>
    <row r="16683" ht="14.25" customHeight="1"/>
    <row r="16684" ht="14.25" customHeight="1"/>
    <row r="16685" ht="14.25" customHeight="1"/>
    <row r="16686" ht="14.25" customHeight="1"/>
    <row r="16687" ht="14.25" customHeight="1"/>
    <row r="16688" ht="14.25" customHeight="1"/>
    <row r="16689" ht="14.25" customHeight="1"/>
    <row r="16690" ht="14.25" customHeight="1"/>
    <row r="16691" ht="14.25" customHeight="1"/>
    <row r="16692" ht="14.25" customHeight="1"/>
    <row r="16693" ht="14.25" customHeight="1"/>
    <row r="16694" ht="14.25" customHeight="1"/>
    <row r="16695" ht="14.25" customHeight="1"/>
    <row r="16696" ht="14.25" customHeight="1"/>
    <row r="16697" ht="14.25" customHeight="1"/>
    <row r="16698" ht="14.25" customHeight="1"/>
    <row r="16699" ht="14.25" customHeight="1"/>
    <row r="16700" ht="14.25" customHeight="1"/>
    <row r="16701" ht="14.25" customHeight="1"/>
    <row r="16702" ht="14.25" customHeight="1"/>
    <row r="16703" ht="14.25" customHeight="1"/>
    <row r="16704" ht="14.25" customHeight="1"/>
    <row r="16705" ht="14.25" customHeight="1"/>
    <row r="16706" ht="14.25" customHeight="1"/>
    <row r="16707" ht="14.25" customHeight="1"/>
    <row r="16708" ht="14.25" customHeight="1"/>
    <row r="16709" ht="14.25" customHeight="1"/>
    <row r="16710" ht="14.25" customHeight="1"/>
    <row r="16711" ht="14.25" customHeight="1"/>
    <row r="16712" ht="14.25" customHeight="1"/>
    <row r="16713" ht="14.25" customHeight="1"/>
    <row r="16714" ht="14.25" customHeight="1"/>
    <row r="16715" ht="14.25" customHeight="1"/>
    <row r="16716" ht="14.25" customHeight="1"/>
    <row r="16717" ht="14.25" customHeight="1"/>
    <row r="16718" ht="14.25" customHeight="1"/>
    <row r="16719" ht="14.25" customHeight="1"/>
    <row r="16720" ht="14.25" customHeight="1"/>
    <row r="16721" ht="14.25" customHeight="1"/>
    <row r="16722" ht="14.25" customHeight="1"/>
    <row r="16723" ht="14.25" customHeight="1"/>
    <row r="16724" ht="14.25" customHeight="1"/>
    <row r="16725" ht="14.25" customHeight="1"/>
    <row r="16726" ht="14.25" customHeight="1"/>
    <row r="16727" ht="14.25" customHeight="1"/>
    <row r="16728" ht="14.25" customHeight="1"/>
    <row r="16729" ht="14.25" customHeight="1"/>
    <row r="16730" ht="14.25" customHeight="1"/>
    <row r="16731" ht="14.25" customHeight="1"/>
    <row r="16732" ht="14.25" customHeight="1"/>
    <row r="16733" ht="14.25" customHeight="1"/>
    <row r="16734" ht="14.25" customHeight="1"/>
    <row r="16735" ht="14.25" customHeight="1"/>
    <row r="16736" ht="14.25" customHeight="1"/>
    <row r="16737" ht="14.25" customHeight="1"/>
    <row r="16738" ht="14.25" customHeight="1"/>
    <row r="16739" ht="14.25" customHeight="1"/>
    <row r="16740" ht="14.25" customHeight="1"/>
    <row r="16741" ht="14.25" customHeight="1"/>
    <row r="16742" ht="14.25" customHeight="1"/>
    <row r="16743" ht="14.25" customHeight="1"/>
    <row r="16744" ht="14.25" customHeight="1"/>
    <row r="16745" ht="14.25" customHeight="1"/>
    <row r="16746" ht="14.25" customHeight="1"/>
    <row r="16747" ht="14.25" customHeight="1"/>
    <row r="16748" ht="14.25" customHeight="1"/>
    <row r="16749" ht="14.25" customHeight="1"/>
    <row r="16750" ht="14.25" customHeight="1"/>
    <row r="16751" ht="14.25" customHeight="1"/>
    <row r="16752" ht="14.25" customHeight="1"/>
    <row r="16753" ht="14.25" customHeight="1"/>
    <row r="16754" ht="14.25" customHeight="1"/>
    <row r="16755" ht="14.25" customHeight="1"/>
    <row r="16756" ht="14.25" customHeight="1"/>
    <row r="16757" ht="14.25" customHeight="1"/>
    <row r="16758" ht="14.25" customHeight="1"/>
    <row r="16759" ht="14.25" customHeight="1"/>
    <row r="16760" ht="14.25" customHeight="1"/>
    <row r="16761" ht="14.25" customHeight="1"/>
    <row r="16762" ht="14.25" customHeight="1"/>
    <row r="16763" ht="14.25" customHeight="1"/>
    <row r="16764" ht="14.25" customHeight="1"/>
    <row r="16765" ht="14.25" customHeight="1"/>
    <row r="16766" ht="14.25" customHeight="1"/>
    <row r="16767" ht="14.25" customHeight="1"/>
    <row r="16768" ht="14.25" customHeight="1"/>
    <row r="16769" ht="14.25" customHeight="1"/>
    <row r="16770" ht="14.25" customHeight="1"/>
    <row r="16771" ht="14.25" customHeight="1"/>
    <row r="16772" ht="14.25" customHeight="1"/>
    <row r="16773" ht="14.25" customHeight="1"/>
    <row r="16774" ht="14.25" customHeight="1"/>
    <row r="16775" ht="14.25" customHeight="1"/>
    <row r="16776" ht="14.25" customHeight="1"/>
    <row r="16777" ht="14.25" customHeight="1"/>
    <row r="16778" ht="14.25" customHeight="1"/>
    <row r="16779" ht="14.25" customHeight="1"/>
    <row r="16780" ht="14.25" customHeight="1"/>
    <row r="16781" ht="14.25" customHeight="1"/>
    <row r="16782" ht="14.25" customHeight="1"/>
    <row r="16783" ht="14.25" customHeight="1"/>
    <row r="16784" ht="14.25" customHeight="1"/>
    <row r="16785" ht="14.25" customHeight="1"/>
    <row r="16786" ht="14.25" customHeight="1"/>
    <row r="16787" ht="14.25" customHeight="1"/>
    <row r="16788" ht="14.25" customHeight="1"/>
    <row r="16789" ht="14.25" customHeight="1"/>
    <row r="16790" ht="14.25" customHeight="1"/>
    <row r="16791" ht="14.25" customHeight="1"/>
    <row r="16792" ht="14.25" customHeight="1"/>
    <row r="16793" ht="14.25" customHeight="1"/>
    <row r="16794" ht="14.25" customHeight="1"/>
    <row r="16795" ht="14.25" customHeight="1"/>
    <row r="16796" ht="14.25" customHeight="1"/>
    <row r="16797" ht="14.25" customHeight="1"/>
    <row r="16798" ht="14.25" customHeight="1"/>
    <row r="16799" ht="14.25" customHeight="1"/>
    <row r="16800" ht="14.25" customHeight="1"/>
    <row r="16801" ht="14.25" customHeight="1"/>
    <row r="16802" ht="14.25" customHeight="1"/>
    <row r="16803" ht="14.25" customHeight="1"/>
    <row r="16804" ht="14.25" customHeight="1"/>
    <row r="16805" ht="14.25" customHeight="1"/>
    <row r="16806" ht="14.25" customHeight="1"/>
    <row r="16807" ht="14.25" customHeight="1"/>
    <row r="16808" ht="14.25" customHeight="1"/>
    <row r="16809" ht="14.25" customHeight="1"/>
    <row r="16810" ht="14.25" customHeight="1"/>
    <row r="16811" ht="14.25" customHeight="1"/>
    <row r="16812" ht="14.25" customHeight="1"/>
    <row r="16813" ht="14.25" customHeight="1"/>
    <row r="16814" ht="14.25" customHeight="1"/>
    <row r="16815" ht="14.25" customHeight="1"/>
    <row r="16816" ht="14.25" customHeight="1"/>
    <row r="16817" ht="14.25" customHeight="1"/>
    <row r="16818" ht="14.25" customHeight="1"/>
    <row r="16819" ht="14.25" customHeight="1"/>
    <row r="16820" ht="14.25" customHeight="1"/>
    <row r="16821" ht="14.25" customHeight="1"/>
    <row r="16822" ht="14.25" customHeight="1"/>
    <row r="16823" ht="14.25" customHeight="1"/>
    <row r="16824" ht="14.25" customHeight="1"/>
    <row r="16825" ht="14.25" customHeight="1"/>
    <row r="16826" ht="14.25" customHeight="1"/>
    <row r="16827" ht="14.25" customHeight="1"/>
    <row r="16828" ht="14.25" customHeight="1"/>
    <row r="16829" ht="14.25" customHeight="1"/>
    <row r="16830" ht="14.25" customHeight="1"/>
    <row r="16831" ht="14.25" customHeight="1"/>
    <row r="16832" ht="14.25" customHeight="1"/>
    <row r="16833" ht="14.25" customHeight="1"/>
    <row r="16834" ht="14.25" customHeight="1"/>
    <row r="16835" ht="14.25" customHeight="1"/>
    <row r="16836" ht="14.25" customHeight="1"/>
    <row r="16837" ht="14.25" customHeight="1"/>
    <row r="16838" ht="14.25" customHeight="1"/>
    <row r="16839" ht="14.25" customHeight="1"/>
    <row r="16840" ht="14.25" customHeight="1"/>
    <row r="16841" ht="14.25" customHeight="1"/>
    <row r="16842" ht="14.25" customHeight="1"/>
    <row r="16843" ht="14.25" customHeight="1"/>
    <row r="16844" ht="14.25" customHeight="1"/>
    <row r="16845" ht="14.25" customHeight="1"/>
    <row r="16846" ht="14.25" customHeight="1"/>
    <row r="16847" ht="14.25" customHeight="1"/>
    <row r="16848" ht="14.25" customHeight="1"/>
    <row r="16849" ht="14.25" customHeight="1"/>
    <row r="16850" ht="14.25" customHeight="1"/>
    <row r="16851" ht="14.25" customHeight="1"/>
    <row r="16852" ht="14.25" customHeight="1"/>
    <row r="16853" ht="14.25" customHeight="1"/>
    <row r="16854" ht="14.25" customHeight="1"/>
    <row r="16855" ht="14.25" customHeight="1"/>
    <row r="16856" ht="14.25" customHeight="1"/>
    <row r="16857" ht="14.25" customHeight="1"/>
    <row r="16858" ht="14.25" customHeight="1"/>
    <row r="16859" ht="14.25" customHeight="1"/>
    <row r="16860" ht="14.25" customHeight="1"/>
    <row r="16861" ht="14.25" customHeight="1"/>
    <row r="16862" ht="14.25" customHeight="1"/>
    <row r="16863" ht="14.25" customHeight="1"/>
    <row r="16864" ht="14.25" customHeight="1"/>
    <row r="16865" ht="14.25" customHeight="1"/>
    <row r="16866" ht="14.25" customHeight="1"/>
    <row r="16867" ht="14.25" customHeight="1"/>
    <row r="16868" ht="14.25" customHeight="1"/>
    <row r="16869" ht="14.25" customHeight="1"/>
    <row r="16870" ht="14.25" customHeight="1"/>
    <row r="16871" ht="14.25" customHeight="1"/>
    <row r="16872" ht="14.25" customHeight="1"/>
    <row r="16873" ht="14.25" customHeight="1"/>
    <row r="16874" ht="14.25" customHeight="1"/>
    <row r="16875" ht="14.25" customHeight="1"/>
    <row r="16876" ht="14.25" customHeight="1"/>
    <row r="16877" ht="14.25" customHeight="1"/>
    <row r="16878" ht="14.25" customHeight="1"/>
    <row r="16879" ht="14.25" customHeight="1"/>
    <row r="16880" ht="14.25" customHeight="1"/>
    <row r="16881" ht="14.25" customHeight="1"/>
    <row r="16882" ht="14.25" customHeight="1"/>
    <row r="16883" ht="14.25" customHeight="1"/>
    <row r="16884" ht="14.25" customHeight="1"/>
    <row r="16885" ht="14.25" customHeight="1"/>
    <row r="16886" ht="14.25" customHeight="1"/>
    <row r="16887" ht="14.25" customHeight="1"/>
    <row r="16888" ht="14.25" customHeight="1"/>
    <row r="16889" ht="14.25" customHeight="1"/>
    <row r="16890" ht="14.25" customHeight="1"/>
    <row r="16891" ht="14.25" customHeight="1"/>
    <row r="16892" ht="14.25" customHeight="1"/>
    <row r="16893" ht="14.25" customHeight="1"/>
    <row r="16894" ht="14.25" customHeight="1"/>
    <row r="16895" ht="14.25" customHeight="1"/>
    <row r="16896" ht="14.25" customHeight="1"/>
    <row r="16897" ht="14.25" customHeight="1"/>
    <row r="16898" ht="14.25" customHeight="1"/>
    <row r="16899" ht="14.25" customHeight="1"/>
    <row r="16900" ht="14.25" customHeight="1"/>
    <row r="16901" ht="14.25" customHeight="1"/>
    <row r="16902" ht="14.25" customHeight="1"/>
    <row r="16903" ht="14.25" customHeight="1"/>
    <row r="16904" ht="14.25" customHeight="1"/>
    <row r="16905" ht="14.25" customHeight="1"/>
    <row r="16906" ht="14.25" customHeight="1"/>
    <row r="16907" ht="14.25" customHeight="1"/>
    <row r="16908" ht="14.25" customHeight="1"/>
    <row r="16909" ht="14.25" customHeight="1"/>
    <row r="16910" ht="14.25" customHeight="1"/>
    <row r="16911" ht="14.25" customHeight="1"/>
    <row r="16912" ht="14.25" customHeight="1"/>
    <row r="16913" ht="14.25" customHeight="1"/>
    <row r="16914" ht="14.25" customHeight="1"/>
    <row r="16915" ht="14.25" customHeight="1"/>
    <row r="16916" ht="14.25" customHeight="1"/>
    <row r="16917" ht="14.25" customHeight="1"/>
    <row r="16918" ht="14.25" customHeight="1"/>
    <row r="16919" ht="14.25" customHeight="1"/>
    <row r="16920" ht="14.25" customHeight="1"/>
    <row r="16921" ht="14.25" customHeight="1"/>
    <row r="16922" ht="14.25" customHeight="1"/>
    <row r="16923" ht="14.25" customHeight="1"/>
    <row r="16924" ht="14.25" customHeight="1"/>
    <row r="16925" ht="14.25" customHeight="1"/>
    <row r="16926" ht="14.25" customHeight="1"/>
    <row r="16927" ht="14.25" customHeight="1"/>
    <row r="16928" ht="14.25" customHeight="1"/>
    <row r="16929" ht="14.25" customHeight="1"/>
    <row r="16930" ht="14.25" customHeight="1"/>
    <row r="16931" ht="14.25" customHeight="1"/>
    <row r="16932" ht="14.25" customHeight="1"/>
    <row r="16933" ht="14.25" customHeight="1"/>
    <row r="16934" ht="14.25" customHeight="1"/>
    <row r="16935" ht="14.25" customHeight="1"/>
    <row r="16936" ht="14.25" customHeight="1"/>
    <row r="16937" ht="14.25" customHeight="1"/>
    <row r="16938" ht="14.25" customHeight="1"/>
    <row r="16939" ht="14.25" customHeight="1"/>
    <row r="16940" ht="14.25" customHeight="1"/>
    <row r="16941" ht="14.25" customHeight="1"/>
    <row r="16942" ht="14.25" customHeight="1"/>
    <row r="16943" ht="14.25" customHeight="1"/>
    <row r="16944" ht="14.25" customHeight="1"/>
    <row r="16945" ht="14.25" customHeight="1"/>
    <row r="16946" ht="14.25" customHeight="1"/>
    <row r="16947" ht="14.25" customHeight="1"/>
    <row r="16948" ht="14.25" customHeight="1"/>
    <row r="16949" ht="14.25" customHeight="1"/>
    <row r="16950" ht="14.25" customHeight="1"/>
    <row r="16951" ht="14.25" customHeight="1"/>
    <row r="16952" ht="14.25" customHeight="1"/>
    <row r="16953" ht="14.25" customHeight="1"/>
    <row r="16954" ht="14.25" customHeight="1"/>
    <row r="16955" ht="14.25" customHeight="1"/>
    <row r="16956" ht="14.25" customHeight="1"/>
    <row r="16957" ht="14.25" customHeight="1"/>
    <row r="16958" ht="14.25" customHeight="1"/>
    <row r="16959" ht="14.25" customHeight="1"/>
    <row r="16960" ht="14.25" customHeight="1"/>
    <row r="16961" ht="14.25" customHeight="1"/>
    <row r="16962" ht="14.25" customHeight="1"/>
    <row r="16963" ht="14.25" customHeight="1"/>
    <row r="16964" ht="14.25" customHeight="1"/>
    <row r="16965" ht="14.25" customHeight="1"/>
    <row r="16966" ht="14.25" customHeight="1"/>
    <row r="16967" ht="14.25" customHeight="1"/>
    <row r="16968" ht="14.25" customHeight="1"/>
    <row r="16969" ht="14.25" customHeight="1"/>
    <row r="16970" ht="14.25" customHeight="1"/>
    <row r="16971" ht="14.25" customHeight="1"/>
    <row r="16972" ht="14.25" customHeight="1"/>
    <row r="16973" ht="14.25" customHeight="1"/>
    <row r="16974" ht="14.25" customHeight="1"/>
    <row r="16975" ht="14.25" customHeight="1"/>
    <row r="16976" ht="14.25" customHeight="1"/>
    <row r="16977" ht="14.25" customHeight="1"/>
    <row r="16978" ht="14.25" customHeight="1"/>
    <row r="16979" ht="14.25" customHeight="1"/>
    <row r="16980" ht="14.25" customHeight="1"/>
    <row r="16981" ht="14.25" customHeight="1"/>
    <row r="16982" ht="14.25" customHeight="1"/>
    <row r="16983" ht="14.25" customHeight="1"/>
    <row r="16984" ht="14.25" customHeight="1"/>
    <row r="16985" ht="14.25" customHeight="1"/>
    <row r="16986" ht="14.25" customHeight="1"/>
    <row r="16987" ht="14.25" customHeight="1"/>
    <row r="16988" ht="14.25" customHeight="1"/>
    <row r="16989" ht="14.25" customHeight="1"/>
    <row r="16990" ht="14.25" customHeight="1"/>
    <row r="16991" ht="14.25" customHeight="1"/>
    <row r="16992" ht="14.25" customHeight="1"/>
    <row r="16993" ht="14.25" customHeight="1"/>
    <row r="16994" ht="14.25" customHeight="1"/>
    <row r="16995" ht="14.25" customHeight="1"/>
    <row r="16996" ht="14.25" customHeight="1"/>
    <row r="16997" ht="14.25" customHeight="1"/>
    <row r="16998" ht="14.25" customHeight="1"/>
    <row r="16999" ht="14.25" customHeight="1"/>
    <row r="17000" ht="14.25" customHeight="1"/>
    <row r="17001" ht="14.25" customHeight="1"/>
    <row r="17002" ht="14.25" customHeight="1"/>
    <row r="17003" ht="14.25" customHeight="1"/>
    <row r="17004" ht="14.25" customHeight="1"/>
    <row r="17005" ht="14.25" customHeight="1"/>
    <row r="17006" ht="14.25" customHeight="1"/>
    <row r="17007" ht="14.25" customHeight="1"/>
    <row r="17008" ht="14.25" customHeight="1"/>
    <row r="17009" ht="14.25" customHeight="1"/>
    <row r="17010" ht="14.25" customHeight="1"/>
    <row r="17011" ht="14.25" customHeight="1"/>
    <row r="17012" ht="14.25" customHeight="1"/>
    <row r="17013" ht="14.25" customHeight="1"/>
    <row r="17014" ht="14.25" customHeight="1"/>
    <row r="17015" ht="14.25" customHeight="1"/>
    <row r="17016" ht="14.25" customHeight="1"/>
    <row r="17017" ht="14.25" customHeight="1"/>
    <row r="17018" ht="14.25" customHeight="1"/>
    <row r="17019" ht="14.25" customHeight="1"/>
    <row r="17020" ht="14.25" customHeight="1"/>
    <row r="17021" ht="14.25" customHeight="1"/>
    <row r="17022" ht="14.25" customHeight="1"/>
    <row r="17023" ht="14.25" customHeight="1"/>
    <row r="17024" ht="14.25" customHeight="1"/>
    <row r="17025" ht="14.25" customHeight="1"/>
    <row r="17026" ht="14.25" customHeight="1"/>
    <row r="17027" ht="14.25" customHeight="1"/>
    <row r="17028" ht="14.25" customHeight="1"/>
    <row r="17029" ht="14.25" customHeight="1"/>
    <row r="17030" ht="14.25" customHeight="1"/>
    <row r="17031" ht="14.25" customHeight="1"/>
    <row r="17032" ht="14.25" customHeight="1"/>
    <row r="17033" ht="14.25" customHeight="1"/>
    <row r="17034" ht="14.25" customHeight="1"/>
    <row r="17035" ht="14.25" customHeight="1"/>
    <row r="17036" ht="14.25" customHeight="1"/>
    <row r="17037" ht="14.25" customHeight="1"/>
    <row r="17038" ht="14.25" customHeight="1"/>
    <row r="17039" ht="14.25" customHeight="1"/>
    <row r="17040" ht="14.25" customHeight="1"/>
    <row r="17041" ht="14.25" customHeight="1"/>
    <row r="17042" ht="14.25" customHeight="1"/>
    <row r="17043" ht="14.25" customHeight="1"/>
    <row r="17044" ht="14.25" customHeight="1"/>
    <row r="17045" ht="14.25" customHeight="1"/>
    <row r="17046" ht="14.25" customHeight="1"/>
    <row r="17047" ht="14.25" customHeight="1"/>
    <row r="17048" ht="14.25" customHeight="1"/>
    <row r="17049" ht="14.25" customHeight="1"/>
    <row r="17050" ht="14.25" customHeight="1"/>
    <row r="17051" ht="14.25" customHeight="1"/>
    <row r="17052" ht="14.25" customHeight="1"/>
    <row r="17053" ht="14.25" customHeight="1"/>
    <row r="17054" ht="14.25" customHeight="1"/>
    <row r="17055" ht="14.25" customHeight="1"/>
    <row r="17056" ht="14.25" customHeight="1"/>
    <row r="17057" ht="14.25" customHeight="1"/>
    <row r="17058" ht="14.25" customHeight="1"/>
    <row r="17059" ht="14.25" customHeight="1"/>
    <row r="17060" ht="14.25" customHeight="1"/>
    <row r="17061" ht="14.25" customHeight="1"/>
    <row r="17062" ht="14.25" customHeight="1"/>
    <row r="17063" ht="14.25" customHeight="1"/>
    <row r="17064" ht="14.25" customHeight="1"/>
    <row r="17065" ht="14.25" customHeight="1"/>
    <row r="17066" ht="14.25" customHeight="1"/>
    <row r="17067" ht="14.25" customHeight="1"/>
    <row r="17068" ht="14.25" customHeight="1"/>
    <row r="17069" ht="14.25" customHeight="1"/>
    <row r="17070" ht="14.25" customHeight="1"/>
    <row r="17071" ht="14.25" customHeight="1"/>
    <row r="17072" ht="14.25" customHeight="1"/>
    <row r="17073" ht="14.25" customHeight="1"/>
    <row r="17074" ht="14.25" customHeight="1"/>
    <row r="17075" ht="14.25" customHeight="1"/>
    <row r="17076" ht="14.25" customHeight="1"/>
    <row r="17077" ht="14.25" customHeight="1"/>
    <row r="17078" ht="14.25" customHeight="1"/>
    <row r="17079" ht="14.25" customHeight="1"/>
    <row r="17080" ht="14.25" customHeight="1"/>
    <row r="17081" ht="14.25" customHeight="1"/>
    <row r="17082" ht="14.25" customHeight="1"/>
    <row r="17083" ht="14.25" customHeight="1"/>
    <row r="17084" ht="14.25" customHeight="1"/>
    <row r="17085" ht="14.25" customHeight="1"/>
    <row r="17086" ht="14.25" customHeight="1"/>
    <row r="17087" ht="14.25" customHeight="1"/>
    <row r="17088" ht="14.25" customHeight="1"/>
    <row r="17089" ht="14.25" customHeight="1"/>
    <row r="17090" ht="14.25" customHeight="1"/>
    <row r="17091" ht="14.25" customHeight="1"/>
    <row r="17092" ht="14.25" customHeight="1"/>
    <row r="17093" ht="14.25" customHeight="1"/>
    <row r="17094" ht="14.25" customHeight="1"/>
    <row r="17095" ht="14.25" customHeight="1"/>
    <row r="17096" ht="14.25" customHeight="1"/>
    <row r="17097" ht="14.25" customHeight="1"/>
    <row r="17098" ht="14.25" customHeight="1"/>
    <row r="17099" ht="14.25" customHeight="1"/>
    <row r="17100" ht="14.25" customHeight="1"/>
    <row r="17101" ht="14.25" customHeight="1"/>
    <row r="17102" ht="14.25" customHeight="1"/>
    <row r="17103" ht="14.25" customHeight="1"/>
    <row r="17104" ht="14.25" customHeight="1"/>
    <row r="17105" ht="14.25" customHeight="1"/>
    <row r="17106" ht="14.25" customHeight="1"/>
    <row r="17107" ht="14.25" customHeight="1"/>
    <row r="17108" ht="14.25" customHeight="1"/>
    <row r="17109" ht="14.25" customHeight="1"/>
    <row r="17110" ht="14.25" customHeight="1"/>
    <row r="17111" ht="14.25" customHeight="1"/>
    <row r="17112" ht="14.25" customHeight="1"/>
    <row r="17113" ht="14.25" customHeight="1"/>
    <row r="17114" ht="14.25" customHeight="1"/>
    <row r="17115" ht="14.25" customHeight="1"/>
    <row r="17116" ht="14.25" customHeight="1"/>
    <row r="17117" ht="14.25" customHeight="1"/>
    <row r="17118" ht="14.25" customHeight="1"/>
    <row r="17119" ht="14.25" customHeight="1"/>
    <row r="17120" ht="14.25" customHeight="1"/>
    <row r="17121" ht="14.25" customHeight="1"/>
    <row r="17122" ht="14.25" customHeight="1"/>
    <row r="17123" ht="14.25" customHeight="1"/>
    <row r="17124" ht="14.25" customHeight="1"/>
    <row r="17125" ht="14.25" customHeight="1"/>
    <row r="17126" ht="14.25" customHeight="1"/>
    <row r="17127" ht="14.25" customHeight="1"/>
    <row r="17128" ht="14.25" customHeight="1"/>
    <row r="17129" ht="14.25" customHeight="1"/>
    <row r="17130" ht="14.25" customHeight="1"/>
    <row r="17131" ht="14.25" customHeight="1"/>
    <row r="17132" ht="14.25" customHeight="1"/>
    <row r="17133" ht="14.25" customHeight="1"/>
    <row r="17134" ht="14.25" customHeight="1"/>
    <row r="17135" ht="14.25" customHeight="1"/>
    <row r="17136" ht="14.25" customHeight="1"/>
    <row r="17137" ht="14.25" customHeight="1"/>
    <row r="17138" ht="14.25" customHeight="1"/>
    <row r="17139" ht="14.25" customHeight="1"/>
    <row r="17140" ht="14.25" customHeight="1"/>
    <row r="17141" ht="14.25" customHeight="1"/>
    <row r="17142" ht="14.25" customHeight="1"/>
    <row r="17143" ht="14.25" customHeight="1"/>
    <row r="17144" ht="14.25" customHeight="1"/>
    <row r="17145" ht="14.25" customHeight="1"/>
    <row r="17146" ht="14.25" customHeight="1"/>
    <row r="17147" ht="14.25" customHeight="1"/>
    <row r="17148" ht="14.25" customHeight="1"/>
    <row r="17149" ht="14.25" customHeight="1"/>
    <row r="17150" ht="14.25" customHeight="1"/>
    <row r="17151" ht="14.25" customHeight="1"/>
    <row r="17152" ht="14.25" customHeight="1"/>
    <row r="17153" ht="14.25" customHeight="1"/>
    <row r="17154" ht="14.25" customHeight="1"/>
    <row r="17155" ht="14.25" customHeight="1"/>
    <row r="17156" ht="14.25" customHeight="1"/>
    <row r="17157" ht="14.25" customHeight="1"/>
    <row r="17158" ht="14.25" customHeight="1"/>
    <row r="17159" ht="14.25" customHeight="1"/>
    <row r="17160" ht="14.25" customHeight="1"/>
    <row r="17161" ht="14.25" customHeight="1"/>
    <row r="17162" ht="14.25" customHeight="1"/>
    <row r="17163" ht="14.25" customHeight="1"/>
    <row r="17164" ht="14.25" customHeight="1"/>
    <row r="17165" ht="14.25" customHeight="1"/>
    <row r="17166" ht="14.25" customHeight="1"/>
    <row r="17167" ht="14.25" customHeight="1"/>
    <row r="17168" ht="14.25" customHeight="1"/>
    <row r="17169" ht="14.25" customHeight="1"/>
    <row r="17170" ht="14.25" customHeight="1"/>
    <row r="17171" ht="14.25" customHeight="1"/>
    <row r="17172" ht="14.25" customHeight="1"/>
    <row r="17173" ht="14.25" customHeight="1"/>
    <row r="17174" ht="14.25" customHeight="1"/>
    <row r="17175" ht="14.25" customHeight="1"/>
    <row r="17176" ht="14.25" customHeight="1"/>
    <row r="17177" ht="14.25" customHeight="1"/>
    <row r="17178" ht="14.25" customHeight="1"/>
    <row r="17179" ht="14.25" customHeight="1"/>
    <row r="17180" ht="14.25" customHeight="1"/>
    <row r="17181" ht="14.25" customHeight="1"/>
    <row r="17182" ht="14.25" customHeight="1"/>
    <row r="17183" ht="14.25" customHeight="1"/>
    <row r="17184" ht="14.25" customHeight="1"/>
    <row r="17185" ht="14.25" customHeight="1"/>
    <row r="17186" ht="14.25" customHeight="1"/>
    <row r="17187" ht="14.25" customHeight="1"/>
    <row r="17188" ht="14.25" customHeight="1"/>
    <row r="17189" ht="14.25" customHeight="1"/>
    <row r="17190" ht="14.25" customHeight="1"/>
    <row r="17191" ht="14.25" customHeight="1"/>
    <row r="17192" ht="14.25" customHeight="1"/>
    <row r="17193" ht="14.25" customHeight="1"/>
    <row r="17194" ht="14.25" customHeight="1"/>
    <row r="17195" ht="14.25" customHeight="1"/>
    <row r="17196" ht="14.25" customHeight="1"/>
    <row r="17197" ht="14.25" customHeight="1"/>
    <row r="17198" ht="14.25" customHeight="1"/>
    <row r="17199" ht="14.25" customHeight="1"/>
    <row r="17200" ht="14.25" customHeight="1"/>
    <row r="17201" ht="14.25" customHeight="1"/>
    <row r="17202" ht="14.25" customHeight="1"/>
    <row r="17203" ht="14.25" customHeight="1"/>
    <row r="17204" ht="14.25" customHeight="1"/>
    <row r="17205" ht="14.25" customHeight="1"/>
    <row r="17206" ht="14.25" customHeight="1"/>
    <row r="17207" ht="14.25" customHeight="1"/>
    <row r="17208" ht="14.25" customHeight="1"/>
    <row r="17209" ht="14.25" customHeight="1"/>
    <row r="17210" ht="14.25" customHeight="1"/>
    <row r="17211" ht="14.25" customHeight="1"/>
    <row r="17212" ht="14.25" customHeight="1"/>
    <row r="17213" ht="14.25" customHeight="1"/>
    <row r="17214" ht="14.25" customHeight="1"/>
    <row r="17215" ht="14.25" customHeight="1"/>
    <row r="17216" ht="14.25" customHeight="1"/>
    <row r="17217" ht="14.25" customHeight="1"/>
    <row r="17218" ht="14.25" customHeight="1"/>
    <row r="17219" ht="14.25" customHeight="1"/>
    <row r="17220" ht="14.25" customHeight="1"/>
    <row r="17221" ht="14.25" customHeight="1"/>
    <row r="17222" ht="14.25" customHeight="1"/>
    <row r="17223" ht="14.25" customHeight="1"/>
    <row r="17224" ht="14.25" customHeight="1"/>
    <row r="17225" ht="14.25" customHeight="1"/>
    <row r="17226" ht="14.25" customHeight="1"/>
    <row r="17227" ht="14.25" customHeight="1"/>
    <row r="17228" ht="14.25" customHeight="1"/>
    <row r="17229" ht="14.25" customHeight="1"/>
    <row r="17230" ht="14.25" customHeight="1"/>
    <row r="17231" ht="14.25" customHeight="1"/>
    <row r="17232" ht="14.25" customHeight="1"/>
    <row r="17233" ht="14.25" customHeight="1"/>
    <row r="17234" ht="14.25" customHeight="1"/>
    <row r="17235" ht="14.25" customHeight="1"/>
    <row r="17236" ht="14.25" customHeight="1"/>
    <row r="17237" ht="14.25" customHeight="1"/>
    <row r="17238" ht="14.25" customHeight="1"/>
    <row r="17239" ht="14.25" customHeight="1"/>
    <row r="17240" ht="14.25" customHeight="1"/>
    <row r="17241" ht="14.25" customHeight="1"/>
    <row r="17242" ht="14.25" customHeight="1"/>
    <row r="17243" ht="14.25" customHeight="1"/>
    <row r="17244" ht="14.25" customHeight="1"/>
    <row r="17245" ht="14.25" customHeight="1"/>
    <row r="17246" ht="14.25" customHeight="1"/>
    <row r="17247" ht="14.25" customHeight="1"/>
    <row r="17248" ht="14.25" customHeight="1"/>
    <row r="17249" ht="14.25" customHeight="1"/>
    <row r="17250" ht="14.25" customHeight="1"/>
    <row r="17251" ht="14.25" customHeight="1"/>
    <row r="17252" ht="14.25" customHeight="1"/>
    <row r="17253" ht="14.25" customHeight="1"/>
    <row r="17254" ht="14.25" customHeight="1"/>
    <row r="17255" ht="14.25" customHeight="1"/>
    <row r="17256" ht="14.25" customHeight="1"/>
    <row r="17257" ht="14.25" customHeight="1"/>
    <row r="17258" ht="14.25" customHeight="1"/>
    <row r="17259" ht="14.25" customHeight="1"/>
    <row r="17260" ht="14.25" customHeight="1"/>
    <row r="17261" ht="14.25" customHeight="1"/>
    <row r="17262" ht="14.25" customHeight="1"/>
    <row r="17263" ht="14.25" customHeight="1"/>
    <row r="17264" ht="14.25" customHeight="1"/>
    <row r="17265" ht="14.25" customHeight="1"/>
    <row r="17266" ht="14.25" customHeight="1"/>
    <row r="17267" ht="14.25" customHeight="1"/>
    <row r="17268" ht="14.25" customHeight="1"/>
    <row r="17269" ht="14.25" customHeight="1"/>
    <row r="17270" ht="14.25" customHeight="1"/>
    <row r="17271" ht="14.25" customHeight="1"/>
    <row r="17272" ht="14.25" customHeight="1"/>
    <row r="17273" ht="14.25" customHeight="1"/>
    <row r="17274" ht="14.25" customHeight="1"/>
    <row r="17275" ht="14.25" customHeight="1"/>
    <row r="17276" ht="14.25" customHeight="1"/>
    <row r="17277" ht="14.25" customHeight="1"/>
    <row r="17278" ht="14.25" customHeight="1"/>
    <row r="17279" ht="14.25" customHeight="1"/>
    <row r="17280" ht="14.25" customHeight="1"/>
    <row r="17281" ht="14.25" customHeight="1"/>
    <row r="17282" ht="14.25" customHeight="1"/>
    <row r="17283" ht="14.25" customHeight="1"/>
    <row r="17284" ht="14.25" customHeight="1"/>
    <row r="17285" ht="14.25" customHeight="1"/>
    <row r="17286" ht="14.25" customHeight="1"/>
    <row r="17287" ht="14.25" customHeight="1"/>
    <row r="17288" ht="14.25" customHeight="1"/>
    <row r="17289" ht="14.25" customHeight="1"/>
    <row r="17290" ht="14.25" customHeight="1"/>
    <row r="17291" ht="14.25" customHeight="1"/>
    <row r="17292" ht="14.25" customHeight="1"/>
    <row r="17293" ht="14.25" customHeight="1"/>
    <row r="17294" ht="14.25" customHeight="1"/>
    <row r="17295" ht="14.25" customHeight="1"/>
    <row r="17296" ht="14.25" customHeight="1"/>
    <row r="17297" ht="14.25" customHeight="1"/>
    <row r="17298" ht="14.25" customHeight="1"/>
    <row r="17299" ht="14.25" customHeight="1"/>
    <row r="17300" ht="14.25" customHeight="1"/>
    <row r="17301" ht="14.25" customHeight="1"/>
    <row r="17302" ht="14.25" customHeight="1"/>
    <row r="17303" ht="14.25" customHeight="1"/>
    <row r="17304" ht="14.25" customHeight="1"/>
    <row r="17305" ht="14.25" customHeight="1"/>
    <row r="17306" ht="14.25" customHeight="1"/>
    <row r="17307" ht="14.25" customHeight="1"/>
    <row r="17308" ht="14.25" customHeight="1"/>
    <row r="17309" ht="14.25" customHeight="1"/>
    <row r="17310" ht="14.25" customHeight="1"/>
    <row r="17311" ht="14.25" customHeight="1"/>
    <row r="17312" ht="14.25" customHeight="1"/>
    <row r="17313" ht="14.25" customHeight="1"/>
    <row r="17314" ht="14.25" customHeight="1"/>
    <row r="17315" ht="14.25" customHeight="1"/>
    <row r="17316" ht="14.25" customHeight="1"/>
    <row r="17317" ht="14.25" customHeight="1"/>
    <row r="17318" ht="14.25" customHeight="1"/>
    <row r="17319" ht="14.25" customHeight="1"/>
    <row r="17320" ht="14.25" customHeight="1"/>
    <row r="17321" ht="14.25" customHeight="1"/>
    <row r="17322" ht="14.25" customHeight="1"/>
    <row r="17323" ht="14.25" customHeight="1"/>
    <row r="17324" ht="14.25" customHeight="1"/>
    <row r="17325" ht="14.25" customHeight="1"/>
    <row r="17326" ht="14.25" customHeight="1"/>
    <row r="17327" ht="14.25" customHeight="1"/>
    <row r="17328" ht="14.25" customHeight="1"/>
    <row r="17329" ht="14.25" customHeight="1"/>
    <row r="17330" ht="14.25" customHeight="1"/>
    <row r="17331" ht="14.25" customHeight="1"/>
    <row r="17332" ht="14.25" customHeight="1"/>
    <row r="17333" ht="14.25" customHeight="1"/>
    <row r="17334" ht="14.25" customHeight="1"/>
    <row r="17335" ht="14.25" customHeight="1"/>
    <row r="17336" ht="14.25" customHeight="1"/>
    <row r="17337" ht="14.25" customHeight="1"/>
    <row r="17338" ht="14.25" customHeight="1"/>
    <row r="17339" ht="14.25" customHeight="1"/>
    <row r="17340" ht="14.25" customHeight="1"/>
    <row r="17341" ht="14.25" customHeight="1"/>
    <row r="17342" ht="14.25" customHeight="1"/>
    <row r="17343" ht="14.25" customHeight="1"/>
    <row r="17344" ht="14.25" customHeight="1"/>
    <row r="17345" ht="14.25" customHeight="1"/>
    <row r="17346" ht="14.25" customHeight="1"/>
    <row r="17347" ht="14.25" customHeight="1"/>
    <row r="17348" ht="14.25" customHeight="1"/>
    <row r="17349" ht="14.25" customHeight="1"/>
    <row r="17350" ht="14.25" customHeight="1"/>
    <row r="17351" ht="14.25" customHeight="1"/>
    <row r="17352" ht="14.25" customHeight="1"/>
    <row r="17353" ht="14.25" customHeight="1"/>
    <row r="17354" ht="14.25" customHeight="1"/>
    <row r="17355" ht="14.25" customHeight="1"/>
    <row r="17356" ht="14.25" customHeight="1"/>
    <row r="17357" ht="14.25" customHeight="1"/>
    <row r="17358" ht="14.25" customHeight="1"/>
    <row r="17359" ht="14.25" customHeight="1"/>
    <row r="17360" ht="14.25" customHeight="1"/>
    <row r="17361" ht="14.25" customHeight="1"/>
    <row r="17362" ht="14.25" customHeight="1"/>
    <row r="17363" ht="14.25" customHeight="1"/>
    <row r="17364" ht="14.25" customHeight="1"/>
    <row r="17365" ht="14.25" customHeight="1"/>
    <row r="17366" ht="14.25" customHeight="1"/>
    <row r="17367" ht="14.25" customHeight="1"/>
    <row r="17368" ht="14.25" customHeight="1"/>
    <row r="17369" ht="14.25" customHeight="1"/>
    <row r="17370" ht="14.25" customHeight="1"/>
    <row r="17371" ht="14.25" customHeight="1"/>
    <row r="17372" ht="14.25" customHeight="1"/>
    <row r="17373" ht="14.25" customHeight="1"/>
    <row r="17374" ht="14.25" customHeight="1"/>
    <row r="17375" ht="14.25" customHeight="1"/>
    <row r="17376" ht="14.25" customHeight="1"/>
    <row r="17377" ht="14.25" customHeight="1"/>
    <row r="17378" ht="14.25" customHeight="1"/>
    <row r="17379" ht="14.25" customHeight="1"/>
    <row r="17380" ht="14.25" customHeight="1"/>
    <row r="17381" ht="14.25" customHeight="1"/>
    <row r="17382" ht="14.25" customHeight="1"/>
    <row r="17383" ht="14.25" customHeight="1"/>
    <row r="17384" ht="14.25" customHeight="1"/>
    <row r="17385" ht="14.25" customHeight="1"/>
    <row r="17386" ht="14.25" customHeight="1"/>
    <row r="17387" ht="14.25" customHeight="1"/>
    <row r="17388" ht="14.25" customHeight="1"/>
    <row r="17389" ht="14.25" customHeight="1"/>
    <row r="17390" ht="14.25" customHeight="1"/>
    <row r="17391" ht="14.25" customHeight="1"/>
    <row r="17392" ht="14.25" customHeight="1"/>
    <row r="17393" ht="14.25" customHeight="1"/>
    <row r="17394" ht="14.25" customHeight="1"/>
    <row r="17395" ht="14.25" customHeight="1"/>
    <row r="17396" ht="14.25" customHeight="1"/>
    <row r="17397" ht="14.25" customHeight="1"/>
    <row r="17398" ht="14.25" customHeight="1"/>
    <row r="17399" ht="14.25" customHeight="1"/>
    <row r="17400" ht="14.25" customHeight="1"/>
    <row r="17401" ht="14.25" customHeight="1"/>
    <row r="17402" ht="14.25" customHeight="1"/>
    <row r="17403" ht="14.25" customHeight="1"/>
    <row r="17404" ht="14.25" customHeight="1"/>
    <row r="17405" ht="14.25" customHeight="1"/>
    <row r="17406" ht="14.25" customHeight="1"/>
    <row r="17407" ht="14.25" customHeight="1"/>
    <row r="17408" ht="14.25" customHeight="1"/>
    <row r="17409" ht="14.25" customHeight="1"/>
    <row r="17410" ht="14.25" customHeight="1"/>
    <row r="17411" ht="14.25" customHeight="1"/>
    <row r="17412" ht="14.25" customHeight="1"/>
    <row r="17413" ht="14.25" customHeight="1"/>
    <row r="17414" ht="14.25" customHeight="1"/>
    <row r="17415" ht="14.25" customHeight="1"/>
    <row r="17416" ht="14.25" customHeight="1"/>
    <row r="17417" ht="14.25" customHeight="1"/>
    <row r="17418" ht="14.25" customHeight="1"/>
    <row r="17419" ht="14.25" customHeight="1"/>
    <row r="17420" ht="14.25" customHeight="1"/>
    <row r="17421" ht="14.25" customHeight="1"/>
    <row r="17422" ht="14.25" customHeight="1"/>
    <row r="17423" ht="14.25" customHeight="1"/>
    <row r="17424" ht="14.25" customHeight="1"/>
    <row r="17425" ht="14.25" customHeight="1"/>
    <row r="17426" ht="14.25" customHeight="1"/>
    <row r="17427" ht="14.25" customHeight="1"/>
    <row r="17428" ht="14.25" customHeight="1"/>
    <row r="17429" ht="14.25" customHeight="1"/>
    <row r="17430" ht="14.25" customHeight="1"/>
    <row r="17431" ht="14.25" customHeight="1"/>
    <row r="17432" ht="14.25" customHeight="1"/>
    <row r="17433" ht="14.25" customHeight="1"/>
    <row r="17434" ht="14.25" customHeight="1"/>
    <row r="17435" ht="14.25" customHeight="1"/>
    <row r="17436" ht="14.25" customHeight="1"/>
    <row r="17437" ht="14.25" customHeight="1"/>
    <row r="17438" ht="14.25" customHeight="1"/>
    <row r="17439" ht="14.25" customHeight="1"/>
    <row r="17440" ht="14.25" customHeight="1"/>
    <row r="17441" ht="14.25" customHeight="1"/>
    <row r="17442" ht="14.25" customHeight="1"/>
    <row r="17443" ht="14.25" customHeight="1"/>
    <row r="17444" ht="14.25" customHeight="1"/>
    <row r="17445" ht="14.25" customHeight="1"/>
    <row r="17446" ht="14.25" customHeight="1"/>
    <row r="17447" ht="14.25" customHeight="1"/>
    <row r="17448" ht="14.25" customHeight="1"/>
    <row r="17449" ht="14.25" customHeight="1"/>
    <row r="17450" ht="14.25" customHeight="1"/>
    <row r="17451" ht="14.25" customHeight="1"/>
    <row r="17452" ht="14.25" customHeight="1"/>
    <row r="17453" ht="14.25" customHeight="1"/>
    <row r="17454" ht="14.25" customHeight="1"/>
    <row r="17455" ht="14.25" customHeight="1"/>
    <row r="17456" ht="14.25" customHeight="1"/>
    <row r="17457" ht="14.25" customHeight="1"/>
    <row r="17458" ht="14.25" customHeight="1"/>
    <row r="17459" ht="14.25" customHeight="1"/>
    <row r="17460" ht="14.25" customHeight="1"/>
    <row r="17461" ht="14.25" customHeight="1"/>
    <row r="17462" ht="14.25" customHeight="1"/>
    <row r="17463" ht="14.25" customHeight="1"/>
    <row r="17464" ht="14.25" customHeight="1"/>
    <row r="17465" ht="14.25" customHeight="1"/>
    <row r="17466" ht="14.25" customHeight="1"/>
    <row r="17467" ht="14.25" customHeight="1"/>
    <row r="17468" ht="14.25" customHeight="1"/>
    <row r="17469" ht="14.25" customHeight="1"/>
    <row r="17470" ht="14.25" customHeight="1"/>
    <row r="17471" ht="14.25" customHeight="1"/>
    <row r="17472" ht="14.25" customHeight="1"/>
    <row r="17473" ht="14.25" customHeight="1"/>
    <row r="17474" ht="14.25" customHeight="1"/>
    <row r="17475" ht="14.25" customHeight="1"/>
    <row r="17476" ht="14.25" customHeight="1"/>
    <row r="17477" ht="14.25" customHeight="1"/>
    <row r="17478" ht="14.25" customHeight="1"/>
    <row r="17479" ht="14.25" customHeight="1"/>
    <row r="17480" ht="14.25" customHeight="1"/>
    <row r="17481" ht="14.25" customHeight="1"/>
    <row r="17482" ht="14.25" customHeight="1"/>
    <row r="17483" ht="14.25" customHeight="1"/>
    <row r="17484" ht="14.25" customHeight="1"/>
    <row r="17485" ht="14.25" customHeight="1"/>
    <row r="17486" ht="14.25" customHeight="1"/>
    <row r="17487" ht="14.25" customHeight="1"/>
    <row r="17488" ht="14.25" customHeight="1"/>
    <row r="17489" ht="14.25" customHeight="1"/>
    <row r="17490" ht="14.25" customHeight="1"/>
    <row r="17491" ht="14.25" customHeight="1"/>
    <row r="17492" ht="14.25" customHeight="1"/>
    <row r="17493" ht="14.25" customHeight="1"/>
    <row r="17494" ht="14.25" customHeight="1"/>
    <row r="17495" ht="14.25" customHeight="1"/>
    <row r="17496" ht="14.25" customHeight="1"/>
    <row r="17497" ht="14.25" customHeight="1"/>
    <row r="17498" ht="14.25" customHeight="1"/>
    <row r="17499" ht="14.25" customHeight="1"/>
    <row r="17500" ht="14.25" customHeight="1"/>
    <row r="17501" ht="14.25" customHeight="1"/>
    <row r="17502" ht="14.25" customHeight="1"/>
    <row r="17503" ht="14.25" customHeight="1"/>
    <row r="17504" ht="14.25" customHeight="1"/>
    <row r="17505" ht="14.25" customHeight="1"/>
    <row r="17506" ht="14.25" customHeight="1"/>
    <row r="17507" ht="14.25" customHeight="1"/>
    <row r="17508" ht="14.25" customHeight="1"/>
    <row r="17509" ht="14.25" customHeight="1"/>
    <row r="17510" ht="14.25" customHeight="1"/>
    <row r="17511" ht="14.25" customHeight="1"/>
    <row r="17512" ht="14.25" customHeight="1"/>
    <row r="17513" ht="14.25" customHeight="1"/>
    <row r="17514" ht="14.25" customHeight="1"/>
    <row r="17515" ht="14.25" customHeight="1"/>
    <row r="17516" ht="14.25" customHeight="1"/>
    <row r="17517" ht="14.25" customHeight="1"/>
    <row r="17518" ht="14.25" customHeight="1"/>
    <row r="17519" ht="14.25" customHeight="1"/>
    <row r="17520" ht="14.25" customHeight="1"/>
    <row r="17521" ht="14.25" customHeight="1"/>
    <row r="17522" ht="14.25" customHeight="1"/>
    <row r="17523" ht="14.25" customHeight="1"/>
    <row r="17524" ht="14.25" customHeight="1"/>
    <row r="17525" ht="14.25" customHeight="1"/>
    <row r="17526" ht="14.25" customHeight="1"/>
    <row r="17527" ht="14.25" customHeight="1"/>
    <row r="17528" ht="14.25" customHeight="1"/>
    <row r="17529" ht="14.25" customHeight="1"/>
    <row r="17530" ht="14.25" customHeight="1"/>
    <row r="17531" ht="14.25" customHeight="1"/>
    <row r="17532" ht="14.25" customHeight="1"/>
    <row r="17533" ht="14.25" customHeight="1"/>
    <row r="17534" ht="14.25" customHeight="1"/>
    <row r="17535" ht="14.25" customHeight="1"/>
    <row r="17536" ht="14.25" customHeight="1"/>
    <row r="17537" ht="14.25" customHeight="1"/>
    <row r="17538" ht="14.25" customHeight="1"/>
    <row r="17539" ht="14.25" customHeight="1"/>
    <row r="17540" ht="14.25" customHeight="1"/>
    <row r="17541" ht="14.25" customHeight="1"/>
    <row r="17542" ht="14.25" customHeight="1"/>
    <row r="17543" ht="14.25" customHeight="1"/>
    <row r="17544" ht="14.25" customHeight="1"/>
    <row r="17545" ht="14.25" customHeight="1"/>
    <row r="17546" ht="14.25" customHeight="1"/>
    <row r="17547" ht="14.25" customHeight="1"/>
    <row r="17548" ht="14.25" customHeight="1"/>
    <row r="17549" ht="14.25" customHeight="1"/>
    <row r="17550" ht="14.25" customHeight="1"/>
    <row r="17551" ht="14.25" customHeight="1"/>
    <row r="17552" ht="14.25" customHeight="1"/>
    <row r="17553" ht="14.25" customHeight="1"/>
    <row r="17554" ht="14.25" customHeight="1"/>
    <row r="17555" ht="14.25" customHeight="1"/>
    <row r="17556" ht="14.25" customHeight="1"/>
    <row r="17557" ht="14.25" customHeight="1"/>
    <row r="17558" ht="14.25" customHeight="1"/>
    <row r="17559" ht="14.25" customHeight="1"/>
    <row r="17560" ht="14.25" customHeight="1"/>
    <row r="17561" ht="14.25" customHeight="1"/>
    <row r="17562" ht="14.25" customHeight="1"/>
    <row r="17563" ht="14.25" customHeight="1"/>
    <row r="17564" ht="14.25" customHeight="1"/>
    <row r="17565" ht="14.25" customHeight="1"/>
    <row r="17566" ht="14.25" customHeight="1"/>
    <row r="17567" ht="14.25" customHeight="1"/>
    <row r="17568" ht="14.25" customHeight="1"/>
    <row r="17569" ht="14.25" customHeight="1"/>
    <row r="17570" ht="14.25" customHeight="1"/>
    <row r="17571" ht="14.25" customHeight="1"/>
    <row r="17572" ht="14.25" customHeight="1"/>
    <row r="17573" ht="14.25" customHeight="1"/>
    <row r="17574" ht="14.25" customHeight="1"/>
    <row r="17575" ht="14.25" customHeight="1"/>
    <row r="17576" ht="14.25" customHeight="1"/>
    <row r="17577" ht="14.25" customHeight="1"/>
    <row r="17578" ht="14.25" customHeight="1"/>
    <row r="17579" ht="14.25" customHeight="1"/>
    <row r="17580" ht="14.25" customHeight="1"/>
    <row r="17581" ht="14.25" customHeight="1"/>
    <row r="17582" ht="14.25" customHeight="1"/>
    <row r="17583" ht="14.25" customHeight="1"/>
    <row r="17584" ht="14.25" customHeight="1"/>
    <row r="17585" ht="14.25" customHeight="1"/>
    <row r="17586" ht="14.25" customHeight="1"/>
    <row r="17587" ht="14.25" customHeight="1"/>
    <row r="17588" ht="14.25" customHeight="1"/>
    <row r="17589" ht="14.25" customHeight="1"/>
    <row r="17590" ht="14.25" customHeight="1"/>
    <row r="17591" ht="14.25" customHeight="1"/>
    <row r="17592" ht="14.25" customHeight="1"/>
    <row r="17593" ht="14.25" customHeight="1"/>
    <row r="17594" ht="14.25" customHeight="1"/>
    <row r="17595" ht="14.25" customHeight="1"/>
    <row r="17596" ht="14.25" customHeight="1"/>
    <row r="17597" ht="14.25" customHeight="1"/>
    <row r="17598" ht="14.25" customHeight="1"/>
    <row r="17599" ht="14.25" customHeight="1"/>
    <row r="17600" ht="14.25" customHeight="1"/>
    <row r="17601" ht="14.25" customHeight="1"/>
    <row r="17602" ht="14.25" customHeight="1"/>
    <row r="17603" ht="14.25" customHeight="1"/>
    <row r="17604" ht="14.25" customHeight="1"/>
    <row r="17605" ht="14.25" customHeight="1"/>
    <row r="17606" ht="14.25" customHeight="1"/>
    <row r="17607" ht="14.25" customHeight="1"/>
    <row r="17608" ht="14.25" customHeight="1"/>
    <row r="17609" ht="14.25" customHeight="1"/>
    <row r="17610" ht="14.25" customHeight="1"/>
    <row r="17611" ht="14.25" customHeight="1"/>
    <row r="17612" ht="14.25" customHeight="1"/>
    <row r="17613" ht="14.25" customHeight="1"/>
    <row r="17614" ht="14.25" customHeight="1"/>
    <row r="17615" ht="14.25" customHeight="1"/>
    <row r="17616" ht="14.25" customHeight="1"/>
    <row r="17617" ht="14.25" customHeight="1"/>
    <row r="17618" ht="14.25" customHeight="1"/>
    <row r="17619" ht="14.25" customHeight="1"/>
    <row r="17620" ht="14.25" customHeight="1"/>
    <row r="17621" ht="14.25" customHeight="1"/>
    <row r="17622" ht="14.25" customHeight="1"/>
    <row r="17623" ht="14.25" customHeight="1"/>
    <row r="17624" ht="14.25" customHeight="1"/>
    <row r="17625" ht="14.25" customHeight="1"/>
    <row r="17626" ht="14.25" customHeight="1"/>
    <row r="17627" ht="14.25" customHeight="1"/>
    <row r="17628" ht="14.25" customHeight="1"/>
    <row r="17629" ht="14.25" customHeight="1"/>
    <row r="17630" ht="14.25" customHeight="1"/>
    <row r="17631" ht="14.25" customHeight="1"/>
    <row r="17632" ht="14.25" customHeight="1"/>
    <row r="17633" ht="14.25" customHeight="1"/>
    <row r="17634" ht="14.25" customHeight="1"/>
    <row r="17635" ht="14.25" customHeight="1"/>
    <row r="17636" ht="14.25" customHeight="1"/>
    <row r="17637" ht="14.25" customHeight="1"/>
    <row r="17638" ht="14.25" customHeight="1"/>
    <row r="17639" ht="14.25" customHeight="1"/>
    <row r="17640" ht="14.25" customHeight="1"/>
    <row r="17641" ht="14.25" customHeight="1"/>
    <row r="17642" ht="14.25" customHeight="1"/>
    <row r="17643" ht="14.25" customHeight="1"/>
    <row r="17644" ht="14.25" customHeight="1"/>
    <row r="17645" ht="14.25" customHeight="1"/>
    <row r="17646" ht="14.25" customHeight="1"/>
    <row r="17647" ht="14.25" customHeight="1"/>
    <row r="17648" ht="14.25" customHeight="1"/>
    <row r="17649" ht="14.25" customHeight="1"/>
    <row r="17650" ht="14.25" customHeight="1"/>
    <row r="17651" ht="14.25" customHeight="1"/>
    <row r="17652" ht="14.25" customHeight="1"/>
    <row r="17653" ht="14.25" customHeight="1"/>
    <row r="17654" ht="14.25" customHeight="1"/>
    <row r="17655" ht="14.25" customHeight="1"/>
    <row r="17656" ht="14.25" customHeight="1"/>
    <row r="17657" ht="14.25" customHeight="1"/>
    <row r="17658" ht="14.25" customHeight="1"/>
    <row r="17659" ht="14.25" customHeight="1"/>
    <row r="17660" ht="14.25" customHeight="1"/>
    <row r="17661" ht="14.25" customHeight="1"/>
    <row r="17662" ht="14.25" customHeight="1"/>
    <row r="17663" ht="14.25" customHeight="1"/>
    <row r="17664" ht="14.25" customHeight="1"/>
    <row r="17665" ht="14.25" customHeight="1"/>
    <row r="17666" ht="14.25" customHeight="1"/>
    <row r="17667" ht="14.25" customHeight="1"/>
    <row r="17668" ht="14.25" customHeight="1"/>
    <row r="17669" ht="14.25" customHeight="1"/>
    <row r="17670" ht="14.25" customHeight="1"/>
    <row r="17671" ht="14.25" customHeight="1"/>
    <row r="17672" ht="14.25" customHeight="1"/>
    <row r="17673" ht="14.25" customHeight="1"/>
    <row r="17674" ht="14.25" customHeight="1"/>
    <row r="17675" ht="14.25" customHeight="1"/>
    <row r="17676" ht="14.25" customHeight="1"/>
    <row r="17677" ht="14.25" customHeight="1"/>
    <row r="17678" ht="14.25" customHeight="1"/>
    <row r="17679" ht="14.25" customHeight="1"/>
    <row r="17680" ht="14.25" customHeight="1"/>
    <row r="17681" ht="14.25" customHeight="1"/>
    <row r="17682" ht="14.25" customHeight="1"/>
    <row r="17683" ht="14.25" customHeight="1"/>
    <row r="17684" ht="14.25" customHeight="1"/>
    <row r="17685" ht="14.25" customHeight="1"/>
    <row r="17686" ht="14.25" customHeight="1"/>
    <row r="17687" ht="14.25" customHeight="1"/>
    <row r="17688" ht="14.25" customHeight="1"/>
    <row r="17689" ht="14.25" customHeight="1"/>
    <row r="17690" ht="14.25" customHeight="1"/>
    <row r="17691" ht="14.25" customHeight="1"/>
    <row r="17692" ht="14.25" customHeight="1"/>
    <row r="17693" ht="14.25" customHeight="1"/>
    <row r="17694" ht="14.25" customHeight="1"/>
    <row r="17695" ht="14.25" customHeight="1"/>
    <row r="17696" ht="14.25" customHeight="1"/>
    <row r="17697" ht="14.25" customHeight="1"/>
    <row r="17698" ht="14.25" customHeight="1"/>
    <row r="17699" ht="14.25" customHeight="1"/>
    <row r="17700" ht="14.25" customHeight="1"/>
    <row r="17701" ht="14.25" customHeight="1"/>
    <row r="17702" ht="14.25" customHeight="1"/>
    <row r="17703" ht="14.25" customHeight="1"/>
    <row r="17704" ht="14.25" customHeight="1"/>
    <row r="17705" ht="14.25" customHeight="1"/>
    <row r="17706" ht="14.25" customHeight="1"/>
    <row r="17707" ht="14.25" customHeight="1"/>
    <row r="17708" ht="14.25" customHeight="1"/>
    <row r="17709" ht="14.25" customHeight="1"/>
    <row r="17710" ht="14.25" customHeight="1"/>
    <row r="17711" ht="14.25" customHeight="1"/>
    <row r="17712" ht="14.25" customHeight="1"/>
    <row r="17713" ht="14.25" customHeight="1"/>
    <row r="17714" ht="14.25" customHeight="1"/>
    <row r="17715" ht="14.25" customHeight="1"/>
    <row r="17716" ht="14.25" customHeight="1"/>
    <row r="17717" ht="14.25" customHeight="1"/>
    <row r="17718" ht="14.25" customHeight="1"/>
    <row r="17719" ht="14.25" customHeight="1"/>
    <row r="17720" ht="14.25" customHeight="1"/>
    <row r="17721" ht="14.25" customHeight="1"/>
    <row r="17722" ht="14.25" customHeight="1"/>
    <row r="17723" ht="14.25" customHeight="1"/>
    <row r="17724" ht="14.25" customHeight="1"/>
    <row r="17725" ht="14.25" customHeight="1"/>
    <row r="17726" ht="14.25" customHeight="1"/>
    <row r="17727" ht="14.25" customHeight="1"/>
    <row r="17728" ht="14.25" customHeight="1"/>
    <row r="17729" ht="14.25" customHeight="1"/>
    <row r="17730" ht="14.25" customHeight="1"/>
    <row r="17731" ht="14.25" customHeight="1"/>
    <row r="17732" ht="14.25" customHeight="1"/>
    <row r="17733" ht="14.25" customHeight="1"/>
    <row r="17734" ht="14.25" customHeight="1"/>
    <row r="17735" ht="14.25" customHeight="1"/>
    <row r="17736" ht="14.25" customHeight="1"/>
    <row r="17737" ht="14.25" customHeight="1"/>
    <row r="17738" ht="14.25" customHeight="1"/>
    <row r="17739" ht="14.25" customHeight="1"/>
    <row r="17740" ht="14.25" customHeight="1"/>
    <row r="17741" ht="14.25" customHeight="1"/>
    <row r="17742" ht="14.25" customHeight="1"/>
    <row r="17743" ht="14.25" customHeight="1"/>
    <row r="17744" ht="14.25" customHeight="1"/>
    <row r="17745" ht="14.25" customHeight="1"/>
    <row r="17746" ht="14.25" customHeight="1"/>
    <row r="17747" ht="14.25" customHeight="1"/>
    <row r="17748" ht="14.25" customHeight="1"/>
    <row r="17749" ht="14.25" customHeight="1"/>
    <row r="17750" ht="14.25" customHeight="1"/>
    <row r="17751" ht="14.25" customHeight="1"/>
    <row r="17752" ht="14.25" customHeight="1"/>
    <row r="17753" ht="14.25" customHeight="1"/>
    <row r="17754" ht="14.25" customHeight="1"/>
    <row r="17755" ht="14.25" customHeight="1"/>
    <row r="17756" ht="14.25" customHeight="1"/>
    <row r="17757" ht="14.25" customHeight="1"/>
    <row r="17758" ht="14.25" customHeight="1"/>
    <row r="17759" ht="14.25" customHeight="1"/>
    <row r="17760" ht="14.25" customHeight="1"/>
    <row r="17761" ht="14.25" customHeight="1"/>
    <row r="17762" ht="14.25" customHeight="1"/>
    <row r="17763" ht="14.25" customHeight="1"/>
    <row r="17764" ht="14.25" customHeight="1"/>
    <row r="17765" ht="14.25" customHeight="1"/>
    <row r="17766" ht="14.25" customHeight="1"/>
    <row r="17767" ht="14.25" customHeight="1"/>
    <row r="17768" ht="14.25" customHeight="1"/>
    <row r="17769" ht="14.25" customHeight="1"/>
    <row r="17770" ht="14.25" customHeight="1"/>
    <row r="17771" ht="14.25" customHeight="1"/>
    <row r="17772" ht="14.25" customHeight="1"/>
    <row r="17773" ht="14.25" customHeight="1"/>
    <row r="17774" ht="14.25" customHeight="1"/>
    <row r="17775" ht="14.25" customHeight="1"/>
    <row r="17776" ht="14.25" customHeight="1"/>
    <row r="17777" ht="14.25" customHeight="1"/>
    <row r="17778" ht="14.25" customHeight="1"/>
    <row r="17779" ht="14.25" customHeight="1"/>
    <row r="17780" ht="14.25" customHeight="1"/>
    <row r="17781" ht="14.25" customHeight="1"/>
    <row r="17782" ht="14.25" customHeight="1"/>
    <row r="17783" ht="14.25" customHeight="1"/>
    <row r="17784" ht="14.25" customHeight="1"/>
    <row r="17785" ht="14.25" customHeight="1"/>
    <row r="17786" ht="14.25" customHeight="1"/>
    <row r="17787" ht="14.25" customHeight="1"/>
    <row r="17788" ht="14.25" customHeight="1"/>
    <row r="17789" ht="14.25" customHeight="1"/>
    <row r="17790" ht="14.25" customHeight="1"/>
    <row r="17791" ht="14.25" customHeight="1"/>
    <row r="17792" ht="14.25" customHeight="1"/>
    <row r="17793" ht="14.25" customHeight="1"/>
    <row r="17794" ht="14.25" customHeight="1"/>
    <row r="17795" ht="14.25" customHeight="1"/>
    <row r="17796" ht="14.25" customHeight="1"/>
    <row r="17797" ht="14.25" customHeight="1"/>
    <row r="17798" ht="14.25" customHeight="1"/>
    <row r="17799" ht="14.25" customHeight="1"/>
    <row r="17800" ht="14.25" customHeight="1"/>
    <row r="17801" ht="14.25" customHeight="1"/>
    <row r="17802" ht="14.25" customHeight="1"/>
    <row r="17803" ht="14.25" customHeight="1"/>
    <row r="17804" ht="14.25" customHeight="1"/>
    <row r="17805" ht="14.25" customHeight="1"/>
    <row r="17806" ht="14.25" customHeight="1"/>
    <row r="17807" ht="14.25" customHeight="1"/>
    <row r="17808" ht="14.25" customHeight="1"/>
    <row r="17809" ht="14.25" customHeight="1"/>
    <row r="17810" ht="14.25" customHeight="1"/>
    <row r="17811" ht="14.25" customHeight="1"/>
    <row r="17812" ht="14.25" customHeight="1"/>
    <row r="17813" ht="14.25" customHeight="1"/>
    <row r="17814" ht="14.25" customHeight="1"/>
    <row r="17815" ht="14.25" customHeight="1"/>
    <row r="17816" ht="14.25" customHeight="1"/>
    <row r="17817" ht="14.25" customHeight="1"/>
    <row r="17818" ht="14.25" customHeight="1"/>
    <row r="17819" ht="14.25" customHeight="1"/>
    <row r="17820" ht="14.25" customHeight="1"/>
    <row r="17821" ht="14.25" customHeight="1"/>
    <row r="17822" ht="14.25" customHeight="1"/>
    <row r="17823" ht="14.25" customHeight="1"/>
    <row r="17824" ht="14.25" customHeight="1"/>
    <row r="17825" ht="14.25" customHeight="1"/>
    <row r="17826" ht="14.25" customHeight="1"/>
    <row r="17827" ht="14.25" customHeight="1"/>
    <row r="17828" ht="14.25" customHeight="1"/>
    <row r="17829" ht="14.25" customHeight="1"/>
    <row r="17830" ht="14.25" customHeight="1"/>
    <row r="17831" ht="14.25" customHeight="1"/>
    <row r="17832" ht="14.25" customHeight="1"/>
    <row r="17833" ht="14.25" customHeight="1"/>
    <row r="17834" ht="14.25" customHeight="1"/>
    <row r="17835" ht="14.25" customHeight="1"/>
    <row r="17836" ht="14.25" customHeight="1"/>
    <row r="17837" ht="14.25" customHeight="1"/>
    <row r="17838" ht="14.25" customHeight="1"/>
    <row r="17839" ht="14.25" customHeight="1"/>
    <row r="17840" ht="14.25" customHeight="1"/>
    <row r="17841" ht="14.25" customHeight="1"/>
    <row r="17842" ht="14.25" customHeight="1"/>
    <row r="17843" ht="14.25" customHeight="1"/>
    <row r="17844" ht="14.25" customHeight="1"/>
    <row r="17845" ht="14.25" customHeight="1"/>
    <row r="17846" ht="14.25" customHeight="1"/>
    <row r="17847" ht="14.25" customHeight="1"/>
    <row r="17848" ht="14.25" customHeight="1"/>
    <row r="17849" ht="14.25" customHeight="1"/>
    <row r="17850" ht="14.25" customHeight="1"/>
    <row r="17851" ht="14.25" customHeight="1"/>
    <row r="17852" ht="14.25" customHeight="1"/>
    <row r="17853" ht="14.25" customHeight="1"/>
    <row r="17854" ht="14.25" customHeight="1"/>
    <row r="17855" ht="14.25" customHeight="1"/>
    <row r="17856" ht="14.25" customHeight="1"/>
    <row r="17857" ht="14.25" customHeight="1"/>
    <row r="17858" ht="14.25" customHeight="1"/>
    <row r="17859" ht="14.25" customHeight="1"/>
    <row r="17860" ht="14.25" customHeight="1"/>
    <row r="17861" ht="14.25" customHeight="1"/>
    <row r="17862" ht="14.25" customHeight="1"/>
    <row r="17863" ht="14.25" customHeight="1"/>
    <row r="17864" ht="14.25" customHeight="1"/>
    <row r="17865" ht="14.25" customHeight="1"/>
    <row r="17866" ht="14.25" customHeight="1"/>
    <row r="17867" ht="14.25" customHeight="1"/>
    <row r="17868" ht="14.25" customHeight="1"/>
    <row r="17869" ht="14.25" customHeight="1"/>
    <row r="17870" ht="14.25" customHeight="1"/>
    <row r="17871" ht="14.25" customHeight="1"/>
    <row r="17872" ht="14.25" customHeight="1"/>
    <row r="17873" ht="14.25" customHeight="1"/>
    <row r="17874" ht="14.25" customHeight="1"/>
    <row r="17875" ht="14.25" customHeight="1"/>
    <row r="17876" ht="14.25" customHeight="1"/>
    <row r="17877" ht="14.25" customHeight="1"/>
    <row r="17878" ht="14.25" customHeight="1"/>
    <row r="17879" ht="14.25" customHeight="1"/>
    <row r="17880" ht="14.25" customHeight="1"/>
    <row r="17881" ht="14.25" customHeight="1"/>
    <row r="17882" ht="14.25" customHeight="1"/>
    <row r="17883" ht="14.25" customHeight="1"/>
    <row r="17884" ht="14.25" customHeight="1"/>
    <row r="17885" ht="14.25" customHeight="1"/>
    <row r="17886" ht="14.25" customHeight="1"/>
    <row r="17887" ht="14.25" customHeight="1"/>
    <row r="17888" ht="14.25" customHeight="1"/>
    <row r="17889" ht="14.25" customHeight="1"/>
    <row r="17890" ht="14.25" customHeight="1"/>
    <row r="17891" ht="14.25" customHeight="1"/>
    <row r="17892" ht="14.25" customHeight="1"/>
    <row r="17893" ht="14.25" customHeight="1"/>
    <row r="17894" ht="14.25" customHeight="1"/>
    <row r="17895" ht="14.25" customHeight="1"/>
    <row r="17896" ht="14.25" customHeight="1"/>
    <row r="17897" ht="14.25" customHeight="1"/>
    <row r="17898" ht="14.25" customHeight="1"/>
    <row r="17899" ht="14.25" customHeight="1"/>
    <row r="17900" ht="14.25" customHeight="1"/>
    <row r="17901" ht="14.25" customHeight="1"/>
    <row r="17902" ht="14.25" customHeight="1"/>
    <row r="17903" ht="14.25" customHeight="1"/>
    <row r="17904" ht="14.25" customHeight="1"/>
    <row r="17905" ht="14.25" customHeight="1"/>
    <row r="17906" ht="14.25" customHeight="1"/>
    <row r="17907" ht="14.25" customHeight="1"/>
    <row r="17908" ht="14.25" customHeight="1"/>
    <row r="17909" ht="14.25" customHeight="1"/>
    <row r="17910" ht="14.25" customHeight="1"/>
    <row r="17911" ht="14.25" customHeight="1"/>
    <row r="17912" ht="14.25" customHeight="1"/>
    <row r="17913" ht="14.25" customHeight="1"/>
    <row r="17914" ht="14.25" customHeight="1"/>
    <row r="17915" ht="14.25" customHeight="1"/>
    <row r="17916" ht="14.25" customHeight="1"/>
    <row r="17917" ht="14.25" customHeight="1"/>
    <row r="17918" ht="14.25" customHeight="1"/>
    <row r="17919" ht="14.25" customHeight="1"/>
    <row r="17920" ht="14.25" customHeight="1"/>
    <row r="17921" ht="14.25" customHeight="1"/>
    <row r="17922" ht="14.25" customHeight="1"/>
    <row r="17923" ht="14.25" customHeight="1"/>
    <row r="17924" ht="14.25" customHeight="1"/>
    <row r="17925" ht="14.25" customHeight="1"/>
    <row r="17926" ht="14.25" customHeight="1"/>
    <row r="17927" ht="14.25" customHeight="1"/>
    <row r="17928" ht="14.25" customHeight="1"/>
    <row r="17929" ht="14.25" customHeight="1"/>
    <row r="17930" ht="14.25" customHeight="1"/>
    <row r="17931" ht="14.25" customHeight="1"/>
    <row r="17932" ht="14.25" customHeight="1"/>
    <row r="17933" ht="14.25" customHeight="1"/>
    <row r="17934" ht="14.25" customHeight="1"/>
    <row r="17935" ht="14.25" customHeight="1"/>
    <row r="17936" ht="14.25" customHeight="1"/>
    <row r="17937" ht="14.25" customHeight="1"/>
    <row r="17938" ht="14.25" customHeight="1"/>
    <row r="17939" ht="14.25" customHeight="1"/>
    <row r="17940" ht="14.25" customHeight="1"/>
    <row r="17941" ht="14.25" customHeight="1"/>
    <row r="17942" ht="14.25" customHeight="1"/>
    <row r="17943" ht="14.25" customHeight="1"/>
    <row r="17944" ht="14.25" customHeight="1"/>
    <row r="17945" ht="14.25" customHeight="1"/>
    <row r="17946" ht="14.25" customHeight="1"/>
    <row r="17947" ht="14.25" customHeight="1"/>
    <row r="17948" ht="14.25" customHeight="1"/>
    <row r="17949" ht="14.25" customHeight="1"/>
    <row r="17950" ht="14.25" customHeight="1"/>
    <row r="17951" ht="14.25" customHeight="1"/>
    <row r="17952" ht="14.25" customHeight="1"/>
    <row r="17953" ht="14.25" customHeight="1"/>
    <row r="17954" ht="14.25" customHeight="1"/>
    <row r="17955" ht="14.25" customHeight="1"/>
    <row r="17956" ht="14.25" customHeight="1"/>
    <row r="17957" ht="14.25" customHeight="1"/>
    <row r="17958" ht="14.25" customHeight="1"/>
    <row r="17959" ht="14.25" customHeight="1"/>
    <row r="17960" ht="14.25" customHeight="1"/>
    <row r="17961" ht="14.25" customHeight="1"/>
    <row r="17962" ht="14.25" customHeight="1"/>
    <row r="17963" ht="14.25" customHeight="1"/>
    <row r="17964" ht="14.25" customHeight="1"/>
    <row r="17965" ht="14.25" customHeight="1"/>
    <row r="17966" ht="14.25" customHeight="1"/>
    <row r="17967" ht="14.25" customHeight="1"/>
    <row r="17968" ht="14.25" customHeight="1"/>
    <row r="17969" ht="14.25" customHeight="1"/>
    <row r="17970" ht="14.25" customHeight="1"/>
    <row r="17971" ht="14.25" customHeight="1"/>
    <row r="17972" ht="14.25" customHeight="1"/>
    <row r="17973" ht="14.25" customHeight="1"/>
    <row r="17974" ht="14.25" customHeight="1"/>
    <row r="17975" ht="14.25" customHeight="1"/>
    <row r="17976" ht="14.25" customHeight="1"/>
    <row r="17977" ht="14.25" customHeight="1"/>
    <row r="17978" ht="14.25" customHeight="1"/>
    <row r="17979" ht="14.25" customHeight="1"/>
    <row r="17980" ht="14.25" customHeight="1"/>
    <row r="17981" ht="14.25" customHeight="1"/>
    <row r="17982" ht="14.25" customHeight="1"/>
    <row r="17983" ht="14.25" customHeight="1"/>
    <row r="17984" ht="14.25" customHeight="1"/>
    <row r="17985" ht="14.25" customHeight="1"/>
    <row r="17986" ht="14.25" customHeight="1"/>
    <row r="17987" ht="14.25" customHeight="1"/>
    <row r="17988" ht="14.25" customHeight="1"/>
    <row r="17989" ht="14.25" customHeight="1"/>
    <row r="17990" ht="14.25" customHeight="1"/>
    <row r="17991" ht="14.25" customHeight="1"/>
    <row r="17992" ht="14.25" customHeight="1"/>
    <row r="17993" ht="14.25" customHeight="1"/>
    <row r="17994" ht="14.25" customHeight="1"/>
    <row r="17995" ht="14.25" customHeight="1"/>
    <row r="17996" ht="14.25" customHeight="1"/>
    <row r="17997" ht="14.25" customHeight="1"/>
    <row r="17998" ht="14.25" customHeight="1"/>
    <row r="17999" ht="14.25" customHeight="1"/>
    <row r="18000" ht="14.25" customHeight="1"/>
    <row r="18001" ht="14.25" customHeight="1"/>
    <row r="18002" ht="14.25" customHeight="1"/>
    <row r="18003" ht="14.25" customHeight="1"/>
    <row r="18004" ht="14.25" customHeight="1"/>
    <row r="18005" ht="14.25" customHeight="1"/>
    <row r="18006" ht="14.25" customHeight="1"/>
    <row r="18007" ht="14.25" customHeight="1"/>
    <row r="18008" ht="14.25" customHeight="1"/>
    <row r="18009" ht="14.25" customHeight="1"/>
    <row r="18010" ht="14.25" customHeight="1"/>
    <row r="18011" ht="14.25" customHeight="1"/>
    <row r="18012" ht="14.25" customHeight="1"/>
    <row r="18013" ht="14.25" customHeight="1"/>
    <row r="18014" ht="14.25" customHeight="1"/>
    <row r="18015" ht="14.25" customHeight="1"/>
    <row r="18016" ht="14.25" customHeight="1"/>
    <row r="18017" ht="14.25" customHeight="1"/>
    <row r="18018" ht="14.25" customHeight="1"/>
    <row r="18019" ht="14.25" customHeight="1"/>
    <row r="18020" ht="14.25" customHeight="1"/>
    <row r="18021" ht="14.25" customHeight="1"/>
    <row r="18022" ht="14.25" customHeight="1"/>
    <row r="18023" ht="14.25" customHeight="1"/>
    <row r="18024" ht="14.25" customHeight="1"/>
    <row r="18025" ht="14.25" customHeight="1"/>
    <row r="18026" ht="14.25" customHeight="1"/>
    <row r="18027" ht="14.25" customHeight="1"/>
    <row r="18028" ht="14.25" customHeight="1"/>
    <row r="18029" ht="14.25" customHeight="1"/>
    <row r="18030" ht="14.25" customHeight="1"/>
    <row r="18031" ht="14.25" customHeight="1"/>
    <row r="18032" ht="14.25" customHeight="1"/>
    <row r="18033" ht="14.25" customHeight="1"/>
    <row r="18034" ht="14.25" customHeight="1"/>
    <row r="18035" ht="14.25" customHeight="1"/>
    <row r="18036" ht="14.25" customHeight="1"/>
    <row r="18037" ht="14.25" customHeight="1"/>
    <row r="18038" ht="14.25" customHeight="1"/>
    <row r="18039" ht="14.25" customHeight="1"/>
    <row r="18040" ht="14.25" customHeight="1"/>
    <row r="18041" ht="14.25" customHeight="1"/>
    <row r="18042" ht="14.25" customHeight="1"/>
    <row r="18043" ht="14.25" customHeight="1"/>
    <row r="18044" ht="14.25" customHeight="1"/>
    <row r="18045" ht="14.25" customHeight="1"/>
    <row r="18046" ht="14.25" customHeight="1"/>
    <row r="18047" ht="14.25" customHeight="1"/>
    <row r="18048" ht="14.25" customHeight="1"/>
    <row r="18049" ht="14.25" customHeight="1"/>
    <row r="18050" ht="14.25" customHeight="1"/>
    <row r="18051" ht="14.25" customHeight="1"/>
    <row r="18052" ht="14.25" customHeight="1"/>
    <row r="18053" ht="14.25" customHeight="1"/>
    <row r="18054" ht="14.25" customHeight="1"/>
    <row r="18055" ht="14.25" customHeight="1"/>
    <row r="18056" ht="14.25" customHeight="1"/>
    <row r="18057" ht="14.25" customHeight="1"/>
    <row r="18058" ht="14.25" customHeight="1"/>
    <row r="18059" ht="14.25" customHeight="1"/>
    <row r="18060" ht="14.25" customHeight="1"/>
    <row r="18061" ht="14.25" customHeight="1"/>
    <row r="18062" ht="14.25" customHeight="1"/>
    <row r="18063" ht="14.25" customHeight="1"/>
    <row r="18064" ht="14.25" customHeight="1"/>
    <row r="18065" ht="14.25" customHeight="1"/>
    <row r="18066" ht="14.25" customHeight="1"/>
    <row r="18067" ht="14.25" customHeight="1"/>
    <row r="18068" ht="14.25" customHeight="1"/>
    <row r="18069" ht="14.25" customHeight="1"/>
    <row r="18070" ht="14.25" customHeight="1"/>
    <row r="18071" ht="14.25" customHeight="1"/>
    <row r="18072" ht="14.25" customHeight="1"/>
    <row r="18073" ht="14.25" customHeight="1"/>
    <row r="18074" ht="14.25" customHeight="1"/>
    <row r="18075" ht="14.25" customHeight="1"/>
    <row r="18076" ht="14.25" customHeight="1"/>
    <row r="18077" ht="14.25" customHeight="1"/>
    <row r="18078" ht="14.25" customHeight="1"/>
    <row r="18079" ht="14.25" customHeight="1"/>
    <row r="18080" ht="14.25" customHeight="1"/>
    <row r="18081" ht="14.25" customHeight="1"/>
    <row r="18082" ht="14.25" customHeight="1"/>
    <row r="18083" ht="14.25" customHeight="1"/>
    <row r="18084" ht="14.25" customHeight="1"/>
    <row r="18085" ht="14.25" customHeight="1"/>
    <row r="18086" ht="14.25" customHeight="1"/>
    <row r="18087" ht="14.25" customHeight="1"/>
    <row r="18088" ht="14.25" customHeight="1"/>
    <row r="18089" ht="14.25" customHeight="1"/>
    <row r="18090" ht="14.25" customHeight="1"/>
    <row r="18091" ht="14.25" customHeight="1"/>
    <row r="18092" ht="14.25" customHeight="1"/>
    <row r="18093" ht="14.25" customHeight="1"/>
    <row r="18094" ht="14.25" customHeight="1"/>
    <row r="18095" ht="14.25" customHeight="1"/>
    <row r="18096" ht="14.25" customHeight="1"/>
    <row r="18097" ht="14.25" customHeight="1"/>
    <row r="18098" ht="14.25" customHeight="1"/>
    <row r="18099" ht="14.25" customHeight="1"/>
    <row r="18100" ht="14.25" customHeight="1"/>
    <row r="18101" ht="14.25" customHeight="1"/>
    <row r="18102" ht="14.25" customHeight="1"/>
    <row r="18103" ht="14.25" customHeight="1"/>
    <row r="18104" ht="14.25" customHeight="1"/>
    <row r="18105" ht="14.25" customHeight="1"/>
    <row r="18106" ht="14.25" customHeight="1"/>
    <row r="18107" ht="14.25" customHeight="1"/>
    <row r="18108" ht="14.25" customHeight="1"/>
    <row r="18109" ht="14.25" customHeight="1"/>
    <row r="18110" ht="14.25" customHeight="1"/>
    <row r="18111" ht="14.25" customHeight="1"/>
    <row r="18112" ht="14.25" customHeight="1"/>
    <row r="18113" ht="14.25" customHeight="1"/>
    <row r="18114" ht="14.25" customHeight="1"/>
    <row r="18115" ht="14.25" customHeight="1"/>
    <row r="18116" ht="14.25" customHeight="1"/>
    <row r="18117" ht="14.25" customHeight="1"/>
    <row r="18118" ht="14.25" customHeight="1"/>
    <row r="18119" ht="14.25" customHeight="1"/>
    <row r="18120" ht="14.25" customHeight="1"/>
    <row r="18121" ht="14.25" customHeight="1"/>
    <row r="18122" ht="14.25" customHeight="1"/>
    <row r="18123" ht="14.25" customHeight="1"/>
    <row r="18124" ht="14.25" customHeight="1"/>
    <row r="18125" ht="14.25" customHeight="1"/>
    <row r="18126" ht="14.25" customHeight="1"/>
    <row r="18127" ht="14.25" customHeight="1"/>
    <row r="18128" ht="14.25" customHeight="1"/>
    <row r="18129" ht="14.25" customHeight="1"/>
    <row r="18130" ht="14.25" customHeight="1"/>
    <row r="18131" ht="14.25" customHeight="1"/>
    <row r="18132" ht="14.25" customHeight="1"/>
    <row r="18133" ht="14.25" customHeight="1"/>
    <row r="18134" ht="14.25" customHeight="1"/>
    <row r="18135" ht="14.25" customHeight="1"/>
    <row r="18136" ht="14.25" customHeight="1"/>
    <row r="18137" ht="14.25" customHeight="1"/>
    <row r="18138" ht="14.25" customHeight="1"/>
    <row r="18139" ht="14.25" customHeight="1"/>
    <row r="18140" ht="14.25" customHeight="1"/>
    <row r="18141" ht="14.25" customHeight="1"/>
    <row r="18142" ht="14.25" customHeight="1"/>
    <row r="18143" ht="14.25" customHeight="1"/>
    <row r="18144" ht="14.25" customHeight="1"/>
    <row r="18145" ht="14.25" customHeight="1"/>
    <row r="18146" ht="14.25" customHeight="1"/>
    <row r="18147" ht="14.25" customHeight="1"/>
    <row r="18148" ht="14.25" customHeight="1"/>
    <row r="18149" ht="14.25" customHeight="1"/>
    <row r="18150" ht="14.25" customHeight="1"/>
    <row r="18151" ht="14.25" customHeight="1"/>
    <row r="18152" ht="14.25" customHeight="1"/>
    <row r="18153" ht="14.25" customHeight="1"/>
    <row r="18154" ht="14.25" customHeight="1"/>
    <row r="18155" ht="14.25" customHeight="1"/>
    <row r="18156" ht="14.25" customHeight="1"/>
    <row r="18157" ht="14.25" customHeight="1"/>
    <row r="18158" ht="14.25" customHeight="1"/>
    <row r="18159" ht="14.25" customHeight="1"/>
    <row r="18160" ht="14.25" customHeight="1"/>
    <row r="18161" ht="14.25" customHeight="1"/>
    <row r="18162" ht="14.25" customHeight="1"/>
    <row r="18163" ht="14.25" customHeight="1"/>
    <row r="18164" ht="14.25" customHeight="1"/>
    <row r="18165" ht="14.25" customHeight="1"/>
    <row r="18166" ht="14.25" customHeight="1"/>
    <row r="18167" ht="14.25" customHeight="1"/>
    <row r="18168" ht="14.25" customHeight="1"/>
    <row r="18169" ht="14.25" customHeight="1"/>
    <row r="18170" ht="14.25" customHeight="1"/>
    <row r="18171" ht="14.25" customHeight="1"/>
    <row r="18172" ht="14.25" customHeight="1"/>
    <row r="18173" ht="14.25" customHeight="1"/>
    <row r="18174" ht="14.25" customHeight="1"/>
    <row r="18175" ht="14.25" customHeight="1"/>
    <row r="18176" ht="14.25" customHeight="1"/>
    <row r="18177" ht="14.25" customHeight="1"/>
    <row r="18178" ht="14.25" customHeight="1"/>
    <row r="18179" ht="14.25" customHeight="1"/>
    <row r="18180" ht="14.25" customHeight="1"/>
    <row r="18181" ht="14.25" customHeight="1"/>
    <row r="18182" ht="14.25" customHeight="1"/>
    <row r="18183" ht="14.25" customHeight="1"/>
    <row r="18184" ht="14.25" customHeight="1"/>
    <row r="18185" ht="14.25" customHeight="1"/>
    <row r="18186" ht="14.25" customHeight="1"/>
    <row r="18187" ht="14.25" customHeight="1"/>
    <row r="18188" ht="14.25" customHeight="1"/>
    <row r="18189" ht="14.25" customHeight="1"/>
    <row r="18190" ht="14.25" customHeight="1"/>
    <row r="18191" ht="14.25" customHeight="1"/>
    <row r="18192" ht="14.25" customHeight="1"/>
    <row r="18193" ht="14.25" customHeight="1"/>
    <row r="18194" ht="14.25" customHeight="1"/>
    <row r="18195" ht="14.25" customHeight="1"/>
    <row r="18196" ht="14.25" customHeight="1"/>
    <row r="18197" ht="14.25" customHeight="1"/>
    <row r="18198" ht="14.25" customHeight="1"/>
    <row r="18199" ht="14.25" customHeight="1"/>
    <row r="18200" ht="14.25" customHeight="1"/>
    <row r="18201" ht="14.25" customHeight="1"/>
    <row r="18202" ht="14.25" customHeight="1"/>
    <row r="18203" ht="14.25" customHeight="1"/>
    <row r="18204" ht="14.25" customHeight="1"/>
    <row r="18205" ht="14.25" customHeight="1"/>
    <row r="18206" ht="14.25" customHeight="1"/>
    <row r="18207" ht="14.25" customHeight="1"/>
    <row r="18208" ht="14.25" customHeight="1"/>
    <row r="18209" ht="14.25" customHeight="1"/>
    <row r="18210" ht="14.25" customHeight="1"/>
    <row r="18211" ht="14.25" customHeight="1"/>
    <row r="18212" ht="14.25" customHeight="1"/>
    <row r="18213" ht="14.25" customHeight="1"/>
    <row r="18214" ht="14.25" customHeight="1"/>
    <row r="18215" ht="14.25" customHeight="1"/>
    <row r="18216" ht="14.25" customHeight="1"/>
    <row r="18217" ht="14.25" customHeight="1"/>
    <row r="18218" ht="14.25" customHeight="1"/>
    <row r="18219" ht="14.25" customHeight="1"/>
    <row r="18220" ht="14.25" customHeight="1"/>
    <row r="18221" ht="14.25" customHeight="1"/>
    <row r="18222" ht="14.25" customHeight="1"/>
    <row r="18223" ht="14.25" customHeight="1"/>
    <row r="18224" ht="14.25" customHeight="1"/>
    <row r="18225" ht="14.25" customHeight="1"/>
    <row r="18226" ht="14.25" customHeight="1"/>
    <row r="18227" ht="14.25" customHeight="1"/>
    <row r="18228" ht="14.25" customHeight="1"/>
    <row r="18229" ht="14.25" customHeight="1"/>
    <row r="18230" ht="14.25" customHeight="1"/>
    <row r="18231" ht="14.25" customHeight="1"/>
    <row r="18232" ht="14.25" customHeight="1"/>
    <row r="18233" ht="14.25" customHeight="1"/>
    <row r="18234" ht="14.25" customHeight="1"/>
    <row r="18235" ht="14.25" customHeight="1"/>
    <row r="18236" ht="14.25" customHeight="1"/>
    <row r="18237" ht="14.25" customHeight="1"/>
    <row r="18238" ht="14.25" customHeight="1"/>
    <row r="18239" ht="14.25" customHeight="1"/>
    <row r="18240" ht="14.25" customHeight="1"/>
    <row r="18241" ht="14.25" customHeight="1"/>
    <row r="18242" ht="14.25" customHeight="1"/>
    <row r="18243" ht="14.25" customHeight="1"/>
    <row r="18244" ht="14.25" customHeight="1"/>
    <row r="18245" ht="14.25" customHeight="1"/>
    <row r="18246" ht="14.25" customHeight="1"/>
    <row r="18247" ht="14.25" customHeight="1"/>
    <row r="18248" ht="14.25" customHeight="1"/>
    <row r="18249" ht="14.25" customHeight="1"/>
    <row r="18250" ht="14.25" customHeight="1"/>
    <row r="18251" ht="14.25" customHeight="1"/>
    <row r="18252" ht="14.25" customHeight="1"/>
    <row r="18253" ht="14.25" customHeight="1"/>
    <row r="18254" ht="14.25" customHeight="1"/>
    <row r="18255" ht="14.25" customHeight="1"/>
    <row r="18256" ht="14.25" customHeight="1"/>
    <row r="18257" ht="14.25" customHeight="1"/>
    <row r="18258" ht="14.25" customHeight="1"/>
    <row r="18259" ht="14.25" customHeight="1"/>
    <row r="18260" ht="14.25" customHeight="1"/>
    <row r="18261" ht="14.25" customHeight="1"/>
    <row r="18262" ht="14.25" customHeight="1"/>
    <row r="18263" ht="14.25" customHeight="1"/>
    <row r="18264" ht="14.25" customHeight="1"/>
    <row r="18265" ht="14.25" customHeight="1"/>
    <row r="18266" ht="14.25" customHeight="1"/>
    <row r="18267" ht="14.25" customHeight="1"/>
    <row r="18268" ht="14.25" customHeight="1"/>
    <row r="18269" ht="14.25" customHeight="1"/>
    <row r="18270" ht="14.25" customHeight="1"/>
    <row r="18271" ht="14.25" customHeight="1"/>
    <row r="18272" ht="14.25" customHeight="1"/>
    <row r="18273" ht="14.25" customHeight="1"/>
    <row r="18274" ht="14.25" customHeight="1"/>
    <row r="18275" ht="14.25" customHeight="1"/>
    <row r="18276" ht="14.25" customHeight="1"/>
    <row r="18277" ht="14.25" customHeight="1"/>
    <row r="18278" ht="14.25" customHeight="1"/>
    <row r="18279" ht="14.25" customHeight="1"/>
    <row r="18280" ht="14.25" customHeight="1"/>
    <row r="18281" ht="14.25" customHeight="1"/>
    <row r="18282" ht="14.25" customHeight="1"/>
    <row r="18283" ht="14.25" customHeight="1"/>
    <row r="18284" ht="14.25" customHeight="1"/>
    <row r="18285" ht="14.25" customHeight="1"/>
    <row r="18286" ht="14.25" customHeight="1"/>
    <row r="18287" ht="14.25" customHeight="1"/>
    <row r="18288" ht="14.25" customHeight="1"/>
    <row r="18289" ht="14.25" customHeight="1"/>
    <row r="18290" ht="14.25" customHeight="1"/>
    <row r="18291" ht="14.25" customHeight="1"/>
    <row r="18292" ht="14.25" customHeight="1"/>
    <row r="18293" ht="14.25" customHeight="1"/>
    <row r="18294" ht="14.25" customHeight="1"/>
    <row r="18295" ht="14.25" customHeight="1"/>
    <row r="18296" ht="14.25" customHeight="1"/>
    <row r="18297" ht="14.25" customHeight="1"/>
    <row r="18298" ht="14.25" customHeight="1"/>
    <row r="18299" ht="14.25" customHeight="1"/>
    <row r="18300" ht="14.25" customHeight="1"/>
    <row r="18301" ht="14.25" customHeight="1"/>
    <row r="18302" ht="14.25" customHeight="1"/>
    <row r="18303" ht="14.25" customHeight="1"/>
    <row r="18304" ht="14.25" customHeight="1"/>
    <row r="18305" ht="14.25" customHeight="1"/>
    <row r="18306" ht="14.25" customHeight="1"/>
    <row r="18307" ht="14.25" customHeight="1"/>
    <row r="18308" ht="14.25" customHeight="1"/>
    <row r="18309" ht="14.25" customHeight="1"/>
    <row r="18310" ht="14.25" customHeight="1"/>
    <row r="18311" ht="14.25" customHeight="1"/>
    <row r="18312" ht="14.25" customHeight="1"/>
    <row r="18313" ht="14.25" customHeight="1"/>
    <row r="18314" ht="14.25" customHeight="1"/>
    <row r="18315" ht="14.25" customHeight="1"/>
    <row r="18316" ht="14.25" customHeight="1"/>
    <row r="18317" ht="14.25" customHeight="1"/>
    <row r="18318" ht="14.25" customHeight="1"/>
    <row r="18319" ht="14.25" customHeight="1"/>
    <row r="18320" ht="14.25" customHeight="1"/>
    <row r="18321" ht="14.25" customHeight="1"/>
    <row r="18322" ht="14.25" customHeight="1"/>
    <row r="18323" ht="14.25" customHeight="1"/>
    <row r="18324" ht="14.25" customHeight="1"/>
    <row r="18325" ht="14.25" customHeight="1"/>
    <row r="18326" ht="14.25" customHeight="1"/>
    <row r="18327" ht="14.25" customHeight="1"/>
    <row r="18328" ht="14.25" customHeight="1"/>
    <row r="18329" ht="14.25" customHeight="1"/>
    <row r="18330" ht="14.25" customHeight="1"/>
    <row r="18331" ht="14.25" customHeight="1"/>
    <row r="18332" ht="14.25" customHeight="1"/>
    <row r="18333" ht="14.25" customHeight="1"/>
    <row r="18334" ht="14.25" customHeight="1"/>
    <row r="18335" ht="14.25" customHeight="1"/>
    <row r="18336" ht="14.25" customHeight="1"/>
    <row r="18337" ht="14.25" customHeight="1"/>
    <row r="18338" ht="14.25" customHeight="1"/>
    <row r="18339" ht="14.25" customHeight="1"/>
    <row r="18340" ht="14.25" customHeight="1"/>
    <row r="18341" ht="14.25" customHeight="1"/>
    <row r="18342" ht="14.25" customHeight="1"/>
    <row r="18343" ht="14.25" customHeight="1"/>
    <row r="18344" ht="14.25" customHeight="1"/>
    <row r="18345" ht="14.25" customHeight="1"/>
    <row r="18346" ht="14.25" customHeight="1"/>
    <row r="18347" ht="14.25" customHeight="1"/>
    <row r="18348" ht="14.25" customHeight="1"/>
    <row r="18349" ht="14.25" customHeight="1"/>
    <row r="18350" ht="14.25" customHeight="1"/>
    <row r="18351" ht="14.25" customHeight="1"/>
    <row r="18352" ht="14.25" customHeight="1"/>
    <row r="18353" ht="14.25" customHeight="1"/>
    <row r="18354" ht="14.25" customHeight="1"/>
    <row r="18355" ht="14.25" customHeight="1"/>
    <row r="18356" ht="14.25" customHeight="1"/>
    <row r="18357" ht="14.25" customHeight="1"/>
    <row r="18358" ht="14.25" customHeight="1"/>
    <row r="18359" ht="14.25" customHeight="1"/>
    <row r="18360" ht="14.25" customHeight="1"/>
    <row r="18361" ht="14.25" customHeight="1"/>
    <row r="18362" ht="14.25" customHeight="1"/>
    <row r="18363" ht="14.25" customHeight="1"/>
    <row r="18364" ht="14.25" customHeight="1"/>
    <row r="18365" ht="14.25" customHeight="1"/>
    <row r="18366" ht="14.25" customHeight="1"/>
    <row r="18367" ht="14.25" customHeight="1"/>
    <row r="18368" ht="14.25" customHeight="1"/>
    <row r="18369" ht="14.25" customHeight="1"/>
    <row r="18370" ht="14.25" customHeight="1"/>
    <row r="18371" ht="14.25" customHeight="1"/>
    <row r="18372" ht="14.25" customHeight="1"/>
    <row r="18373" ht="14.25" customHeight="1"/>
    <row r="18374" ht="14.25" customHeight="1"/>
    <row r="18375" ht="14.25" customHeight="1"/>
    <row r="18376" ht="14.25" customHeight="1"/>
    <row r="18377" ht="14.25" customHeight="1"/>
    <row r="18378" ht="14.25" customHeight="1"/>
    <row r="18379" ht="14.25" customHeight="1"/>
    <row r="18380" ht="14.25" customHeight="1"/>
    <row r="18381" ht="14.25" customHeight="1"/>
    <row r="18382" ht="14.25" customHeight="1"/>
    <row r="18383" ht="14.25" customHeight="1"/>
    <row r="18384" ht="14.25" customHeight="1"/>
    <row r="18385" ht="14.25" customHeight="1"/>
    <row r="18386" ht="14.25" customHeight="1"/>
    <row r="18387" ht="14.25" customHeight="1"/>
    <row r="18388" ht="14.25" customHeight="1"/>
    <row r="18389" ht="14.25" customHeight="1"/>
    <row r="18390" ht="14.25" customHeight="1"/>
    <row r="18391" ht="14.25" customHeight="1"/>
    <row r="18392" ht="14.25" customHeight="1"/>
    <row r="18393" ht="14.25" customHeight="1"/>
    <row r="18394" ht="14.25" customHeight="1"/>
    <row r="18395" ht="14.25" customHeight="1"/>
    <row r="18396" ht="14.25" customHeight="1"/>
    <row r="18397" ht="14.25" customHeight="1"/>
    <row r="18398" ht="14.25" customHeight="1"/>
    <row r="18399" ht="14.25" customHeight="1"/>
    <row r="18400" ht="14.25" customHeight="1"/>
    <row r="18401" ht="14.25" customHeight="1"/>
    <row r="18402" ht="14.25" customHeight="1"/>
    <row r="18403" ht="14.25" customHeight="1"/>
    <row r="18404" ht="14.25" customHeight="1"/>
    <row r="18405" ht="14.25" customHeight="1"/>
    <row r="18406" ht="14.25" customHeight="1"/>
    <row r="18407" ht="14.25" customHeight="1"/>
    <row r="18408" ht="14.25" customHeight="1"/>
    <row r="18409" ht="14.25" customHeight="1"/>
    <row r="18410" ht="14.25" customHeight="1"/>
    <row r="18411" ht="14.25" customHeight="1"/>
    <row r="18412" ht="14.25" customHeight="1"/>
    <row r="18413" ht="14.25" customHeight="1"/>
    <row r="18414" ht="14.25" customHeight="1"/>
    <row r="18415" ht="14.25" customHeight="1"/>
    <row r="18416" ht="14.25" customHeight="1"/>
    <row r="18417" ht="14.25" customHeight="1"/>
    <row r="18418" ht="14.25" customHeight="1"/>
    <row r="18419" ht="14.25" customHeight="1"/>
    <row r="18420" ht="14.25" customHeight="1"/>
    <row r="18421" ht="14.25" customHeight="1"/>
    <row r="18422" ht="14.25" customHeight="1"/>
    <row r="18423" ht="14.25" customHeight="1"/>
    <row r="18424" ht="14.25" customHeight="1"/>
    <row r="18425" ht="14.25" customHeight="1"/>
    <row r="18426" ht="14.25" customHeight="1"/>
    <row r="18427" ht="14.25" customHeight="1"/>
    <row r="18428" ht="14.25" customHeight="1"/>
    <row r="18429" ht="14.25" customHeight="1"/>
    <row r="18430" ht="14.25" customHeight="1"/>
    <row r="18431" ht="14.25" customHeight="1"/>
    <row r="18432" ht="14.25" customHeight="1"/>
    <row r="18433" ht="14.25" customHeight="1"/>
    <row r="18434" ht="14.25" customHeight="1"/>
    <row r="18435" ht="14.25" customHeight="1"/>
    <row r="18436" ht="14.25" customHeight="1"/>
    <row r="18437" ht="14.25" customHeight="1"/>
    <row r="18438" ht="14.25" customHeight="1"/>
    <row r="18439" ht="14.25" customHeight="1"/>
    <row r="18440" ht="14.25" customHeight="1"/>
    <row r="18441" ht="14.25" customHeight="1"/>
    <row r="18442" ht="14.25" customHeight="1"/>
    <row r="18443" ht="14.25" customHeight="1"/>
    <row r="18444" ht="14.25" customHeight="1"/>
    <row r="18445" ht="14.25" customHeight="1"/>
    <row r="18446" ht="14.25" customHeight="1"/>
    <row r="18447" ht="14.25" customHeight="1"/>
    <row r="18448" ht="14.25" customHeight="1"/>
    <row r="18449" ht="14.25" customHeight="1"/>
    <row r="18450" ht="14.25" customHeight="1"/>
    <row r="18451" ht="14.25" customHeight="1"/>
    <row r="18452" ht="14.25" customHeight="1"/>
    <row r="18453" ht="14.25" customHeight="1"/>
    <row r="18454" ht="14.25" customHeight="1"/>
    <row r="18455" ht="14.25" customHeight="1"/>
    <row r="18456" ht="14.25" customHeight="1"/>
    <row r="18457" ht="14.25" customHeight="1"/>
    <row r="18458" ht="14.25" customHeight="1"/>
    <row r="18459" ht="14.25" customHeight="1"/>
    <row r="18460" ht="14.25" customHeight="1"/>
    <row r="18461" ht="14.25" customHeight="1"/>
    <row r="18462" ht="14.25" customHeight="1"/>
    <row r="18463" ht="14.25" customHeight="1"/>
    <row r="18464" ht="14.25" customHeight="1"/>
    <row r="18465" ht="14.25" customHeight="1"/>
    <row r="18466" ht="14.25" customHeight="1"/>
    <row r="18467" ht="14.25" customHeight="1"/>
    <row r="18468" ht="14.25" customHeight="1"/>
    <row r="18469" ht="14.25" customHeight="1"/>
    <row r="18470" ht="14.25" customHeight="1"/>
    <row r="18471" ht="14.25" customHeight="1"/>
    <row r="18472" ht="14.25" customHeight="1"/>
    <row r="18473" ht="14.25" customHeight="1"/>
    <row r="18474" ht="14.25" customHeight="1"/>
    <row r="18475" ht="14.25" customHeight="1"/>
    <row r="18476" ht="14.25" customHeight="1"/>
    <row r="18477" ht="14.25" customHeight="1"/>
    <row r="18478" ht="14.25" customHeight="1"/>
    <row r="18479" ht="14.25" customHeight="1"/>
    <row r="18480" ht="14.25" customHeight="1"/>
    <row r="18481" ht="14.25" customHeight="1"/>
    <row r="18482" ht="14.25" customHeight="1"/>
    <row r="18483" ht="14.25" customHeight="1"/>
    <row r="18484" ht="14.25" customHeight="1"/>
    <row r="18485" ht="14.25" customHeight="1"/>
    <row r="18486" ht="14.25" customHeight="1"/>
    <row r="18487" ht="14.25" customHeight="1"/>
    <row r="18488" ht="14.25" customHeight="1"/>
    <row r="18489" ht="14.25" customHeight="1"/>
    <row r="18490" ht="14.25" customHeight="1"/>
    <row r="18491" ht="14.25" customHeight="1"/>
    <row r="18492" ht="14.25" customHeight="1"/>
    <row r="18493" ht="14.25" customHeight="1"/>
    <row r="18494" ht="14.25" customHeight="1"/>
    <row r="18495" ht="14.25" customHeight="1"/>
    <row r="18496" ht="14.25" customHeight="1"/>
    <row r="18497" ht="14.25" customHeight="1"/>
    <row r="18498" ht="14.25" customHeight="1"/>
    <row r="18499" ht="14.25" customHeight="1"/>
    <row r="18500" ht="14.25" customHeight="1"/>
    <row r="18501" ht="14.25" customHeight="1"/>
    <row r="18502" ht="14.25" customHeight="1"/>
    <row r="18503" ht="14.25" customHeight="1"/>
    <row r="18504" ht="14.25" customHeight="1"/>
    <row r="18505" ht="14.25" customHeight="1"/>
    <row r="18506" ht="14.25" customHeight="1"/>
    <row r="18507" ht="14.25" customHeight="1"/>
    <row r="18508" ht="14.25" customHeight="1"/>
    <row r="18509" ht="14.25" customHeight="1"/>
    <row r="18510" ht="14.25" customHeight="1"/>
    <row r="18511" ht="14.25" customHeight="1"/>
    <row r="18512" ht="14.25" customHeight="1"/>
    <row r="18513" ht="14.25" customHeight="1"/>
    <row r="18514" ht="14.25" customHeight="1"/>
    <row r="18515" ht="14.25" customHeight="1"/>
    <row r="18516" ht="14.25" customHeight="1"/>
    <row r="18517" ht="14.25" customHeight="1"/>
    <row r="18518" ht="14.25" customHeight="1"/>
    <row r="18519" ht="14.25" customHeight="1"/>
    <row r="18520" ht="14.25" customHeight="1"/>
    <row r="18521" ht="14.25" customHeight="1"/>
    <row r="18522" ht="14.25" customHeight="1"/>
    <row r="18523" ht="14.25" customHeight="1"/>
    <row r="18524" ht="14.25" customHeight="1"/>
    <row r="18525" ht="14.25" customHeight="1"/>
    <row r="18526" ht="14.25" customHeight="1"/>
    <row r="18527" ht="14.25" customHeight="1"/>
    <row r="18528" ht="14.25" customHeight="1"/>
    <row r="18529" ht="14.25" customHeight="1"/>
    <row r="18530" ht="14.25" customHeight="1"/>
    <row r="18531" ht="14.25" customHeight="1"/>
    <row r="18532" ht="14.25" customHeight="1"/>
    <row r="18533" ht="14.25" customHeight="1"/>
    <row r="18534" ht="14.25" customHeight="1"/>
    <row r="18535" ht="14.25" customHeight="1"/>
    <row r="18536" ht="14.25" customHeight="1"/>
    <row r="18537" ht="14.25" customHeight="1"/>
    <row r="18538" ht="14.25" customHeight="1"/>
    <row r="18539" ht="14.25" customHeight="1"/>
    <row r="18540" ht="14.25" customHeight="1"/>
    <row r="18541" ht="14.25" customHeight="1"/>
    <row r="18542" ht="14.25" customHeight="1"/>
    <row r="18543" ht="14.25" customHeight="1"/>
    <row r="18544" ht="14.25" customHeight="1"/>
    <row r="18545" ht="14.25" customHeight="1"/>
    <row r="18546" ht="14.25" customHeight="1"/>
    <row r="18547" ht="14.25" customHeight="1"/>
    <row r="18548" ht="14.25" customHeight="1"/>
    <row r="18549" ht="14.25" customHeight="1"/>
    <row r="18550" ht="14.25" customHeight="1"/>
    <row r="18551" ht="14.25" customHeight="1"/>
    <row r="18552" ht="14.25" customHeight="1"/>
    <row r="18553" ht="14.25" customHeight="1"/>
    <row r="18554" ht="14.25" customHeight="1"/>
    <row r="18555" ht="14.25" customHeight="1"/>
    <row r="18556" ht="14.25" customHeight="1"/>
    <row r="18557" ht="14.25" customHeight="1"/>
    <row r="18558" ht="14.25" customHeight="1"/>
    <row r="18559" ht="14.25" customHeight="1"/>
    <row r="18560" ht="14.25" customHeight="1"/>
    <row r="18561" ht="14.25" customHeight="1"/>
    <row r="18562" ht="14.25" customHeight="1"/>
    <row r="18563" ht="14.25" customHeight="1"/>
    <row r="18564" ht="14.25" customHeight="1"/>
    <row r="18565" ht="14.25" customHeight="1"/>
    <row r="18566" ht="14.25" customHeight="1"/>
    <row r="18567" ht="14.25" customHeight="1"/>
    <row r="18568" ht="14.25" customHeight="1"/>
    <row r="18569" ht="14.25" customHeight="1"/>
    <row r="18570" ht="14.25" customHeight="1"/>
    <row r="18571" ht="14.25" customHeight="1"/>
    <row r="18572" ht="14.25" customHeight="1"/>
    <row r="18573" ht="14.25" customHeight="1"/>
    <row r="18574" ht="14.25" customHeight="1"/>
    <row r="18575" ht="14.25" customHeight="1"/>
    <row r="18576" ht="14.25" customHeight="1"/>
    <row r="18577" ht="14.25" customHeight="1"/>
    <row r="18578" ht="14.25" customHeight="1"/>
    <row r="18579" ht="14.25" customHeight="1"/>
    <row r="18580" ht="14.25" customHeight="1"/>
    <row r="18581" ht="14.25" customHeight="1"/>
    <row r="18582" ht="14.25" customHeight="1"/>
    <row r="18583" ht="14.25" customHeight="1"/>
    <row r="18584" ht="14.25" customHeight="1"/>
    <row r="18585" ht="14.25" customHeight="1"/>
    <row r="18586" ht="14.25" customHeight="1"/>
    <row r="18587" ht="14.25" customHeight="1"/>
    <row r="18588" ht="14.25" customHeight="1"/>
    <row r="18589" ht="14.25" customHeight="1"/>
    <row r="18590" ht="14.25" customHeight="1"/>
    <row r="18591" ht="14.25" customHeight="1"/>
    <row r="18592" ht="14.25" customHeight="1"/>
    <row r="18593" ht="14.25" customHeight="1"/>
    <row r="18594" ht="14.25" customHeight="1"/>
    <row r="18595" ht="14.25" customHeight="1"/>
    <row r="18596" ht="14.25" customHeight="1"/>
    <row r="18597" ht="14.25" customHeight="1"/>
    <row r="18598" ht="14.25" customHeight="1"/>
    <row r="18599" ht="14.25" customHeight="1"/>
    <row r="18600" ht="14.25" customHeight="1"/>
    <row r="18601" ht="14.25" customHeight="1"/>
    <row r="18602" ht="14.25" customHeight="1"/>
    <row r="18603" ht="14.25" customHeight="1"/>
    <row r="18604" ht="14.25" customHeight="1"/>
    <row r="18605" ht="14.25" customHeight="1"/>
    <row r="18606" ht="14.25" customHeight="1"/>
    <row r="18607" ht="14.25" customHeight="1"/>
    <row r="18608" ht="14.25" customHeight="1"/>
    <row r="18609" ht="14.25" customHeight="1"/>
    <row r="18610" ht="14.25" customHeight="1"/>
    <row r="18611" ht="14.25" customHeight="1"/>
    <row r="18612" ht="14.25" customHeight="1"/>
    <row r="18613" ht="14.25" customHeight="1"/>
    <row r="18614" ht="14.25" customHeight="1"/>
    <row r="18615" ht="14.25" customHeight="1"/>
    <row r="18616" ht="14.25" customHeight="1"/>
    <row r="18617" ht="14.25" customHeight="1"/>
    <row r="18618" ht="14.25" customHeight="1"/>
    <row r="18619" ht="14.25" customHeight="1"/>
    <row r="18620" ht="14.25" customHeight="1"/>
    <row r="18621" ht="14.25" customHeight="1"/>
    <row r="18622" ht="14.25" customHeight="1"/>
    <row r="18623" ht="14.25" customHeight="1"/>
    <row r="18624" ht="14.25" customHeight="1"/>
    <row r="18625" ht="14.25" customHeight="1"/>
    <row r="18626" ht="14.25" customHeight="1"/>
    <row r="18627" ht="14.25" customHeight="1"/>
    <row r="18628" ht="14.25" customHeight="1"/>
    <row r="18629" ht="14.25" customHeight="1"/>
    <row r="18630" ht="14.25" customHeight="1"/>
    <row r="18631" ht="14.25" customHeight="1"/>
    <row r="18632" ht="14.25" customHeight="1"/>
    <row r="18633" ht="14.25" customHeight="1"/>
    <row r="18634" ht="14.25" customHeight="1"/>
    <row r="18635" ht="14.25" customHeight="1"/>
    <row r="18636" ht="14.25" customHeight="1"/>
    <row r="18637" ht="14.25" customHeight="1"/>
    <row r="18638" ht="14.25" customHeight="1"/>
    <row r="18639" ht="14.25" customHeight="1"/>
    <row r="18640" ht="14.25" customHeight="1"/>
    <row r="18641" ht="14.25" customHeight="1"/>
    <row r="18642" ht="14.25" customHeight="1"/>
    <row r="18643" ht="14.25" customHeight="1"/>
    <row r="18644" ht="14.25" customHeight="1"/>
    <row r="18645" ht="14.25" customHeight="1"/>
    <row r="18646" ht="14.25" customHeight="1"/>
    <row r="18647" ht="14.25" customHeight="1"/>
    <row r="18648" ht="14.25" customHeight="1"/>
    <row r="18649" ht="14.25" customHeight="1"/>
    <row r="18650" ht="14.25" customHeight="1"/>
    <row r="18651" ht="14.25" customHeight="1"/>
    <row r="18652" ht="14.25" customHeight="1"/>
    <row r="18653" ht="14.25" customHeight="1"/>
    <row r="18654" ht="14.25" customHeight="1"/>
    <row r="18655" ht="14.25" customHeight="1"/>
    <row r="18656" ht="14.25" customHeight="1"/>
    <row r="18657" ht="14.25" customHeight="1"/>
    <row r="18658" ht="14.25" customHeight="1"/>
    <row r="18659" ht="14.25" customHeight="1"/>
    <row r="18660" ht="14.25" customHeight="1"/>
    <row r="18661" ht="14.25" customHeight="1"/>
    <row r="18662" ht="14.25" customHeight="1"/>
    <row r="18663" ht="14.25" customHeight="1"/>
    <row r="18664" ht="14.25" customHeight="1"/>
    <row r="18665" ht="14.25" customHeight="1"/>
    <row r="18666" ht="14.25" customHeight="1"/>
    <row r="18667" ht="14.25" customHeight="1"/>
    <row r="18668" ht="14.25" customHeight="1"/>
    <row r="18669" ht="14.25" customHeight="1"/>
    <row r="18670" ht="14.25" customHeight="1"/>
    <row r="18671" ht="14.25" customHeight="1"/>
    <row r="18672" ht="14.25" customHeight="1"/>
    <row r="18673" ht="14.25" customHeight="1"/>
    <row r="18674" ht="14.25" customHeight="1"/>
    <row r="18675" ht="14.25" customHeight="1"/>
    <row r="18676" ht="14.25" customHeight="1"/>
    <row r="18677" ht="14.25" customHeight="1"/>
    <row r="18678" ht="14.25" customHeight="1"/>
    <row r="18679" ht="14.25" customHeight="1"/>
    <row r="18680" ht="14.25" customHeight="1"/>
    <row r="18681" ht="14.25" customHeight="1"/>
    <row r="18682" ht="14.25" customHeight="1"/>
    <row r="18683" ht="14.25" customHeight="1"/>
    <row r="18684" ht="14.25" customHeight="1"/>
    <row r="18685" ht="14.25" customHeight="1"/>
    <row r="18686" ht="14.25" customHeight="1"/>
    <row r="18687" ht="14.25" customHeight="1"/>
    <row r="18688" ht="14.25" customHeight="1"/>
    <row r="18689" ht="14.25" customHeight="1"/>
    <row r="18690" ht="14.25" customHeight="1"/>
    <row r="18691" ht="14.25" customHeight="1"/>
    <row r="18692" ht="14.25" customHeight="1"/>
    <row r="18693" ht="14.25" customHeight="1"/>
    <row r="18694" ht="14.25" customHeight="1"/>
    <row r="18695" ht="14.25" customHeight="1"/>
    <row r="18696" ht="14.25" customHeight="1"/>
    <row r="18697" ht="14.25" customHeight="1"/>
    <row r="18698" ht="14.25" customHeight="1"/>
    <row r="18699" ht="14.25" customHeight="1"/>
    <row r="18700" ht="14.25" customHeight="1"/>
    <row r="18701" ht="14.25" customHeight="1"/>
    <row r="18702" ht="14.25" customHeight="1"/>
    <row r="18703" ht="14.25" customHeight="1"/>
    <row r="18704" ht="14.25" customHeight="1"/>
    <row r="18705" ht="14.25" customHeight="1"/>
    <row r="18706" ht="14.25" customHeight="1"/>
    <row r="18707" ht="14.25" customHeight="1"/>
    <row r="18708" ht="14.25" customHeight="1"/>
    <row r="18709" ht="14.25" customHeight="1"/>
    <row r="18710" ht="14.25" customHeight="1"/>
    <row r="18711" ht="14.25" customHeight="1"/>
    <row r="18712" ht="14.25" customHeight="1"/>
    <row r="18713" ht="14.25" customHeight="1"/>
    <row r="18714" ht="14.25" customHeight="1"/>
    <row r="18715" ht="14.25" customHeight="1"/>
    <row r="18716" ht="14.25" customHeight="1"/>
    <row r="18717" ht="14.25" customHeight="1"/>
    <row r="18718" ht="14.25" customHeight="1"/>
    <row r="18719" ht="14.25" customHeight="1"/>
    <row r="18720" ht="14.25" customHeight="1"/>
    <row r="18721" ht="14.25" customHeight="1"/>
    <row r="18722" ht="14.25" customHeight="1"/>
    <row r="18723" ht="14.25" customHeight="1"/>
    <row r="18724" ht="14.25" customHeight="1"/>
    <row r="18725" ht="14.25" customHeight="1"/>
    <row r="18726" ht="14.25" customHeight="1"/>
    <row r="18727" ht="14.25" customHeight="1"/>
    <row r="18728" ht="14.25" customHeight="1"/>
    <row r="18729" ht="14.25" customHeight="1"/>
    <row r="18730" ht="14.25" customHeight="1"/>
    <row r="18731" ht="14.25" customHeight="1"/>
    <row r="18732" ht="14.25" customHeight="1"/>
    <row r="18733" ht="14.25" customHeight="1"/>
    <row r="18734" ht="14.25" customHeight="1"/>
    <row r="18735" ht="14.25" customHeight="1"/>
    <row r="18736" ht="14.25" customHeight="1"/>
    <row r="18737" ht="14.25" customHeight="1"/>
    <row r="18738" ht="14.25" customHeight="1"/>
    <row r="18739" ht="14.25" customHeight="1"/>
    <row r="18740" ht="14.25" customHeight="1"/>
    <row r="18741" ht="14.25" customHeight="1"/>
    <row r="18742" ht="14.25" customHeight="1"/>
    <row r="18743" ht="14.25" customHeight="1"/>
    <row r="18744" ht="14.25" customHeight="1"/>
    <row r="18745" ht="14.25" customHeight="1"/>
    <row r="18746" ht="14.25" customHeight="1"/>
    <row r="18747" ht="14.25" customHeight="1"/>
    <row r="18748" ht="14.25" customHeight="1"/>
    <row r="18749" ht="14.25" customHeight="1"/>
    <row r="18750" ht="14.25" customHeight="1"/>
    <row r="18751" ht="14.25" customHeight="1"/>
    <row r="18752" ht="14.25" customHeight="1"/>
    <row r="18753" ht="14.25" customHeight="1"/>
    <row r="18754" ht="14.25" customHeight="1"/>
    <row r="18755" ht="14.25" customHeight="1"/>
    <row r="18756" ht="14.25" customHeight="1"/>
    <row r="18757" ht="14.25" customHeight="1"/>
    <row r="18758" ht="14.25" customHeight="1"/>
    <row r="18759" ht="14.25" customHeight="1"/>
    <row r="18760" ht="14.25" customHeight="1"/>
    <row r="18761" ht="14.25" customHeight="1"/>
    <row r="18762" ht="14.25" customHeight="1"/>
    <row r="18763" ht="14.25" customHeight="1"/>
    <row r="18764" ht="14.25" customHeight="1"/>
    <row r="18765" ht="14.25" customHeight="1"/>
    <row r="18766" ht="14.25" customHeight="1"/>
    <row r="18767" ht="14.25" customHeight="1"/>
    <row r="18768" ht="14.25" customHeight="1"/>
    <row r="18769" ht="14.25" customHeight="1"/>
    <row r="18770" ht="14.25" customHeight="1"/>
    <row r="18771" ht="14.25" customHeight="1"/>
    <row r="18772" ht="14.25" customHeight="1"/>
    <row r="18773" ht="14.25" customHeight="1"/>
    <row r="18774" ht="14.25" customHeight="1"/>
    <row r="18775" ht="14.25" customHeight="1"/>
    <row r="18776" ht="14.25" customHeight="1"/>
    <row r="18777" ht="14.25" customHeight="1"/>
    <row r="18778" ht="14.25" customHeight="1"/>
    <row r="18779" ht="14.25" customHeight="1"/>
    <row r="18780" ht="14.25" customHeight="1"/>
    <row r="18781" ht="14.25" customHeight="1"/>
    <row r="18782" ht="14.25" customHeight="1"/>
    <row r="18783" ht="14.25" customHeight="1"/>
    <row r="18784" ht="14.25" customHeight="1"/>
    <row r="18785" ht="14.25" customHeight="1"/>
    <row r="18786" ht="14.25" customHeight="1"/>
    <row r="18787" ht="14.25" customHeight="1"/>
    <row r="18788" ht="14.25" customHeight="1"/>
    <row r="18789" ht="14.25" customHeight="1"/>
    <row r="18790" ht="14.25" customHeight="1"/>
    <row r="18791" ht="14.25" customHeight="1"/>
    <row r="18792" ht="14.25" customHeight="1"/>
    <row r="18793" ht="14.25" customHeight="1"/>
    <row r="18794" ht="14.25" customHeight="1"/>
    <row r="18795" ht="14.25" customHeight="1"/>
    <row r="18796" ht="14.25" customHeight="1"/>
    <row r="18797" ht="14.25" customHeight="1"/>
    <row r="18798" ht="14.25" customHeight="1"/>
    <row r="18799" ht="14.25" customHeight="1"/>
    <row r="18800" ht="14.25" customHeight="1"/>
    <row r="18801" ht="14.25" customHeight="1"/>
    <row r="18802" ht="14.25" customHeight="1"/>
    <row r="18803" ht="14.25" customHeight="1"/>
    <row r="18804" ht="14.25" customHeight="1"/>
    <row r="18805" ht="14.25" customHeight="1"/>
    <row r="18806" ht="14.25" customHeight="1"/>
    <row r="18807" ht="14.25" customHeight="1"/>
    <row r="18808" ht="14.25" customHeight="1"/>
    <row r="18809" ht="14.25" customHeight="1"/>
    <row r="18810" ht="14.25" customHeight="1"/>
    <row r="18811" ht="14.25" customHeight="1"/>
    <row r="18812" ht="14.25" customHeight="1"/>
    <row r="18813" ht="14.25" customHeight="1"/>
    <row r="18814" ht="14.25" customHeight="1"/>
    <row r="18815" ht="14.25" customHeight="1"/>
    <row r="18816" ht="14.25" customHeight="1"/>
    <row r="18817" ht="14.25" customHeight="1"/>
    <row r="18818" ht="14.25" customHeight="1"/>
    <row r="18819" ht="14.25" customHeight="1"/>
    <row r="18820" ht="14.25" customHeight="1"/>
    <row r="18821" ht="14.25" customHeight="1"/>
    <row r="18822" ht="14.25" customHeight="1"/>
    <row r="18823" ht="14.25" customHeight="1"/>
    <row r="18824" ht="14.25" customHeight="1"/>
    <row r="18825" ht="14.25" customHeight="1"/>
    <row r="18826" ht="14.25" customHeight="1"/>
    <row r="18827" ht="14.25" customHeight="1"/>
    <row r="18828" ht="14.25" customHeight="1"/>
    <row r="18829" ht="14.25" customHeight="1"/>
    <row r="18830" ht="14.25" customHeight="1"/>
    <row r="18831" ht="14.25" customHeight="1"/>
    <row r="18832" ht="14.25" customHeight="1"/>
    <row r="18833" ht="14.25" customHeight="1"/>
    <row r="18834" ht="14.25" customHeight="1"/>
    <row r="18835" ht="14.25" customHeight="1"/>
    <row r="18836" ht="14.25" customHeight="1"/>
    <row r="18837" ht="14.25" customHeight="1"/>
    <row r="18838" ht="14.25" customHeight="1"/>
    <row r="18839" ht="14.25" customHeight="1"/>
    <row r="18840" ht="14.25" customHeight="1"/>
    <row r="18841" ht="14.25" customHeight="1"/>
    <row r="18842" ht="14.25" customHeight="1"/>
    <row r="18843" ht="14.25" customHeight="1"/>
    <row r="18844" ht="14.25" customHeight="1"/>
    <row r="18845" ht="14.25" customHeight="1"/>
    <row r="18846" ht="14.25" customHeight="1"/>
    <row r="18847" ht="14.25" customHeight="1"/>
    <row r="18848" ht="14.25" customHeight="1"/>
    <row r="18849" ht="14.25" customHeight="1"/>
    <row r="18850" ht="14.25" customHeight="1"/>
    <row r="18851" ht="14.25" customHeight="1"/>
    <row r="18852" ht="14.25" customHeight="1"/>
    <row r="18853" ht="14.25" customHeight="1"/>
    <row r="18854" ht="14.25" customHeight="1"/>
    <row r="18855" ht="14.25" customHeight="1"/>
    <row r="18856" ht="14.25" customHeight="1"/>
    <row r="18857" ht="14.25" customHeight="1"/>
    <row r="18858" ht="14.25" customHeight="1"/>
    <row r="18859" ht="14.25" customHeight="1"/>
    <row r="18860" ht="14.25" customHeight="1"/>
    <row r="18861" ht="14.25" customHeight="1"/>
    <row r="18862" ht="14.25" customHeight="1"/>
    <row r="18863" ht="14.25" customHeight="1"/>
    <row r="18864" ht="14.25" customHeight="1"/>
    <row r="18865" ht="14.25" customHeight="1"/>
    <row r="18866" ht="14.25" customHeight="1"/>
    <row r="18867" ht="14.25" customHeight="1"/>
    <row r="18868" ht="14.25" customHeight="1"/>
    <row r="18869" ht="14.25" customHeight="1"/>
    <row r="18870" ht="14.25" customHeight="1"/>
    <row r="18871" ht="14.25" customHeight="1"/>
    <row r="18872" ht="14.25" customHeight="1"/>
    <row r="18873" ht="14.25" customHeight="1"/>
    <row r="18874" ht="14.25" customHeight="1"/>
    <row r="18875" ht="14.25" customHeight="1"/>
    <row r="18876" ht="14.25" customHeight="1"/>
    <row r="18877" ht="14.25" customHeight="1"/>
    <row r="18878" ht="14.25" customHeight="1"/>
    <row r="18879" ht="14.25" customHeight="1"/>
    <row r="18880" ht="14.25" customHeight="1"/>
    <row r="18881" ht="14.25" customHeight="1"/>
    <row r="18882" ht="14.25" customHeight="1"/>
    <row r="18883" ht="14.25" customHeight="1"/>
    <row r="18884" ht="14.25" customHeight="1"/>
    <row r="18885" ht="14.25" customHeight="1"/>
    <row r="18886" ht="14.25" customHeight="1"/>
    <row r="18887" ht="14.25" customHeight="1"/>
    <row r="18888" ht="14.25" customHeight="1"/>
    <row r="18889" ht="14.25" customHeight="1"/>
    <row r="18890" ht="14.25" customHeight="1"/>
    <row r="18891" ht="14.25" customHeight="1"/>
    <row r="18892" ht="14.25" customHeight="1"/>
    <row r="18893" ht="14.25" customHeight="1"/>
    <row r="18894" ht="14.25" customHeight="1"/>
    <row r="18895" ht="14.25" customHeight="1"/>
    <row r="18896" ht="14.25" customHeight="1"/>
    <row r="18897" ht="14.25" customHeight="1"/>
    <row r="18898" ht="14.25" customHeight="1"/>
    <row r="18899" ht="14.25" customHeight="1"/>
    <row r="18900" ht="14.25" customHeight="1"/>
    <row r="18901" ht="14.25" customHeight="1"/>
    <row r="18902" ht="14.25" customHeight="1"/>
    <row r="18903" ht="14.25" customHeight="1"/>
    <row r="18904" ht="14.25" customHeight="1"/>
    <row r="18905" ht="14.25" customHeight="1"/>
    <row r="18906" ht="14.25" customHeight="1"/>
    <row r="18907" ht="14.25" customHeight="1"/>
    <row r="18908" ht="14.25" customHeight="1"/>
    <row r="18909" ht="14.25" customHeight="1"/>
    <row r="18910" ht="14.25" customHeight="1"/>
    <row r="18911" ht="14.25" customHeight="1"/>
    <row r="18912" ht="14.25" customHeight="1"/>
    <row r="18913" ht="14.25" customHeight="1"/>
    <row r="18914" ht="14.25" customHeight="1"/>
    <row r="18915" ht="14.25" customHeight="1"/>
    <row r="18916" ht="14.25" customHeight="1"/>
    <row r="18917" ht="14.25" customHeight="1"/>
    <row r="18918" ht="14.25" customHeight="1"/>
    <row r="18919" ht="14.25" customHeight="1"/>
    <row r="18920" ht="14.25" customHeight="1"/>
    <row r="18921" ht="14.25" customHeight="1"/>
    <row r="18922" ht="14.25" customHeight="1"/>
    <row r="18923" ht="14.25" customHeight="1"/>
    <row r="18924" ht="14.25" customHeight="1"/>
    <row r="18925" ht="14.25" customHeight="1"/>
    <row r="18926" ht="14.25" customHeight="1"/>
    <row r="18927" ht="14.25" customHeight="1"/>
    <row r="18928" ht="14.25" customHeight="1"/>
    <row r="18929" ht="14.25" customHeight="1"/>
    <row r="18930" ht="14.25" customHeight="1"/>
    <row r="18931" ht="14.25" customHeight="1"/>
    <row r="18932" ht="14.25" customHeight="1"/>
    <row r="18933" ht="14.25" customHeight="1"/>
    <row r="18934" ht="14.25" customHeight="1"/>
    <row r="18935" ht="14.25" customHeight="1"/>
    <row r="18936" ht="14.25" customHeight="1"/>
    <row r="18937" ht="14.25" customHeight="1"/>
    <row r="18938" ht="14.25" customHeight="1"/>
    <row r="18939" ht="14.25" customHeight="1"/>
    <row r="18940" ht="14.25" customHeight="1"/>
    <row r="18941" ht="14.25" customHeight="1"/>
    <row r="18942" ht="14.25" customHeight="1"/>
    <row r="18943" ht="14.25" customHeight="1"/>
    <row r="18944" ht="14.25" customHeight="1"/>
    <row r="18945" ht="14.25" customHeight="1"/>
    <row r="18946" ht="14.25" customHeight="1"/>
    <row r="18947" ht="14.25" customHeight="1"/>
    <row r="18948" ht="14.25" customHeight="1"/>
    <row r="18949" ht="14.25" customHeight="1"/>
    <row r="18950" ht="14.25" customHeight="1"/>
    <row r="18951" ht="14.25" customHeight="1"/>
    <row r="18952" ht="14.25" customHeight="1"/>
    <row r="18953" ht="14.25" customHeight="1"/>
    <row r="18954" ht="14.25" customHeight="1"/>
    <row r="18955" ht="14.25" customHeight="1"/>
    <row r="18956" ht="14.25" customHeight="1"/>
    <row r="18957" ht="14.25" customHeight="1"/>
    <row r="18958" ht="14.25" customHeight="1"/>
    <row r="18959" ht="14.25" customHeight="1"/>
    <row r="18960" ht="14.25" customHeight="1"/>
    <row r="18961" ht="14.25" customHeight="1"/>
    <row r="18962" ht="14.25" customHeight="1"/>
    <row r="18963" ht="14.25" customHeight="1"/>
    <row r="18964" ht="14.25" customHeight="1"/>
    <row r="18965" ht="14.25" customHeight="1"/>
    <row r="18966" ht="14.25" customHeight="1"/>
    <row r="18967" ht="14.25" customHeight="1"/>
    <row r="18968" ht="14.25" customHeight="1"/>
    <row r="18969" ht="14.25" customHeight="1"/>
    <row r="18970" ht="14.25" customHeight="1"/>
    <row r="18971" ht="14.25" customHeight="1"/>
    <row r="18972" ht="14.25" customHeight="1"/>
    <row r="18973" ht="14.25" customHeight="1"/>
    <row r="18974" ht="14.25" customHeight="1"/>
    <row r="18975" ht="14.25" customHeight="1"/>
    <row r="18976" ht="14.25" customHeight="1"/>
    <row r="18977" ht="14.25" customHeight="1"/>
    <row r="18978" ht="14.25" customHeight="1"/>
    <row r="18979" ht="14.25" customHeight="1"/>
    <row r="18980" ht="14.25" customHeight="1"/>
    <row r="18981" ht="14.25" customHeight="1"/>
    <row r="18982" ht="14.25" customHeight="1"/>
    <row r="18983" ht="14.25" customHeight="1"/>
    <row r="18984" ht="14.25" customHeight="1"/>
    <row r="18985" ht="14.25" customHeight="1"/>
    <row r="18986" ht="14.25" customHeight="1"/>
    <row r="18987" ht="14.25" customHeight="1"/>
    <row r="18988" ht="14.25" customHeight="1"/>
    <row r="18989" ht="14.25" customHeight="1"/>
    <row r="18990" ht="14.25" customHeight="1"/>
    <row r="18991" ht="14.25" customHeight="1"/>
    <row r="18992" ht="14.25" customHeight="1"/>
    <row r="18993" ht="14.25" customHeight="1"/>
    <row r="18994" ht="14.25" customHeight="1"/>
    <row r="18995" ht="14.25" customHeight="1"/>
    <row r="18996" ht="14.25" customHeight="1"/>
    <row r="18997" ht="14.25" customHeight="1"/>
    <row r="18998" ht="14.25" customHeight="1"/>
    <row r="18999" ht="14.25" customHeight="1"/>
    <row r="19000" ht="14.25" customHeight="1"/>
    <row r="19001" ht="14.25" customHeight="1"/>
    <row r="19002" ht="14.25" customHeight="1"/>
    <row r="19003" ht="14.25" customHeight="1"/>
    <row r="19004" ht="14.25" customHeight="1"/>
    <row r="19005" ht="14.25" customHeight="1"/>
    <row r="19006" ht="14.25" customHeight="1"/>
    <row r="19007" ht="14.25" customHeight="1"/>
    <row r="19008" ht="14.25" customHeight="1"/>
    <row r="19009" ht="14.25" customHeight="1"/>
    <row r="19010" ht="14.25" customHeight="1"/>
    <row r="19011" ht="14.25" customHeight="1"/>
    <row r="19012" ht="14.25" customHeight="1"/>
    <row r="19013" ht="14.25" customHeight="1"/>
    <row r="19014" ht="14.25" customHeight="1"/>
    <row r="19015" ht="14.25" customHeight="1"/>
    <row r="19016" ht="14.25" customHeight="1"/>
    <row r="19017" ht="14.25" customHeight="1"/>
    <row r="19018" ht="14.25" customHeight="1"/>
    <row r="19019" ht="14.25" customHeight="1"/>
    <row r="19020" ht="14.25" customHeight="1"/>
    <row r="19021" ht="14.25" customHeight="1"/>
    <row r="19022" ht="14.25" customHeight="1"/>
    <row r="19023" ht="14.25" customHeight="1"/>
    <row r="19024" ht="14.25" customHeight="1"/>
    <row r="19025" ht="14.25" customHeight="1"/>
    <row r="19026" ht="14.25" customHeight="1"/>
    <row r="19027" ht="14.25" customHeight="1"/>
    <row r="19028" ht="14.25" customHeight="1"/>
    <row r="19029" ht="14.25" customHeight="1"/>
    <row r="19030" ht="14.25" customHeight="1"/>
    <row r="19031" ht="14.25" customHeight="1"/>
    <row r="19032" ht="14.25" customHeight="1"/>
    <row r="19033" ht="14.25" customHeight="1"/>
    <row r="19034" ht="14.25" customHeight="1"/>
    <row r="19035" ht="14.25" customHeight="1"/>
    <row r="19036" ht="14.25" customHeight="1"/>
    <row r="19037" ht="14.25" customHeight="1"/>
    <row r="19038" ht="14.25" customHeight="1"/>
    <row r="19039" ht="14.25" customHeight="1"/>
    <row r="19040" ht="14.25" customHeight="1"/>
    <row r="19041" ht="14.25" customHeight="1"/>
    <row r="19042" ht="14.25" customHeight="1"/>
    <row r="19043" ht="14.25" customHeight="1"/>
    <row r="19044" ht="14.25" customHeight="1"/>
    <row r="19045" ht="14.25" customHeight="1"/>
    <row r="19046" ht="14.25" customHeight="1"/>
    <row r="19047" ht="14.25" customHeight="1"/>
    <row r="19048" ht="14.25" customHeight="1"/>
    <row r="19049" ht="14.25" customHeight="1"/>
    <row r="19050" ht="14.25" customHeight="1"/>
    <row r="19051" ht="14.25" customHeight="1"/>
    <row r="19052" ht="14.25" customHeight="1"/>
    <row r="19053" ht="14.25" customHeight="1"/>
    <row r="19054" ht="14.25" customHeight="1"/>
    <row r="19055" ht="14.25" customHeight="1"/>
    <row r="19056" ht="14.25" customHeight="1"/>
    <row r="19057" ht="14.25" customHeight="1"/>
    <row r="19058" ht="14.25" customHeight="1"/>
    <row r="19059" ht="14.25" customHeight="1"/>
    <row r="19060" ht="14.25" customHeight="1"/>
    <row r="19061" ht="14.25" customHeight="1"/>
    <row r="19062" ht="14.25" customHeight="1"/>
    <row r="19063" ht="14.25" customHeight="1"/>
    <row r="19064" ht="14.25" customHeight="1"/>
    <row r="19065" ht="14.25" customHeight="1"/>
    <row r="19066" ht="14.25" customHeight="1"/>
    <row r="19067" ht="14.25" customHeight="1"/>
    <row r="19068" ht="14.25" customHeight="1"/>
    <row r="19069" ht="14.25" customHeight="1"/>
    <row r="19070" ht="14.25" customHeight="1"/>
    <row r="19071" ht="14.25" customHeight="1"/>
    <row r="19072" ht="14.25" customHeight="1"/>
    <row r="19073" ht="14.25" customHeight="1"/>
    <row r="19074" ht="14.25" customHeight="1"/>
    <row r="19075" ht="14.25" customHeight="1"/>
    <row r="19076" ht="14.25" customHeight="1"/>
    <row r="19077" ht="14.25" customHeight="1"/>
    <row r="19078" ht="14.25" customHeight="1"/>
    <row r="19079" ht="14.25" customHeight="1"/>
    <row r="19080" ht="14.25" customHeight="1"/>
    <row r="19081" ht="14.25" customHeight="1"/>
    <row r="19082" ht="14.25" customHeight="1"/>
    <row r="19083" ht="14.25" customHeight="1"/>
    <row r="19084" ht="14.25" customHeight="1"/>
    <row r="19085" ht="14.25" customHeight="1"/>
    <row r="19086" ht="14.25" customHeight="1"/>
    <row r="19087" ht="14.25" customHeight="1"/>
    <row r="19088" ht="14.25" customHeight="1"/>
    <row r="19089" ht="14.25" customHeight="1"/>
    <row r="19090" ht="14.25" customHeight="1"/>
    <row r="19091" ht="14.25" customHeight="1"/>
    <row r="19092" ht="14.25" customHeight="1"/>
    <row r="19093" ht="14.25" customHeight="1"/>
    <row r="19094" ht="14.25" customHeight="1"/>
    <row r="19095" ht="14.25" customHeight="1"/>
    <row r="19096" ht="14.25" customHeight="1"/>
    <row r="19097" ht="14.25" customHeight="1"/>
    <row r="19098" ht="14.25" customHeight="1"/>
    <row r="19099" ht="14.25" customHeight="1"/>
    <row r="19100" ht="14.25" customHeight="1"/>
    <row r="19101" ht="14.25" customHeight="1"/>
    <row r="19102" ht="14.25" customHeight="1"/>
    <row r="19103" ht="14.25" customHeight="1"/>
    <row r="19104" ht="14.25" customHeight="1"/>
    <row r="19105" ht="14.25" customHeight="1"/>
    <row r="19106" ht="14.25" customHeight="1"/>
    <row r="19107" ht="14.25" customHeight="1"/>
    <row r="19108" ht="14.25" customHeight="1"/>
    <row r="19109" ht="14.25" customHeight="1"/>
    <row r="19110" ht="14.25" customHeight="1"/>
    <row r="19111" ht="14.25" customHeight="1"/>
    <row r="19112" ht="14.25" customHeight="1"/>
    <row r="19113" ht="14.25" customHeight="1"/>
    <row r="19114" ht="14.25" customHeight="1"/>
    <row r="19115" ht="14.25" customHeight="1"/>
    <row r="19116" ht="14.25" customHeight="1"/>
    <row r="19117" ht="14.25" customHeight="1"/>
    <row r="19118" ht="14.25" customHeight="1"/>
    <row r="19119" ht="14.25" customHeight="1"/>
    <row r="19120" ht="14.25" customHeight="1"/>
    <row r="19121" ht="14.25" customHeight="1"/>
    <row r="19122" ht="14.25" customHeight="1"/>
    <row r="19123" ht="14.25" customHeight="1"/>
    <row r="19124" ht="14.25" customHeight="1"/>
    <row r="19125" ht="14.25" customHeight="1"/>
    <row r="19126" ht="14.25" customHeight="1"/>
    <row r="19127" ht="14.25" customHeight="1"/>
    <row r="19128" ht="14.25" customHeight="1"/>
    <row r="19129" ht="14.25" customHeight="1"/>
    <row r="19130" ht="14.25" customHeight="1"/>
    <row r="19131" ht="14.25" customHeight="1"/>
    <row r="19132" ht="14.25" customHeight="1"/>
    <row r="19133" ht="14.25" customHeight="1"/>
    <row r="19134" ht="14.25" customHeight="1"/>
    <row r="19135" ht="14.25" customHeight="1"/>
    <row r="19136" ht="14.25" customHeight="1"/>
    <row r="19137" ht="14.25" customHeight="1"/>
    <row r="19138" ht="14.25" customHeight="1"/>
    <row r="19139" ht="14.25" customHeight="1"/>
    <row r="19140" ht="14.25" customHeight="1"/>
    <row r="19141" ht="14.25" customHeight="1"/>
    <row r="19142" ht="14.25" customHeight="1"/>
    <row r="19143" ht="14.25" customHeight="1"/>
    <row r="19144" ht="14.25" customHeight="1"/>
    <row r="19145" ht="14.25" customHeight="1"/>
    <row r="19146" ht="14.25" customHeight="1"/>
    <row r="19147" ht="14.25" customHeight="1"/>
    <row r="19148" ht="14.25" customHeight="1"/>
    <row r="19149" ht="14.25" customHeight="1"/>
    <row r="19150" ht="14.25" customHeight="1"/>
    <row r="19151" ht="14.25" customHeight="1"/>
    <row r="19152" ht="14.25" customHeight="1"/>
    <row r="19153" ht="14.25" customHeight="1"/>
    <row r="19154" ht="14.25" customHeight="1"/>
    <row r="19155" ht="14.25" customHeight="1"/>
    <row r="19156" ht="14.25" customHeight="1"/>
    <row r="19157" ht="14.25" customHeight="1"/>
    <row r="19158" ht="14.25" customHeight="1"/>
    <row r="19159" ht="14.25" customHeight="1"/>
    <row r="19160" ht="14.25" customHeight="1"/>
    <row r="19161" ht="14.25" customHeight="1"/>
    <row r="19162" ht="14.25" customHeight="1"/>
    <row r="19163" ht="14.25" customHeight="1"/>
    <row r="19164" ht="14.25" customHeight="1"/>
    <row r="19165" ht="14.25" customHeight="1"/>
    <row r="19166" ht="14.25" customHeight="1"/>
    <row r="19167" ht="14.25" customHeight="1"/>
    <row r="19168" ht="14.25" customHeight="1"/>
    <row r="19169" ht="14.25" customHeight="1"/>
    <row r="19170" ht="14.25" customHeight="1"/>
    <row r="19171" ht="14.25" customHeight="1"/>
    <row r="19172" ht="14.25" customHeight="1"/>
    <row r="19173" ht="14.25" customHeight="1"/>
    <row r="19174" ht="14.25" customHeight="1"/>
    <row r="19175" ht="14.25" customHeight="1"/>
    <row r="19176" ht="14.25" customHeight="1"/>
    <row r="19177" ht="14.25" customHeight="1"/>
    <row r="19178" ht="14.25" customHeight="1"/>
    <row r="19179" ht="14.25" customHeight="1"/>
    <row r="19180" ht="14.25" customHeight="1"/>
    <row r="19181" ht="14.25" customHeight="1"/>
    <row r="19182" ht="14.25" customHeight="1"/>
    <row r="19183" ht="14.25" customHeight="1"/>
    <row r="19184" ht="14.25" customHeight="1"/>
    <row r="19185" ht="14.25" customHeight="1"/>
    <row r="19186" ht="14.25" customHeight="1"/>
    <row r="19187" ht="14.25" customHeight="1"/>
    <row r="19188" ht="14.25" customHeight="1"/>
    <row r="19189" ht="14.25" customHeight="1"/>
    <row r="19190" ht="14.25" customHeight="1"/>
    <row r="19191" ht="14.25" customHeight="1"/>
    <row r="19192" ht="14.25" customHeight="1"/>
    <row r="19193" ht="14.25" customHeight="1"/>
    <row r="19194" ht="14.25" customHeight="1"/>
    <row r="19195" ht="14.25" customHeight="1"/>
    <row r="19196" ht="14.25" customHeight="1"/>
    <row r="19197" ht="14.25" customHeight="1"/>
    <row r="19198" ht="14.25" customHeight="1"/>
    <row r="19199" ht="14.25" customHeight="1"/>
    <row r="19200" ht="14.25" customHeight="1"/>
    <row r="19201" ht="14.25" customHeight="1"/>
    <row r="19202" ht="14.25" customHeight="1"/>
    <row r="19203" ht="14.25" customHeight="1"/>
    <row r="19204" ht="14.25" customHeight="1"/>
    <row r="19205" ht="14.25" customHeight="1"/>
    <row r="19206" ht="14.25" customHeight="1"/>
    <row r="19207" ht="14.25" customHeight="1"/>
    <row r="19208" ht="14.25" customHeight="1"/>
    <row r="19209" ht="14.25" customHeight="1"/>
    <row r="19210" ht="14.25" customHeight="1"/>
    <row r="19211" ht="14.25" customHeight="1"/>
    <row r="19212" ht="14.25" customHeight="1"/>
    <row r="19213" ht="14.25" customHeight="1"/>
    <row r="19214" ht="14.25" customHeight="1"/>
    <row r="19215" ht="14.25" customHeight="1"/>
    <row r="19216" ht="14.25" customHeight="1"/>
    <row r="19217" ht="14.25" customHeight="1"/>
    <row r="19218" ht="14.25" customHeight="1"/>
    <row r="19219" ht="14.25" customHeight="1"/>
    <row r="19220" ht="14.25" customHeight="1"/>
    <row r="19221" ht="14.25" customHeight="1"/>
    <row r="19222" ht="14.25" customHeight="1"/>
    <row r="19223" ht="14.25" customHeight="1"/>
    <row r="19224" ht="14.25" customHeight="1"/>
    <row r="19225" ht="14.25" customHeight="1"/>
    <row r="19226" ht="14.25" customHeight="1"/>
    <row r="19227" ht="14.25" customHeight="1"/>
    <row r="19228" ht="14.25" customHeight="1"/>
    <row r="19229" ht="14.25" customHeight="1"/>
    <row r="19230" ht="14.25" customHeight="1"/>
    <row r="19231" ht="14.25" customHeight="1"/>
    <row r="19232" ht="14.25" customHeight="1"/>
    <row r="19233" ht="14.25" customHeight="1"/>
    <row r="19234" ht="14.25" customHeight="1"/>
    <row r="19235" ht="14.25" customHeight="1"/>
    <row r="19236" ht="14.25" customHeight="1"/>
    <row r="19237" ht="14.25" customHeight="1"/>
    <row r="19238" ht="14.25" customHeight="1"/>
    <row r="19239" ht="14.25" customHeight="1"/>
    <row r="19240" ht="14.25" customHeight="1"/>
    <row r="19241" ht="14.25" customHeight="1"/>
    <row r="19242" ht="14.25" customHeight="1"/>
    <row r="19243" ht="14.25" customHeight="1"/>
    <row r="19244" ht="14.25" customHeight="1"/>
    <row r="19245" ht="14.25" customHeight="1"/>
    <row r="19246" ht="14.25" customHeight="1"/>
    <row r="19247" ht="14.25" customHeight="1"/>
    <row r="19248" ht="14.25" customHeight="1"/>
    <row r="19249" ht="14.25" customHeight="1"/>
    <row r="19250" ht="14.25" customHeight="1"/>
    <row r="19251" ht="14.25" customHeight="1"/>
    <row r="19252" ht="14.25" customHeight="1"/>
    <row r="19253" ht="14.25" customHeight="1"/>
    <row r="19254" ht="14.25" customHeight="1"/>
    <row r="19255" ht="14.25" customHeight="1"/>
    <row r="19256" ht="14.25" customHeight="1"/>
    <row r="19257" ht="14.25" customHeight="1"/>
    <row r="19258" ht="14.25" customHeight="1"/>
    <row r="19259" ht="14.25" customHeight="1"/>
    <row r="19260" ht="14.25" customHeight="1"/>
    <row r="19261" ht="14.25" customHeight="1"/>
    <row r="19262" ht="14.25" customHeight="1"/>
    <row r="19263" ht="14.25" customHeight="1"/>
    <row r="19264" ht="14.25" customHeight="1"/>
    <row r="19265" ht="14.25" customHeight="1"/>
    <row r="19266" ht="14.25" customHeight="1"/>
    <row r="19267" ht="14.25" customHeight="1"/>
    <row r="19268" ht="14.25" customHeight="1"/>
    <row r="19269" ht="14.25" customHeight="1"/>
    <row r="19270" ht="14.25" customHeight="1"/>
    <row r="19271" ht="14.25" customHeight="1"/>
    <row r="19272" ht="14.25" customHeight="1"/>
    <row r="19273" ht="14.25" customHeight="1"/>
    <row r="19274" ht="14.25" customHeight="1"/>
    <row r="19275" ht="14.25" customHeight="1"/>
    <row r="19276" ht="14.25" customHeight="1"/>
    <row r="19277" ht="14.25" customHeight="1"/>
    <row r="19278" ht="14.25" customHeight="1"/>
    <row r="19279" ht="14.25" customHeight="1"/>
    <row r="19280" ht="14.25" customHeight="1"/>
    <row r="19281" ht="14.25" customHeight="1"/>
    <row r="19282" ht="14.25" customHeight="1"/>
    <row r="19283" ht="14.25" customHeight="1"/>
    <row r="19284" ht="14.25" customHeight="1"/>
    <row r="19285" ht="14.25" customHeight="1"/>
    <row r="19286" ht="14.25" customHeight="1"/>
    <row r="19287" ht="14.25" customHeight="1"/>
    <row r="19288" ht="14.25" customHeight="1"/>
    <row r="19289" ht="14.25" customHeight="1"/>
    <row r="19290" ht="14.25" customHeight="1"/>
    <row r="19291" ht="14.25" customHeight="1"/>
    <row r="19292" ht="14.25" customHeight="1"/>
    <row r="19293" ht="14.25" customHeight="1"/>
    <row r="19294" ht="14.25" customHeight="1"/>
    <row r="19295" ht="14.25" customHeight="1"/>
    <row r="19296" ht="14.25" customHeight="1"/>
    <row r="19297" ht="14.25" customHeight="1"/>
    <row r="19298" ht="14.25" customHeight="1"/>
    <row r="19299" ht="14.25" customHeight="1"/>
    <row r="19300" ht="14.25" customHeight="1"/>
    <row r="19301" ht="14.25" customHeight="1"/>
    <row r="19302" ht="14.25" customHeight="1"/>
    <row r="19303" ht="14.25" customHeight="1"/>
    <row r="19304" ht="14.25" customHeight="1"/>
    <row r="19305" ht="14.25" customHeight="1"/>
    <row r="19306" ht="14.25" customHeight="1"/>
    <row r="19307" ht="14.25" customHeight="1"/>
    <row r="19308" ht="14.25" customHeight="1"/>
    <row r="19309" ht="14.25" customHeight="1"/>
    <row r="19310" ht="14.25" customHeight="1"/>
    <row r="19311" ht="14.25" customHeight="1"/>
    <row r="19312" ht="14.25" customHeight="1"/>
    <row r="19313" ht="14.25" customHeight="1"/>
    <row r="19314" ht="14.25" customHeight="1"/>
    <row r="19315" ht="14.25" customHeight="1"/>
    <row r="19316" ht="14.25" customHeight="1"/>
    <row r="19317" ht="14.25" customHeight="1"/>
    <row r="19318" ht="14.25" customHeight="1"/>
    <row r="19319" ht="14.25" customHeight="1"/>
    <row r="19320" ht="14.25" customHeight="1"/>
    <row r="19321" ht="14.25" customHeight="1"/>
    <row r="19322" ht="14.25" customHeight="1"/>
    <row r="19323" ht="14.25" customHeight="1"/>
    <row r="19324" ht="14.25" customHeight="1"/>
    <row r="19325" ht="14.25" customHeight="1"/>
    <row r="19326" ht="14.25" customHeight="1"/>
    <row r="19327" ht="14.25" customHeight="1"/>
    <row r="19328" ht="14.25" customHeight="1"/>
    <row r="19329" ht="14.25" customHeight="1"/>
    <row r="19330" ht="14.25" customHeight="1"/>
    <row r="19331" ht="14.25" customHeight="1"/>
    <row r="19332" ht="14.25" customHeight="1"/>
    <row r="19333" ht="14.25" customHeight="1"/>
    <row r="19334" ht="14.25" customHeight="1"/>
    <row r="19335" ht="14.25" customHeight="1"/>
    <row r="19336" ht="14.25" customHeight="1"/>
    <row r="19337" ht="14.25" customHeight="1"/>
    <row r="19338" ht="14.25" customHeight="1"/>
    <row r="19339" ht="14.25" customHeight="1"/>
    <row r="19340" ht="14.25" customHeight="1"/>
    <row r="19341" ht="14.25" customHeight="1"/>
    <row r="19342" ht="14.25" customHeight="1"/>
    <row r="19343" ht="14.25" customHeight="1"/>
    <row r="19344" ht="14.25" customHeight="1"/>
    <row r="19345" ht="14.25" customHeight="1"/>
    <row r="19346" ht="14.25" customHeight="1"/>
    <row r="19347" ht="14.25" customHeight="1"/>
    <row r="19348" ht="14.25" customHeight="1"/>
    <row r="19349" ht="14.25" customHeight="1"/>
    <row r="19350" ht="14.25" customHeight="1"/>
    <row r="19351" ht="14.25" customHeight="1"/>
    <row r="19352" ht="14.25" customHeight="1"/>
    <row r="19353" ht="14.25" customHeight="1"/>
    <row r="19354" ht="14.25" customHeight="1"/>
    <row r="19355" ht="14.25" customHeight="1"/>
    <row r="19356" ht="14.25" customHeight="1"/>
    <row r="19357" ht="14.25" customHeight="1"/>
    <row r="19358" ht="14.25" customHeight="1"/>
    <row r="19359" ht="14.25" customHeight="1"/>
    <row r="19360" ht="14.25" customHeight="1"/>
    <row r="19361" ht="14.25" customHeight="1"/>
    <row r="19362" ht="14.25" customHeight="1"/>
    <row r="19363" ht="14.25" customHeight="1"/>
    <row r="19364" ht="14.25" customHeight="1"/>
    <row r="19365" ht="14.25" customHeight="1"/>
    <row r="19366" ht="14.25" customHeight="1"/>
    <row r="19367" ht="14.25" customHeight="1"/>
    <row r="19368" ht="14.25" customHeight="1"/>
    <row r="19369" ht="14.25" customHeight="1"/>
    <row r="19370" ht="14.25" customHeight="1"/>
    <row r="19371" ht="14.25" customHeight="1"/>
    <row r="19372" ht="14.25" customHeight="1"/>
    <row r="19373" ht="14.25" customHeight="1"/>
    <row r="19374" ht="14.25" customHeight="1"/>
    <row r="19375" ht="14.25" customHeight="1"/>
    <row r="19376" ht="14.25" customHeight="1"/>
    <row r="19377" ht="14.25" customHeight="1"/>
    <row r="19378" ht="14.25" customHeight="1"/>
    <row r="19379" ht="14.25" customHeight="1"/>
    <row r="19380" ht="14.25" customHeight="1"/>
    <row r="19381" ht="14.25" customHeight="1"/>
    <row r="19382" ht="14.25" customHeight="1"/>
    <row r="19383" ht="14.25" customHeight="1"/>
    <row r="19384" ht="14.25" customHeight="1"/>
    <row r="19385" ht="14.25" customHeight="1"/>
    <row r="19386" ht="14.25" customHeight="1"/>
    <row r="19387" ht="14.25" customHeight="1"/>
    <row r="19388" ht="14.25" customHeight="1"/>
    <row r="19389" ht="14.25" customHeight="1"/>
    <row r="19390" ht="14.25" customHeight="1"/>
    <row r="19391" ht="14.25" customHeight="1"/>
    <row r="19392" ht="14.25" customHeight="1"/>
    <row r="19393" ht="14.25" customHeight="1"/>
    <row r="19394" ht="14.25" customHeight="1"/>
    <row r="19395" ht="14.25" customHeight="1"/>
    <row r="19396" ht="14.25" customHeight="1"/>
    <row r="19397" ht="14.25" customHeight="1"/>
    <row r="19398" ht="14.25" customHeight="1"/>
    <row r="19399" ht="14.25" customHeight="1"/>
    <row r="19400" ht="14.25" customHeight="1"/>
    <row r="19401" ht="14.25" customHeight="1"/>
    <row r="19402" ht="14.25" customHeight="1"/>
    <row r="19403" ht="14.25" customHeight="1"/>
    <row r="19404" ht="14.25" customHeight="1"/>
    <row r="19405" ht="14.25" customHeight="1"/>
    <row r="19406" ht="14.25" customHeight="1"/>
    <row r="19407" ht="14.25" customHeight="1"/>
    <row r="19408" ht="14.25" customHeight="1"/>
    <row r="19409" ht="14.25" customHeight="1"/>
    <row r="19410" ht="14.25" customHeight="1"/>
    <row r="19411" ht="14.25" customHeight="1"/>
    <row r="19412" ht="14.25" customHeight="1"/>
    <row r="19413" ht="14.25" customHeight="1"/>
    <row r="19414" ht="14.25" customHeight="1"/>
    <row r="19415" ht="14.25" customHeight="1"/>
    <row r="19416" ht="14.25" customHeight="1"/>
    <row r="19417" ht="14.25" customHeight="1"/>
    <row r="19418" ht="14.25" customHeight="1"/>
    <row r="19419" ht="14.25" customHeight="1"/>
    <row r="19420" ht="14.25" customHeight="1"/>
    <row r="19421" ht="14.25" customHeight="1"/>
    <row r="19422" ht="14.25" customHeight="1"/>
    <row r="19423" ht="14.25" customHeight="1"/>
    <row r="19424" ht="14.25" customHeight="1"/>
    <row r="19425" ht="14.25" customHeight="1"/>
    <row r="19426" ht="14.25" customHeight="1"/>
    <row r="19427" ht="14.25" customHeight="1"/>
    <row r="19428" ht="14.25" customHeight="1"/>
    <row r="19429" ht="14.25" customHeight="1"/>
    <row r="19430" ht="14.25" customHeight="1"/>
    <row r="19431" ht="14.25" customHeight="1"/>
    <row r="19432" ht="14.25" customHeight="1"/>
    <row r="19433" ht="14.25" customHeight="1"/>
    <row r="19434" ht="14.25" customHeight="1"/>
    <row r="19435" ht="14.25" customHeight="1"/>
    <row r="19436" ht="14.25" customHeight="1"/>
    <row r="19437" ht="14.25" customHeight="1"/>
    <row r="19438" ht="14.25" customHeight="1"/>
    <row r="19439" ht="14.25" customHeight="1"/>
    <row r="19440" ht="14.25" customHeight="1"/>
    <row r="19441" ht="14.25" customHeight="1"/>
    <row r="19442" ht="14.25" customHeight="1"/>
    <row r="19443" ht="14.25" customHeight="1"/>
    <row r="19444" ht="14.25" customHeight="1"/>
    <row r="19445" ht="14.25" customHeight="1"/>
    <row r="19446" ht="14.25" customHeight="1"/>
    <row r="19447" ht="14.25" customHeight="1"/>
    <row r="19448" ht="14.25" customHeight="1"/>
    <row r="19449" ht="14.25" customHeight="1"/>
    <row r="19450" ht="14.25" customHeight="1"/>
    <row r="19451" ht="14.25" customHeight="1"/>
    <row r="19452" ht="14.25" customHeight="1"/>
    <row r="19453" ht="14.25" customHeight="1"/>
    <row r="19454" ht="14.25" customHeight="1"/>
    <row r="19455" ht="14.25" customHeight="1"/>
    <row r="19456" ht="14.25" customHeight="1"/>
    <row r="19457" ht="14.25" customHeight="1"/>
    <row r="19458" ht="14.25" customHeight="1"/>
    <row r="19459" ht="14.25" customHeight="1"/>
    <row r="19460" ht="14.25" customHeight="1"/>
    <row r="19461" ht="14.25" customHeight="1"/>
    <row r="19462" ht="14.25" customHeight="1"/>
    <row r="19463" ht="14.25" customHeight="1"/>
    <row r="19464" ht="14.25" customHeight="1"/>
    <row r="19465" ht="14.25" customHeight="1"/>
    <row r="19466" ht="14.25" customHeight="1"/>
    <row r="19467" ht="14.25" customHeight="1"/>
    <row r="19468" ht="14.25" customHeight="1"/>
    <row r="19469" ht="14.25" customHeight="1"/>
    <row r="19470" ht="14.25" customHeight="1"/>
    <row r="19471" ht="14.25" customHeight="1"/>
    <row r="19472" ht="14.25" customHeight="1"/>
    <row r="19473" ht="14.25" customHeight="1"/>
    <row r="19474" ht="14.25" customHeight="1"/>
    <row r="19475" ht="14.25" customHeight="1"/>
    <row r="19476" ht="14.25" customHeight="1"/>
    <row r="19477" ht="14.25" customHeight="1"/>
    <row r="19478" ht="14.25" customHeight="1"/>
    <row r="19479" ht="14.25" customHeight="1"/>
    <row r="19480" ht="14.25" customHeight="1"/>
    <row r="19481" ht="14.25" customHeight="1"/>
    <row r="19482" ht="14.25" customHeight="1"/>
    <row r="19483" ht="14.25" customHeight="1"/>
    <row r="19484" ht="14.25" customHeight="1"/>
    <row r="19485" ht="14.25" customHeight="1"/>
    <row r="19486" ht="14.25" customHeight="1"/>
    <row r="19487" ht="14.25" customHeight="1"/>
    <row r="19488" ht="14.25" customHeight="1"/>
    <row r="19489" ht="14.25" customHeight="1"/>
    <row r="19490" ht="14.25" customHeight="1"/>
    <row r="19491" ht="14.25" customHeight="1"/>
    <row r="19492" ht="14.25" customHeight="1"/>
    <row r="19493" ht="14.25" customHeight="1"/>
    <row r="19494" ht="14.25" customHeight="1"/>
    <row r="19495" ht="14.25" customHeight="1"/>
    <row r="19496" ht="14.25" customHeight="1"/>
    <row r="19497" ht="14.25" customHeight="1"/>
    <row r="19498" ht="14.25" customHeight="1"/>
    <row r="19499" ht="14.25" customHeight="1"/>
    <row r="19500" ht="14.25" customHeight="1"/>
    <row r="19501" ht="14.25" customHeight="1"/>
    <row r="19502" ht="14.25" customHeight="1"/>
    <row r="19503" ht="14.25" customHeight="1"/>
    <row r="19504" ht="14.25" customHeight="1"/>
    <row r="19505" ht="14.25" customHeight="1"/>
    <row r="19506" ht="14.25" customHeight="1"/>
    <row r="19507" ht="14.25" customHeight="1"/>
    <row r="19508" ht="14.25" customHeight="1"/>
    <row r="19509" ht="14.25" customHeight="1"/>
    <row r="19510" ht="14.25" customHeight="1"/>
    <row r="19511" ht="14.25" customHeight="1"/>
    <row r="19512" ht="14.25" customHeight="1"/>
    <row r="19513" ht="14.25" customHeight="1"/>
    <row r="19514" ht="14.25" customHeight="1"/>
    <row r="19515" ht="14.25" customHeight="1"/>
    <row r="19516" ht="14.25" customHeight="1"/>
    <row r="19517" ht="14.25" customHeight="1"/>
    <row r="19518" ht="14.25" customHeight="1"/>
    <row r="19519" ht="14.25" customHeight="1"/>
    <row r="19520" ht="14.25" customHeight="1"/>
    <row r="19521" ht="14.25" customHeight="1"/>
    <row r="19522" ht="14.25" customHeight="1"/>
    <row r="19523" ht="14.25" customHeight="1"/>
    <row r="19524" ht="14.25" customHeight="1"/>
    <row r="19525" ht="14.25" customHeight="1"/>
    <row r="19526" ht="14.25" customHeight="1"/>
    <row r="19527" ht="14.25" customHeight="1"/>
    <row r="19528" ht="14.25" customHeight="1"/>
    <row r="19529" ht="14.25" customHeight="1"/>
    <row r="19530" ht="14.25" customHeight="1"/>
    <row r="19531" ht="14.25" customHeight="1"/>
    <row r="19532" ht="14.25" customHeight="1"/>
    <row r="19533" ht="14.25" customHeight="1"/>
    <row r="19534" ht="14.25" customHeight="1"/>
    <row r="19535" ht="14.25" customHeight="1"/>
    <row r="19536" ht="14.25" customHeight="1"/>
    <row r="19537" ht="14.25" customHeight="1"/>
    <row r="19538" ht="14.25" customHeight="1"/>
    <row r="19539" ht="14.25" customHeight="1"/>
    <row r="19540" ht="14.25" customHeight="1"/>
    <row r="19541" ht="14.25" customHeight="1"/>
    <row r="19542" ht="14.25" customHeight="1"/>
    <row r="19543" ht="14.25" customHeight="1"/>
    <row r="19544" ht="14.25" customHeight="1"/>
    <row r="19545" ht="14.25" customHeight="1"/>
    <row r="19546" ht="14.25" customHeight="1"/>
    <row r="19547" ht="14.25" customHeight="1"/>
    <row r="19548" ht="14.25" customHeight="1"/>
    <row r="19549" ht="14.25" customHeight="1"/>
    <row r="19550" ht="14.25" customHeight="1"/>
    <row r="19551" ht="14.25" customHeight="1"/>
    <row r="19552" ht="14.25" customHeight="1"/>
    <row r="19553" ht="14.25" customHeight="1"/>
    <row r="19554" ht="14.25" customHeight="1"/>
    <row r="19555" ht="14.25" customHeight="1"/>
    <row r="19556" ht="14.25" customHeight="1"/>
    <row r="19557" ht="14.25" customHeight="1"/>
    <row r="19558" ht="14.25" customHeight="1"/>
    <row r="19559" ht="14.25" customHeight="1"/>
    <row r="19560" ht="14.25" customHeight="1"/>
    <row r="19561" ht="14.25" customHeight="1"/>
    <row r="19562" ht="14.25" customHeight="1"/>
    <row r="19563" ht="14.25" customHeight="1"/>
    <row r="19564" ht="14.25" customHeight="1"/>
    <row r="19565" ht="14.25" customHeight="1"/>
    <row r="19566" ht="14.25" customHeight="1"/>
    <row r="19567" ht="14.25" customHeight="1"/>
    <row r="19568" ht="14.25" customHeight="1"/>
    <row r="19569" ht="14.25" customHeight="1"/>
    <row r="19570" ht="14.25" customHeight="1"/>
    <row r="19571" ht="14.25" customHeight="1"/>
    <row r="19572" ht="14.25" customHeight="1"/>
    <row r="19573" ht="14.25" customHeight="1"/>
    <row r="19574" ht="14.25" customHeight="1"/>
    <row r="19575" ht="14.25" customHeight="1"/>
    <row r="19576" ht="14.25" customHeight="1"/>
    <row r="19577" ht="14.25" customHeight="1"/>
    <row r="19578" ht="14.25" customHeight="1"/>
    <row r="19579" ht="14.25" customHeight="1"/>
    <row r="19580" ht="14.25" customHeight="1"/>
    <row r="19581" ht="14.25" customHeight="1"/>
    <row r="19582" ht="14.25" customHeight="1"/>
    <row r="19583" ht="14.25" customHeight="1"/>
    <row r="19584" ht="14.25" customHeight="1"/>
    <row r="19585" ht="14.25" customHeight="1"/>
    <row r="19586" ht="14.25" customHeight="1"/>
    <row r="19587" ht="14.25" customHeight="1"/>
    <row r="19588" ht="14.25" customHeight="1"/>
    <row r="19589" ht="14.25" customHeight="1"/>
    <row r="19590" ht="14.25" customHeight="1"/>
    <row r="19591" ht="14.25" customHeight="1"/>
    <row r="19592" ht="14.25" customHeight="1"/>
    <row r="19593" ht="14.25" customHeight="1"/>
    <row r="19594" ht="14.25" customHeight="1"/>
    <row r="19595" ht="14.25" customHeight="1"/>
    <row r="19596" ht="14.25" customHeight="1"/>
    <row r="19597" ht="14.25" customHeight="1"/>
    <row r="19598" ht="14.25" customHeight="1"/>
    <row r="19599" ht="14.25" customHeight="1"/>
    <row r="19600" ht="14.25" customHeight="1"/>
    <row r="19601" ht="14.25" customHeight="1"/>
    <row r="19602" ht="14.25" customHeight="1"/>
    <row r="19603" ht="14.25" customHeight="1"/>
    <row r="19604" ht="14.25" customHeight="1"/>
    <row r="19605" ht="14.25" customHeight="1"/>
    <row r="19606" ht="14.25" customHeight="1"/>
    <row r="19607" ht="14.25" customHeight="1"/>
    <row r="19608" ht="14.25" customHeight="1"/>
    <row r="19609" ht="14.25" customHeight="1"/>
    <row r="19610" ht="14.25" customHeight="1"/>
    <row r="19611" ht="14.25" customHeight="1"/>
    <row r="19612" ht="14.25" customHeight="1"/>
    <row r="19613" ht="14.25" customHeight="1"/>
    <row r="19614" ht="14.25" customHeight="1"/>
    <row r="19615" ht="14.25" customHeight="1"/>
    <row r="19616" ht="14.25" customHeight="1"/>
    <row r="19617" ht="14.25" customHeight="1"/>
    <row r="19618" ht="14.25" customHeight="1"/>
    <row r="19619" ht="14.25" customHeight="1"/>
    <row r="19620" ht="14.25" customHeight="1"/>
    <row r="19621" ht="14.25" customHeight="1"/>
    <row r="19622" ht="14.25" customHeight="1"/>
    <row r="19623" ht="14.25" customHeight="1"/>
    <row r="19624" ht="14.25" customHeight="1"/>
    <row r="19625" ht="14.25" customHeight="1"/>
    <row r="19626" ht="14.25" customHeight="1"/>
    <row r="19627" ht="14.25" customHeight="1"/>
    <row r="19628" ht="14.25" customHeight="1"/>
    <row r="19629" ht="14.25" customHeight="1"/>
    <row r="19630" ht="14.25" customHeight="1"/>
    <row r="19631" ht="14.25" customHeight="1"/>
    <row r="19632" ht="14.25" customHeight="1"/>
    <row r="19633" ht="14.25" customHeight="1"/>
    <row r="19634" ht="14.25" customHeight="1"/>
    <row r="19635" ht="14.25" customHeight="1"/>
    <row r="19636" ht="14.25" customHeight="1"/>
    <row r="19637" ht="14.25" customHeight="1"/>
    <row r="19638" ht="14.25" customHeight="1"/>
    <row r="19639" ht="14.25" customHeight="1"/>
    <row r="19640" ht="14.25" customHeight="1"/>
    <row r="19641" ht="14.25" customHeight="1"/>
    <row r="19642" ht="14.25" customHeight="1"/>
    <row r="19643" ht="14.25" customHeight="1"/>
    <row r="19644" ht="14.25" customHeight="1"/>
    <row r="19645" ht="14.25" customHeight="1"/>
    <row r="19646" ht="14.25" customHeight="1"/>
    <row r="19647" ht="14.25" customHeight="1"/>
    <row r="19648" ht="14.25" customHeight="1"/>
    <row r="19649" ht="14.25" customHeight="1"/>
    <row r="19650" ht="14.25" customHeight="1"/>
    <row r="19651" ht="14.25" customHeight="1"/>
    <row r="19652" ht="14.25" customHeight="1"/>
    <row r="19653" ht="14.25" customHeight="1"/>
    <row r="19654" ht="14.25" customHeight="1"/>
    <row r="19655" ht="14.25" customHeight="1"/>
    <row r="19656" ht="14.25" customHeight="1"/>
    <row r="19657" ht="14.25" customHeight="1"/>
    <row r="19658" ht="14.25" customHeight="1"/>
    <row r="19659" ht="14.25" customHeight="1"/>
    <row r="19660" ht="14.25" customHeight="1"/>
    <row r="19661" ht="14.25" customHeight="1"/>
    <row r="19662" ht="14.25" customHeight="1"/>
    <row r="19663" ht="14.25" customHeight="1"/>
    <row r="19664" ht="14.25" customHeight="1"/>
    <row r="19665" ht="14.25" customHeight="1"/>
    <row r="19666" ht="14.25" customHeight="1"/>
    <row r="19667" ht="14.25" customHeight="1"/>
    <row r="19668" ht="14.25" customHeight="1"/>
    <row r="19669" ht="14.25" customHeight="1"/>
    <row r="19670" ht="14.25" customHeight="1"/>
    <row r="19671" ht="14.25" customHeight="1"/>
    <row r="19672" ht="14.25" customHeight="1"/>
    <row r="19673" ht="14.25" customHeight="1"/>
    <row r="19674" ht="14.25" customHeight="1"/>
    <row r="19675" ht="14.25" customHeight="1"/>
    <row r="19676" ht="14.25" customHeight="1"/>
    <row r="19677" ht="14.25" customHeight="1"/>
    <row r="19678" ht="14.25" customHeight="1"/>
    <row r="19679" ht="14.25" customHeight="1"/>
    <row r="19680" ht="14.25" customHeight="1"/>
    <row r="19681" ht="14.25" customHeight="1"/>
    <row r="19682" ht="14.25" customHeight="1"/>
    <row r="19683" ht="14.25" customHeight="1"/>
    <row r="19684" ht="14.25" customHeight="1"/>
    <row r="19685" ht="14.25" customHeight="1"/>
    <row r="19686" ht="14.25" customHeight="1"/>
    <row r="19687" ht="14.25" customHeight="1"/>
    <row r="19688" ht="14.25" customHeight="1"/>
    <row r="19689" ht="14.25" customHeight="1"/>
    <row r="19690" ht="14.25" customHeight="1"/>
    <row r="19691" ht="14.25" customHeight="1"/>
    <row r="19692" ht="14.25" customHeight="1"/>
    <row r="19693" ht="14.25" customHeight="1"/>
    <row r="19694" ht="14.25" customHeight="1"/>
    <row r="19695" ht="14.25" customHeight="1"/>
    <row r="19696" ht="14.25" customHeight="1"/>
    <row r="19697" ht="14.25" customHeight="1"/>
    <row r="19698" ht="14.25" customHeight="1"/>
    <row r="19699" ht="14.25" customHeight="1"/>
    <row r="19700" ht="14.25" customHeight="1"/>
    <row r="19701" ht="14.25" customHeight="1"/>
    <row r="19702" ht="14.25" customHeight="1"/>
    <row r="19703" ht="14.25" customHeight="1"/>
    <row r="19704" ht="14.25" customHeight="1"/>
    <row r="19705" ht="14.25" customHeight="1"/>
    <row r="19706" ht="14.25" customHeight="1"/>
    <row r="19707" ht="14.25" customHeight="1"/>
    <row r="19708" ht="14.25" customHeight="1"/>
    <row r="19709" ht="14.25" customHeight="1"/>
    <row r="19710" ht="14.25" customHeight="1"/>
    <row r="19711" ht="14.25" customHeight="1"/>
    <row r="19712" ht="14.25" customHeight="1"/>
    <row r="19713" ht="14.25" customHeight="1"/>
    <row r="19714" ht="14.25" customHeight="1"/>
    <row r="19715" ht="14.25" customHeight="1"/>
    <row r="19716" ht="14.25" customHeight="1"/>
    <row r="19717" ht="14.25" customHeight="1"/>
    <row r="19718" ht="14.25" customHeight="1"/>
    <row r="19719" ht="14.25" customHeight="1"/>
    <row r="19720" ht="14.25" customHeight="1"/>
    <row r="19721" ht="14.25" customHeight="1"/>
    <row r="19722" ht="14.25" customHeight="1"/>
    <row r="19723" ht="14.25" customHeight="1"/>
    <row r="19724" ht="14.25" customHeight="1"/>
    <row r="19725" ht="14.25" customHeight="1"/>
    <row r="19726" ht="14.25" customHeight="1"/>
    <row r="19727" ht="14.25" customHeight="1"/>
    <row r="19728" ht="14.25" customHeight="1"/>
    <row r="19729" ht="14.25" customHeight="1"/>
    <row r="19730" ht="14.25" customHeight="1"/>
    <row r="19731" ht="14.25" customHeight="1"/>
    <row r="19732" ht="14.25" customHeight="1"/>
    <row r="19733" ht="14.25" customHeight="1"/>
    <row r="19734" ht="14.25" customHeight="1"/>
    <row r="19735" ht="14.25" customHeight="1"/>
    <row r="19736" ht="14.25" customHeight="1"/>
    <row r="19737" ht="14.25" customHeight="1"/>
    <row r="19738" ht="14.25" customHeight="1"/>
    <row r="19739" ht="14.25" customHeight="1"/>
    <row r="19740" ht="14.25" customHeight="1"/>
    <row r="19741" ht="14.25" customHeight="1"/>
    <row r="19742" ht="14.25" customHeight="1"/>
    <row r="19743" ht="14.25" customHeight="1"/>
    <row r="19744" ht="14.25" customHeight="1"/>
    <row r="19745" ht="14.25" customHeight="1"/>
    <row r="19746" ht="14.25" customHeight="1"/>
    <row r="19747" ht="14.25" customHeight="1"/>
    <row r="19748" ht="14.25" customHeight="1"/>
    <row r="19749" ht="14.25" customHeight="1"/>
    <row r="19750" ht="14.25" customHeight="1"/>
    <row r="19751" ht="14.25" customHeight="1"/>
    <row r="19752" ht="14.25" customHeight="1"/>
    <row r="19753" ht="14.25" customHeight="1"/>
    <row r="19754" ht="14.25" customHeight="1"/>
    <row r="19755" ht="14.25" customHeight="1"/>
    <row r="19756" ht="14.25" customHeight="1"/>
    <row r="19757" ht="14.25" customHeight="1"/>
    <row r="19758" ht="14.25" customHeight="1"/>
    <row r="19759" ht="14.25" customHeight="1"/>
    <row r="19760" ht="14.25" customHeight="1"/>
    <row r="19761" ht="14.25" customHeight="1"/>
    <row r="19762" ht="14.25" customHeight="1"/>
    <row r="19763" ht="14.25" customHeight="1"/>
    <row r="19764" ht="14.25" customHeight="1"/>
    <row r="19765" ht="14.25" customHeight="1"/>
    <row r="19766" ht="14.25" customHeight="1"/>
    <row r="19767" ht="14.25" customHeight="1"/>
    <row r="19768" ht="14.25" customHeight="1"/>
    <row r="19769" ht="14.25" customHeight="1"/>
    <row r="19770" ht="14.25" customHeight="1"/>
    <row r="19771" ht="14.25" customHeight="1"/>
    <row r="19772" ht="14.25" customHeight="1"/>
    <row r="19773" ht="14.25" customHeight="1"/>
    <row r="19774" ht="14.25" customHeight="1"/>
    <row r="19775" ht="14.25" customHeight="1"/>
    <row r="19776" ht="14.25" customHeight="1"/>
    <row r="19777" ht="14.25" customHeight="1"/>
    <row r="19778" ht="14.25" customHeight="1"/>
    <row r="19779" ht="14.25" customHeight="1"/>
    <row r="19780" ht="14.25" customHeight="1"/>
    <row r="19781" ht="14.25" customHeight="1"/>
    <row r="19782" ht="14.25" customHeight="1"/>
    <row r="19783" ht="14.25" customHeight="1"/>
    <row r="19784" ht="14.25" customHeight="1"/>
    <row r="19785" ht="14.25" customHeight="1"/>
    <row r="19786" ht="14.25" customHeight="1"/>
    <row r="19787" ht="14.25" customHeight="1"/>
    <row r="19788" ht="14.25" customHeight="1"/>
    <row r="19789" ht="14.25" customHeight="1"/>
    <row r="19790" ht="14.25" customHeight="1"/>
    <row r="19791" ht="14.25" customHeight="1"/>
    <row r="19792" ht="14.25" customHeight="1"/>
    <row r="19793" ht="14.25" customHeight="1"/>
    <row r="19794" ht="14.25" customHeight="1"/>
    <row r="19795" ht="14.25" customHeight="1"/>
    <row r="19796" ht="14.25" customHeight="1"/>
    <row r="19797" ht="14.25" customHeight="1"/>
    <row r="19798" ht="14.25" customHeight="1"/>
    <row r="19799" ht="14.25" customHeight="1"/>
    <row r="19800" ht="14.25" customHeight="1"/>
    <row r="19801" ht="14.25" customHeight="1"/>
    <row r="19802" ht="14.25" customHeight="1"/>
    <row r="19803" ht="14.25" customHeight="1"/>
    <row r="19804" ht="14.25" customHeight="1"/>
    <row r="19805" ht="14.25" customHeight="1"/>
    <row r="19806" ht="14.25" customHeight="1"/>
    <row r="19807" ht="14.25" customHeight="1"/>
    <row r="19808" ht="14.25" customHeight="1"/>
    <row r="19809" ht="14.25" customHeight="1"/>
    <row r="19810" ht="14.25" customHeight="1"/>
    <row r="19811" ht="14.25" customHeight="1"/>
    <row r="19812" ht="14.25" customHeight="1"/>
    <row r="19813" ht="14.25" customHeight="1"/>
    <row r="19814" ht="14.25" customHeight="1"/>
    <row r="19815" ht="14.25" customHeight="1"/>
    <row r="19816" ht="14.25" customHeight="1"/>
    <row r="19817" ht="14.25" customHeight="1"/>
    <row r="19818" ht="14.25" customHeight="1"/>
    <row r="19819" ht="14.25" customHeight="1"/>
    <row r="19820" ht="14.25" customHeight="1"/>
    <row r="19821" ht="14.25" customHeight="1"/>
    <row r="19822" ht="14.25" customHeight="1"/>
    <row r="19823" ht="14.25" customHeight="1"/>
    <row r="19824" ht="14.25" customHeight="1"/>
    <row r="19825" ht="14.25" customHeight="1"/>
    <row r="19826" ht="14.25" customHeight="1"/>
    <row r="19827" ht="14.25" customHeight="1"/>
    <row r="19828" ht="14.25" customHeight="1"/>
    <row r="19829" ht="14.25" customHeight="1"/>
    <row r="19830" ht="14.25" customHeight="1"/>
    <row r="19831" ht="14.25" customHeight="1"/>
    <row r="19832" ht="14.25" customHeight="1"/>
    <row r="19833" ht="14.25" customHeight="1"/>
    <row r="19834" ht="14.25" customHeight="1"/>
    <row r="19835" ht="14.25" customHeight="1"/>
    <row r="19836" ht="14.25" customHeight="1"/>
    <row r="19837" ht="14.25" customHeight="1"/>
    <row r="19838" ht="14.25" customHeight="1"/>
    <row r="19839" ht="14.25" customHeight="1"/>
    <row r="19840" ht="14.25" customHeight="1"/>
    <row r="19841" ht="14.25" customHeight="1"/>
    <row r="19842" ht="14.25" customHeight="1"/>
    <row r="19843" ht="14.25" customHeight="1"/>
    <row r="19844" ht="14.25" customHeight="1"/>
    <row r="19845" ht="14.25" customHeight="1"/>
    <row r="19846" ht="14.25" customHeight="1"/>
    <row r="19847" ht="14.25" customHeight="1"/>
    <row r="19848" ht="14.25" customHeight="1"/>
    <row r="19849" ht="14.25" customHeight="1"/>
    <row r="19850" ht="14.25" customHeight="1"/>
    <row r="19851" ht="14.25" customHeight="1"/>
    <row r="19852" ht="14.25" customHeight="1"/>
    <row r="19853" ht="14.25" customHeight="1"/>
    <row r="19854" ht="14.25" customHeight="1"/>
    <row r="19855" ht="14.25" customHeight="1"/>
    <row r="19856" ht="14.25" customHeight="1"/>
    <row r="19857" ht="14.25" customHeight="1"/>
    <row r="19858" ht="14.25" customHeight="1"/>
    <row r="19859" ht="14.25" customHeight="1"/>
    <row r="19860" ht="14.25" customHeight="1"/>
    <row r="19861" ht="14.25" customHeight="1"/>
    <row r="19862" ht="14.25" customHeight="1"/>
    <row r="19863" ht="14.25" customHeight="1"/>
    <row r="19864" ht="14.25" customHeight="1"/>
    <row r="19865" ht="14.25" customHeight="1"/>
    <row r="19866" ht="14.25" customHeight="1"/>
    <row r="19867" ht="14.25" customHeight="1"/>
    <row r="19868" ht="14.25" customHeight="1"/>
    <row r="19869" ht="14.25" customHeight="1"/>
    <row r="19870" ht="14.25" customHeight="1"/>
    <row r="19871" ht="14.25" customHeight="1"/>
    <row r="19872" ht="14.25" customHeight="1"/>
    <row r="19873" ht="14.25" customHeight="1"/>
    <row r="19874" ht="14.25" customHeight="1"/>
    <row r="19875" ht="14.25" customHeight="1"/>
    <row r="19876" ht="14.25" customHeight="1"/>
    <row r="19877" ht="14.25" customHeight="1"/>
    <row r="19878" ht="14.25" customHeight="1"/>
    <row r="19879" ht="14.25" customHeight="1"/>
    <row r="19880" ht="14.25" customHeight="1"/>
    <row r="19881" ht="14.25" customHeight="1"/>
    <row r="19882" ht="14.25" customHeight="1"/>
    <row r="19883" ht="14.25" customHeight="1"/>
    <row r="19884" ht="14.25" customHeight="1"/>
    <row r="19885" ht="14.25" customHeight="1"/>
    <row r="19886" ht="14.25" customHeight="1"/>
    <row r="19887" ht="14.25" customHeight="1"/>
    <row r="19888" ht="14.25" customHeight="1"/>
    <row r="19889" ht="14.25" customHeight="1"/>
    <row r="19890" ht="14.25" customHeight="1"/>
    <row r="19891" ht="14.25" customHeight="1"/>
    <row r="19892" ht="14.25" customHeight="1"/>
    <row r="19893" ht="14.25" customHeight="1"/>
    <row r="19894" ht="14.25" customHeight="1"/>
    <row r="19895" ht="14.25" customHeight="1"/>
    <row r="19896" ht="14.25" customHeight="1"/>
    <row r="19897" ht="14.25" customHeight="1"/>
    <row r="19898" ht="14.25" customHeight="1"/>
    <row r="19899" ht="14.25" customHeight="1"/>
    <row r="19900" ht="14.25" customHeight="1"/>
    <row r="19901" ht="14.25" customHeight="1"/>
    <row r="19902" ht="14.25" customHeight="1"/>
    <row r="19903" ht="14.25" customHeight="1"/>
    <row r="19904" ht="14.25" customHeight="1"/>
    <row r="19905" ht="14.25" customHeight="1"/>
    <row r="19906" ht="14.25" customHeight="1"/>
    <row r="19907" ht="14.25" customHeight="1"/>
    <row r="19908" ht="14.25" customHeight="1"/>
    <row r="19909" ht="14.25" customHeight="1"/>
    <row r="19910" ht="14.25" customHeight="1"/>
    <row r="19911" ht="14.25" customHeight="1"/>
    <row r="19912" ht="14.25" customHeight="1"/>
    <row r="19913" ht="14.25" customHeight="1"/>
    <row r="19914" ht="14.25" customHeight="1"/>
    <row r="19915" ht="14.25" customHeight="1"/>
    <row r="19916" ht="14.25" customHeight="1"/>
    <row r="19917" ht="14.25" customHeight="1"/>
    <row r="19918" ht="14.25" customHeight="1"/>
    <row r="19919" ht="14.25" customHeight="1"/>
    <row r="19920" ht="14.25" customHeight="1"/>
    <row r="19921" ht="14.25" customHeight="1"/>
    <row r="19922" ht="14.25" customHeight="1"/>
    <row r="19923" ht="14.25" customHeight="1"/>
    <row r="19924" ht="14.25" customHeight="1"/>
    <row r="19925" ht="14.25" customHeight="1"/>
    <row r="19926" ht="14.25" customHeight="1"/>
    <row r="19927" ht="14.25" customHeight="1"/>
    <row r="19928" ht="14.25" customHeight="1"/>
    <row r="19929" ht="14.25" customHeight="1"/>
    <row r="19930" ht="14.25" customHeight="1"/>
    <row r="19931" ht="14.25" customHeight="1"/>
    <row r="19932" ht="14.25" customHeight="1"/>
    <row r="19933" ht="14.25" customHeight="1"/>
    <row r="19934" ht="14.25" customHeight="1"/>
    <row r="19935" ht="14.25" customHeight="1"/>
    <row r="19936" ht="14.25" customHeight="1"/>
    <row r="19937" ht="14.25" customHeight="1"/>
    <row r="19938" ht="14.25" customHeight="1"/>
    <row r="19939" ht="14.25" customHeight="1"/>
    <row r="19940" ht="14.25" customHeight="1"/>
    <row r="19941" ht="14.25" customHeight="1"/>
    <row r="19942" ht="14.25" customHeight="1"/>
    <row r="19943" ht="14.25" customHeight="1"/>
    <row r="19944" ht="14.25" customHeight="1"/>
    <row r="19945" ht="14.25" customHeight="1"/>
    <row r="19946" ht="14.25" customHeight="1"/>
    <row r="19947" ht="14.25" customHeight="1"/>
    <row r="19948" ht="14.25" customHeight="1"/>
    <row r="19949" ht="14.25" customHeight="1"/>
    <row r="19950" ht="14.25" customHeight="1"/>
    <row r="19951" ht="14.25" customHeight="1"/>
    <row r="19952" ht="14.25" customHeight="1"/>
    <row r="19953" ht="14.25" customHeight="1"/>
    <row r="19954" ht="14.25" customHeight="1"/>
    <row r="19955" ht="14.25" customHeight="1"/>
    <row r="19956" ht="14.25" customHeight="1"/>
    <row r="19957" ht="14.25" customHeight="1"/>
    <row r="19958" ht="14.25" customHeight="1"/>
    <row r="19959" ht="14.25" customHeight="1"/>
    <row r="19960" ht="14.25" customHeight="1"/>
    <row r="19961" ht="14.25" customHeight="1"/>
    <row r="19962" ht="14.25" customHeight="1"/>
    <row r="19963" ht="14.25" customHeight="1"/>
    <row r="19964" ht="14.25" customHeight="1"/>
    <row r="19965" ht="14.25" customHeight="1"/>
    <row r="19966" ht="14.25" customHeight="1"/>
    <row r="19967" ht="14.25" customHeight="1"/>
    <row r="19968" ht="14.25" customHeight="1"/>
    <row r="19969" ht="14.25" customHeight="1"/>
    <row r="19970" ht="14.25" customHeight="1"/>
    <row r="19971" ht="14.25" customHeight="1"/>
    <row r="19972" ht="14.25" customHeight="1"/>
    <row r="19973" ht="14.25" customHeight="1"/>
    <row r="19974" ht="14.25" customHeight="1"/>
    <row r="19975" ht="14.25" customHeight="1"/>
    <row r="19976" ht="14.25" customHeight="1"/>
    <row r="19977" ht="14.25" customHeight="1"/>
    <row r="19978" ht="14.25" customHeight="1"/>
    <row r="19979" ht="14.25" customHeight="1"/>
    <row r="19980" ht="14.25" customHeight="1"/>
    <row r="19981" ht="14.25" customHeight="1"/>
    <row r="19982" ht="14.25" customHeight="1"/>
    <row r="19983" ht="14.25" customHeight="1"/>
    <row r="19984" ht="14.25" customHeight="1"/>
    <row r="19985" ht="14.25" customHeight="1"/>
    <row r="19986" ht="14.25" customHeight="1"/>
    <row r="19987" ht="14.25" customHeight="1"/>
    <row r="19988" ht="14.25" customHeight="1"/>
    <row r="19989" ht="14.25" customHeight="1"/>
    <row r="19990" ht="14.25" customHeight="1"/>
    <row r="19991" ht="14.25" customHeight="1"/>
    <row r="19992" ht="14.25" customHeight="1"/>
    <row r="19993" ht="14.25" customHeight="1"/>
    <row r="19994" ht="14.25" customHeight="1"/>
    <row r="19995" ht="14.25" customHeight="1"/>
    <row r="19996" ht="14.25" customHeight="1"/>
    <row r="19997" ht="14.25" customHeight="1"/>
    <row r="19998" ht="14.25" customHeight="1"/>
    <row r="19999" ht="14.25" customHeight="1"/>
    <row r="20000" ht="14.25" customHeight="1"/>
    <row r="20001" ht="14.25" customHeight="1"/>
    <row r="20002" ht="14.25" customHeight="1"/>
    <row r="20003" ht="14.25" customHeight="1"/>
    <row r="20004" ht="14.25" customHeight="1"/>
    <row r="20005" ht="14.25" customHeight="1"/>
    <row r="20006" ht="14.25" customHeight="1"/>
    <row r="20007" ht="14.25" customHeight="1"/>
    <row r="20008" ht="14.25" customHeight="1"/>
    <row r="20009" ht="14.25" customHeight="1"/>
    <row r="20010" ht="14.25" customHeight="1"/>
    <row r="20011" ht="14.25" customHeight="1"/>
    <row r="20012" ht="14.25" customHeight="1"/>
    <row r="20013" ht="14.25" customHeight="1"/>
    <row r="20014" ht="14.25" customHeight="1"/>
    <row r="20015" ht="14.25" customHeight="1"/>
    <row r="20016" ht="14.25" customHeight="1"/>
    <row r="20017" ht="14.25" customHeight="1"/>
    <row r="20018" ht="14.25" customHeight="1"/>
    <row r="20019" ht="14.25" customHeight="1"/>
    <row r="20020" ht="14.25" customHeight="1"/>
    <row r="20021" ht="14.25" customHeight="1"/>
    <row r="20022" ht="14.25" customHeight="1"/>
    <row r="20023" ht="14.25" customHeight="1"/>
    <row r="20024" ht="14.25" customHeight="1"/>
    <row r="20025" ht="14.25" customHeight="1"/>
    <row r="20026" ht="14.25" customHeight="1"/>
    <row r="20027" ht="14.25" customHeight="1"/>
    <row r="20028" ht="14.25" customHeight="1"/>
    <row r="20029" ht="14.25" customHeight="1"/>
    <row r="20030" ht="14.25" customHeight="1"/>
    <row r="20031" ht="14.25" customHeight="1"/>
    <row r="20032" ht="14.25" customHeight="1"/>
    <row r="20033" ht="14.25" customHeight="1"/>
    <row r="20034" ht="14.25" customHeight="1"/>
    <row r="20035" ht="14.25" customHeight="1"/>
    <row r="20036" ht="14.25" customHeight="1"/>
    <row r="20037" ht="14.25" customHeight="1"/>
    <row r="20038" ht="14.25" customHeight="1"/>
    <row r="20039" ht="14.25" customHeight="1"/>
    <row r="20040" ht="14.25" customHeight="1"/>
    <row r="20041" ht="14.25" customHeight="1"/>
    <row r="20042" ht="14.25" customHeight="1"/>
    <row r="20043" ht="14.25" customHeight="1"/>
    <row r="20044" ht="14.25" customHeight="1"/>
    <row r="20045" ht="14.25" customHeight="1"/>
    <row r="20046" ht="14.25" customHeight="1"/>
    <row r="20047" ht="14.25" customHeight="1"/>
    <row r="20048" ht="14.25" customHeight="1"/>
    <row r="20049" ht="14.25" customHeight="1"/>
    <row r="20050" ht="14.25" customHeight="1"/>
    <row r="20051" ht="14.25" customHeight="1"/>
    <row r="20052" ht="14.25" customHeight="1"/>
    <row r="20053" ht="14.25" customHeight="1"/>
    <row r="20054" ht="14.25" customHeight="1"/>
    <row r="20055" ht="14.25" customHeight="1"/>
    <row r="20056" ht="14.25" customHeight="1"/>
    <row r="20057" ht="14.25" customHeight="1"/>
    <row r="20058" ht="14.25" customHeight="1"/>
    <row r="20059" ht="14.25" customHeight="1"/>
    <row r="20060" ht="14.25" customHeight="1"/>
    <row r="20061" ht="14.25" customHeight="1"/>
    <row r="20062" ht="14.25" customHeight="1"/>
    <row r="20063" ht="14.25" customHeight="1"/>
    <row r="20064" ht="14.25" customHeight="1"/>
    <row r="20065" ht="14.25" customHeight="1"/>
    <row r="20066" ht="14.25" customHeight="1"/>
    <row r="20067" ht="14.25" customHeight="1"/>
    <row r="20068" ht="14.25" customHeight="1"/>
    <row r="20069" ht="14.25" customHeight="1"/>
    <row r="20070" ht="14.25" customHeight="1"/>
    <row r="20071" ht="14.25" customHeight="1"/>
    <row r="20072" ht="14.25" customHeight="1"/>
    <row r="20073" ht="14.25" customHeight="1"/>
    <row r="20074" ht="14.25" customHeight="1"/>
    <row r="20075" ht="14.25" customHeight="1"/>
    <row r="20076" ht="14.25" customHeight="1"/>
    <row r="20077" ht="14.25" customHeight="1"/>
    <row r="20078" ht="14.25" customHeight="1"/>
    <row r="20079" ht="14.25" customHeight="1"/>
    <row r="20080" ht="14.25" customHeight="1"/>
    <row r="20081" ht="14.25" customHeight="1"/>
    <row r="20082" ht="14.25" customHeight="1"/>
    <row r="20083" ht="14.25" customHeight="1"/>
    <row r="20084" ht="14.25" customHeight="1"/>
    <row r="20085" ht="14.25" customHeight="1"/>
    <row r="20086" ht="14.25" customHeight="1"/>
    <row r="20087" ht="14.25" customHeight="1"/>
    <row r="20088" ht="14.25" customHeight="1"/>
    <row r="20089" ht="14.25" customHeight="1"/>
    <row r="20090" ht="14.25" customHeight="1"/>
    <row r="20091" ht="14.25" customHeight="1"/>
    <row r="20092" ht="14.25" customHeight="1"/>
    <row r="20093" ht="14.25" customHeight="1"/>
    <row r="20094" ht="14.25" customHeight="1"/>
    <row r="20095" ht="14.25" customHeight="1"/>
    <row r="20096" ht="14.25" customHeight="1"/>
    <row r="20097" ht="14.25" customHeight="1"/>
    <row r="20098" ht="14.25" customHeight="1"/>
    <row r="20099" ht="14.25" customHeight="1"/>
    <row r="20100" ht="14.25" customHeight="1"/>
    <row r="20101" ht="14.25" customHeight="1"/>
    <row r="20102" ht="14.25" customHeight="1"/>
    <row r="20103" ht="14.25" customHeight="1"/>
    <row r="20104" ht="14.25" customHeight="1"/>
    <row r="20105" ht="14.25" customHeight="1"/>
    <row r="20106" ht="14.25" customHeight="1"/>
    <row r="20107" ht="14.25" customHeight="1"/>
    <row r="20108" ht="14.25" customHeight="1"/>
    <row r="20109" ht="14.25" customHeight="1"/>
    <row r="20110" ht="14.25" customHeight="1"/>
    <row r="20111" ht="14.25" customHeight="1"/>
    <row r="20112" ht="14.25" customHeight="1"/>
    <row r="20113" ht="14.25" customHeight="1"/>
    <row r="20114" ht="14.25" customHeight="1"/>
    <row r="20115" ht="14.25" customHeight="1"/>
    <row r="20116" ht="14.25" customHeight="1"/>
    <row r="20117" ht="14.25" customHeight="1"/>
    <row r="20118" ht="14.25" customHeight="1"/>
    <row r="20119" ht="14.25" customHeight="1"/>
    <row r="20120" ht="14.25" customHeight="1"/>
    <row r="20121" ht="14.25" customHeight="1"/>
    <row r="20122" ht="14.25" customHeight="1"/>
    <row r="20123" ht="14.25" customHeight="1"/>
    <row r="20124" ht="14.25" customHeight="1"/>
    <row r="20125" ht="14.25" customHeight="1"/>
    <row r="20126" ht="14.25" customHeight="1"/>
    <row r="20127" ht="14.25" customHeight="1"/>
    <row r="20128" ht="14.25" customHeight="1"/>
    <row r="20129" ht="14.25" customHeight="1"/>
    <row r="20130" ht="14.25" customHeight="1"/>
    <row r="20131" ht="14.25" customHeight="1"/>
    <row r="20132" ht="14.25" customHeight="1"/>
    <row r="20133" ht="14.25" customHeight="1"/>
    <row r="20134" ht="14.25" customHeight="1"/>
    <row r="20135" ht="14.25" customHeight="1"/>
    <row r="20136" ht="14.25" customHeight="1"/>
    <row r="20137" ht="14.25" customHeight="1"/>
    <row r="20138" ht="14.25" customHeight="1"/>
    <row r="20139" ht="14.25" customHeight="1"/>
    <row r="20140" ht="14.25" customHeight="1"/>
    <row r="20141" ht="14.25" customHeight="1"/>
    <row r="20142" ht="14.25" customHeight="1"/>
    <row r="20143" ht="14.25" customHeight="1"/>
    <row r="20144" ht="14.25" customHeight="1"/>
    <row r="20145" ht="14.25" customHeight="1"/>
    <row r="20146" ht="14.25" customHeight="1"/>
    <row r="20147" ht="14.25" customHeight="1"/>
    <row r="20148" ht="14.25" customHeight="1"/>
    <row r="20149" ht="14.25" customHeight="1"/>
    <row r="20150" ht="14.25" customHeight="1"/>
    <row r="20151" ht="14.25" customHeight="1"/>
    <row r="20152" ht="14.25" customHeight="1"/>
    <row r="20153" ht="14.25" customHeight="1"/>
    <row r="20154" ht="14.25" customHeight="1"/>
    <row r="20155" ht="14.25" customHeight="1"/>
    <row r="20156" ht="14.25" customHeight="1"/>
    <row r="20157" ht="14.25" customHeight="1"/>
    <row r="20158" ht="14.25" customHeight="1"/>
    <row r="20159" ht="14.25" customHeight="1"/>
    <row r="20160" ht="14.25" customHeight="1"/>
    <row r="20161" ht="14.25" customHeight="1"/>
    <row r="20162" ht="14.25" customHeight="1"/>
    <row r="20163" ht="14.25" customHeight="1"/>
    <row r="20164" ht="14.25" customHeight="1"/>
    <row r="20165" ht="14.25" customHeight="1"/>
    <row r="20166" ht="14.25" customHeight="1"/>
    <row r="20167" ht="14.25" customHeight="1"/>
    <row r="20168" ht="14.25" customHeight="1"/>
    <row r="20169" ht="14.25" customHeight="1"/>
    <row r="20170" ht="14.25" customHeight="1"/>
    <row r="20171" ht="14.25" customHeight="1"/>
    <row r="20172" ht="14.25" customHeight="1"/>
    <row r="20173" ht="14.25" customHeight="1"/>
    <row r="20174" ht="14.25" customHeight="1"/>
    <row r="20175" ht="14.25" customHeight="1"/>
    <row r="20176" ht="14.25" customHeight="1"/>
    <row r="20177" ht="14.25" customHeight="1"/>
    <row r="20178" ht="14.25" customHeight="1"/>
    <row r="20179" ht="14.25" customHeight="1"/>
    <row r="20180" ht="14.25" customHeight="1"/>
    <row r="20181" ht="14.25" customHeight="1"/>
    <row r="20182" ht="14.25" customHeight="1"/>
    <row r="20183" ht="14.25" customHeight="1"/>
    <row r="20184" ht="14.25" customHeight="1"/>
    <row r="20185" ht="14.25" customHeight="1"/>
    <row r="20186" ht="14.25" customHeight="1"/>
    <row r="20187" ht="14.25" customHeight="1"/>
    <row r="20188" ht="14.25" customHeight="1"/>
    <row r="20189" ht="14.25" customHeight="1"/>
    <row r="20190" ht="14.25" customHeight="1"/>
    <row r="20191" ht="14.25" customHeight="1"/>
    <row r="20192" ht="14.25" customHeight="1"/>
    <row r="20193" ht="14.25" customHeight="1"/>
    <row r="20194" ht="14.25" customHeight="1"/>
    <row r="20195" ht="14.25" customHeight="1"/>
    <row r="20196" ht="14.25" customHeight="1"/>
    <row r="20197" ht="14.25" customHeight="1"/>
    <row r="20198" ht="14.25" customHeight="1"/>
    <row r="20199" ht="14.25" customHeight="1"/>
    <row r="20200" ht="14.25" customHeight="1"/>
    <row r="20201" ht="14.25" customHeight="1"/>
    <row r="20202" ht="14.25" customHeight="1"/>
    <row r="20203" ht="14.25" customHeight="1"/>
    <row r="20204" ht="14.25" customHeight="1"/>
    <row r="20205" ht="14.25" customHeight="1"/>
    <row r="20206" ht="14.25" customHeight="1"/>
    <row r="20207" ht="14.25" customHeight="1"/>
    <row r="20208" ht="14.25" customHeight="1"/>
    <row r="20209" ht="14.25" customHeight="1"/>
    <row r="20210" ht="14.25" customHeight="1"/>
    <row r="20211" ht="14.25" customHeight="1"/>
    <row r="20212" ht="14.25" customHeight="1"/>
    <row r="20213" ht="14.25" customHeight="1"/>
    <row r="20214" ht="14.25" customHeight="1"/>
    <row r="20215" ht="14.25" customHeight="1"/>
    <row r="20216" ht="14.25" customHeight="1"/>
    <row r="20217" ht="14.25" customHeight="1"/>
    <row r="20218" ht="14.25" customHeight="1"/>
    <row r="20219" ht="14.25" customHeight="1"/>
    <row r="20220" ht="14.25" customHeight="1"/>
    <row r="20221" ht="14.25" customHeight="1"/>
    <row r="20222" ht="14.25" customHeight="1"/>
    <row r="20223" ht="14.25" customHeight="1"/>
    <row r="20224" ht="14.25" customHeight="1"/>
    <row r="20225" ht="14.25" customHeight="1"/>
    <row r="20226" ht="14.25" customHeight="1"/>
    <row r="20227" ht="14.25" customHeight="1"/>
    <row r="20228" ht="14.25" customHeight="1"/>
    <row r="20229" ht="14.25" customHeight="1"/>
    <row r="20230" ht="14.25" customHeight="1"/>
    <row r="20231" ht="14.25" customHeight="1"/>
    <row r="20232" ht="14.25" customHeight="1"/>
    <row r="20233" ht="14.25" customHeight="1"/>
    <row r="20234" ht="14.25" customHeight="1"/>
    <row r="20235" ht="14.25" customHeight="1"/>
    <row r="20236" ht="14.25" customHeight="1"/>
    <row r="20237" ht="14.25" customHeight="1"/>
    <row r="20238" ht="14.25" customHeight="1"/>
    <row r="20239" ht="14.25" customHeight="1"/>
    <row r="20240" ht="14.25" customHeight="1"/>
    <row r="20241" ht="14.25" customHeight="1"/>
    <row r="20242" ht="14.25" customHeight="1"/>
    <row r="20243" ht="14.25" customHeight="1"/>
    <row r="20244" ht="14.25" customHeight="1"/>
    <row r="20245" ht="14.25" customHeight="1"/>
    <row r="20246" ht="14.25" customHeight="1"/>
    <row r="20247" ht="14.25" customHeight="1"/>
    <row r="20248" ht="14.25" customHeight="1"/>
    <row r="20249" ht="14.25" customHeight="1"/>
    <row r="20250" ht="14.25" customHeight="1"/>
    <row r="20251" ht="14.25" customHeight="1"/>
    <row r="20252" ht="14.25" customHeight="1"/>
    <row r="20253" ht="14.25" customHeight="1"/>
    <row r="20254" ht="14.25" customHeight="1"/>
    <row r="20255" ht="14.25" customHeight="1"/>
    <row r="20256" ht="14.25" customHeight="1"/>
    <row r="20257" ht="14.25" customHeight="1"/>
    <row r="20258" ht="14.25" customHeight="1"/>
    <row r="20259" ht="14.25" customHeight="1"/>
    <row r="20260" ht="14.25" customHeight="1"/>
    <row r="20261" ht="14.25" customHeight="1"/>
    <row r="20262" ht="14.25" customHeight="1"/>
    <row r="20263" ht="14.25" customHeight="1"/>
    <row r="20264" ht="14.25" customHeight="1"/>
    <row r="20265" ht="14.25" customHeight="1"/>
    <row r="20266" ht="14.25" customHeight="1"/>
    <row r="20267" ht="14.25" customHeight="1"/>
    <row r="20268" ht="14.25" customHeight="1"/>
    <row r="20269" ht="14.25" customHeight="1"/>
    <row r="20270" ht="14.25" customHeight="1"/>
    <row r="20271" ht="14.25" customHeight="1"/>
    <row r="20272" ht="14.25" customHeight="1"/>
    <row r="20273" ht="14.25" customHeight="1"/>
    <row r="20274" ht="14.25" customHeight="1"/>
    <row r="20275" ht="14.25" customHeight="1"/>
    <row r="20276" ht="14.25" customHeight="1"/>
    <row r="20277" ht="14.25" customHeight="1"/>
    <row r="20278" ht="14.25" customHeight="1"/>
    <row r="20279" ht="14.25" customHeight="1"/>
    <row r="20280" ht="14.25" customHeight="1"/>
    <row r="20281" ht="14.25" customHeight="1"/>
    <row r="20282" ht="14.25" customHeight="1"/>
    <row r="20283" ht="14.25" customHeight="1"/>
    <row r="20284" ht="14.25" customHeight="1"/>
    <row r="20285" ht="14.25" customHeight="1"/>
    <row r="20286" ht="14.25" customHeight="1"/>
    <row r="20287" ht="14.25" customHeight="1"/>
    <row r="20288" ht="14.25" customHeight="1"/>
    <row r="20289" ht="14.25" customHeight="1"/>
    <row r="20290" ht="14.25" customHeight="1"/>
    <row r="20291" ht="14.25" customHeight="1"/>
    <row r="20292" ht="14.25" customHeight="1"/>
    <row r="20293" ht="14.25" customHeight="1"/>
    <row r="20294" ht="14.25" customHeight="1"/>
    <row r="20295" ht="14.25" customHeight="1"/>
    <row r="20296" ht="14.25" customHeight="1"/>
    <row r="20297" ht="14.25" customHeight="1"/>
    <row r="20298" ht="14.25" customHeight="1"/>
    <row r="20299" ht="14.25" customHeight="1"/>
    <row r="20300" ht="14.25" customHeight="1"/>
    <row r="20301" ht="14.25" customHeight="1"/>
    <row r="20302" ht="14.25" customHeight="1"/>
    <row r="20303" ht="14.25" customHeight="1"/>
    <row r="20304" ht="14.25" customHeight="1"/>
    <row r="20305" ht="14.25" customHeight="1"/>
    <row r="20306" ht="14.25" customHeight="1"/>
    <row r="20307" ht="14.25" customHeight="1"/>
    <row r="20308" ht="14.25" customHeight="1"/>
    <row r="20309" ht="14.25" customHeight="1"/>
    <row r="20310" ht="14.25" customHeight="1"/>
    <row r="20311" ht="14.25" customHeight="1"/>
    <row r="20312" ht="14.25" customHeight="1"/>
    <row r="20313" ht="14.25" customHeight="1"/>
    <row r="20314" ht="14.25" customHeight="1"/>
    <row r="20315" ht="14.25" customHeight="1"/>
    <row r="20316" ht="14.25" customHeight="1"/>
    <row r="20317" ht="14.25" customHeight="1"/>
    <row r="20318" ht="14.25" customHeight="1"/>
    <row r="20319" ht="14.25" customHeight="1"/>
    <row r="20320" ht="14.25" customHeight="1"/>
    <row r="20321" ht="14.25" customHeight="1"/>
    <row r="20322" ht="14.25" customHeight="1"/>
    <row r="20323" ht="14.25" customHeight="1"/>
    <row r="20324" ht="14.25" customHeight="1"/>
    <row r="20325" ht="14.25" customHeight="1"/>
    <row r="20326" ht="14.25" customHeight="1"/>
    <row r="20327" ht="14.25" customHeight="1"/>
    <row r="20328" ht="14.25" customHeight="1"/>
    <row r="20329" ht="14.25" customHeight="1"/>
    <row r="20330" ht="14.25" customHeight="1"/>
    <row r="20331" ht="14.25" customHeight="1"/>
    <row r="20332" ht="14.25" customHeight="1"/>
    <row r="20333" ht="14.25" customHeight="1"/>
    <row r="20334" ht="14.25" customHeight="1"/>
    <row r="20335" ht="14.25" customHeight="1"/>
    <row r="20336" ht="14.25" customHeight="1"/>
    <row r="20337" ht="14.25" customHeight="1"/>
    <row r="20338" ht="14.25" customHeight="1"/>
    <row r="20339" ht="14.25" customHeight="1"/>
    <row r="20340" ht="14.25" customHeight="1"/>
    <row r="20341" ht="14.25" customHeight="1"/>
    <row r="20342" ht="14.25" customHeight="1"/>
    <row r="20343" ht="14.25" customHeight="1"/>
    <row r="20344" ht="14.25" customHeight="1"/>
    <row r="20345" ht="14.25" customHeight="1"/>
    <row r="20346" ht="14.25" customHeight="1"/>
    <row r="20347" ht="14.25" customHeight="1"/>
    <row r="20348" ht="14.25" customHeight="1"/>
    <row r="20349" ht="14.25" customHeight="1"/>
    <row r="20350" ht="14.25" customHeight="1"/>
    <row r="20351" ht="14.25" customHeight="1"/>
    <row r="20352" ht="14.25" customHeight="1"/>
    <row r="20353" ht="14.25" customHeight="1"/>
    <row r="20354" ht="14.25" customHeight="1"/>
    <row r="20355" ht="14.25" customHeight="1"/>
    <row r="20356" ht="14.25" customHeight="1"/>
    <row r="20357" ht="14.25" customHeight="1"/>
    <row r="20358" ht="14.25" customHeight="1"/>
    <row r="20359" ht="14.25" customHeight="1"/>
    <row r="20360" ht="14.25" customHeight="1"/>
    <row r="20361" ht="14.25" customHeight="1"/>
    <row r="20362" ht="14.25" customHeight="1"/>
    <row r="20363" ht="14.25" customHeight="1"/>
    <row r="20364" ht="14.25" customHeight="1"/>
    <row r="20365" ht="14.25" customHeight="1"/>
    <row r="20366" ht="14.25" customHeight="1"/>
    <row r="20367" ht="14.25" customHeight="1"/>
    <row r="20368" ht="14.25" customHeight="1"/>
    <row r="20369" ht="14.25" customHeight="1"/>
    <row r="20370" ht="14.25" customHeight="1"/>
    <row r="20371" ht="14.25" customHeight="1"/>
    <row r="20372" ht="14.25" customHeight="1"/>
    <row r="20373" ht="14.25" customHeight="1"/>
    <row r="20374" ht="14.25" customHeight="1"/>
    <row r="20375" ht="14.25" customHeight="1"/>
    <row r="20376" ht="14.25" customHeight="1"/>
    <row r="20377" ht="14.25" customHeight="1"/>
    <row r="20378" ht="14.25" customHeight="1"/>
    <row r="20379" ht="14.25" customHeight="1"/>
    <row r="20380" ht="14.25" customHeight="1"/>
    <row r="20381" ht="14.25" customHeight="1"/>
    <row r="20382" ht="14.25" customHeight="1"/>
    <row r="20383" ht="14.25" customHeight="1"/>
    <row r="20384" ht="14.25" customHeight="1"/>
    <row r="20385" ht="14.25" customHeight="1"/>
    <row r="20386" ht="14.25" customHeight="1"/>
    <row r="20387" ht="14.25" customHeight="1"/>
    <row r="20388" ht="14.25" customHeight="1"/>
    <row r="20389" ht="14.25" customHeight="1"/>
    <row r="20390" ht="14.25" customHeight="1"/>
    <row r="20391" ht="14.25" customHeight="1"/>
    <row r="20392" ht="14.25" customHeight="1"/>
    <row r="20393" ht="14.25" customHeight="1"/>
    <row r="20394" ht="14.25" customHeight="1"/>
    <row r="20395" ht="14.25" customHeight="1"/>
    <row r="20396" ht="14.25" customHeight="1"/>
    <row r="20397" ht="14.25" customHeight="1"/>
    <row r="20398" ht="14.25" customHeight="1"/>
    <row r="20399" ht="14.25" customHeight="1"/>
    <row r="20400" ht="14.25" customHeight="1"/>
    <row r="20401" ht="14.25" customHeight="1"/>
    <row r="20402" ht="14.25" customHeight="1"/>
    <row r="20403" ht="14.25" customHeight="1"/>
    <row r="20404" ht="14.25" customHeight="1"/>
    <row r="20405" ht="14.25" customHeight="1"/>
    <row r="20406" ht="14.25" customHeight="1"/>
    <row r="20407" ht="14.25" customHeight="1"/>
    <row r="20408" ht="14.25" customHeight="1"/>
    <row r="20409" ht="14.25" customHeight="1"/>
    <row r="20410" ht="14.25" customHeight="1"/>
    <row r="20411" ht="14.25" customHeight="1"/>
    <row r="20412" ht="14.25" customHeight="1"/>
    <row r="20413" ht="14.25" customHeight="1"/>
    <row r="20414" ht="14.25" customHeight="1"/>
    <row r="20415" ht="14.25" customHeight="1"/>
    <row r="20416" ht="14.25" customHeight="1"/>
    <row r="20417" ht="14.25" customHeight="1"/>
    <row r="20418" ht="14.25" customHeight="1"/>
    <row r="20419" ht="14.25" customHeight="1"/>
    <row r="20420" ht="14.25" customHeight="1"/>
    <row r="20421" ht="14.25" customHeight="1"/>
    <row r="20422" ht="14.25" customHeight="1"/>
    <row r="20423" ht="14.25" customHeight="1"/>
    <row r="20424" ht="14.25" customHeight="1"/>
    <row r="20425" ht="14.25" customHeight="1"/>
    <row r="20426" ht="14.25" customHeight="1"/>
    <row r="20427" ht="14.25" customHeight="1"/>
    <row r="20428" ht="14.25" customHeight="1"/>
    <row r="20429" ht="14.25" customHeight="1"/>
    <row r="20430" ht="14.25" customHeight="1"/>
    <row r="20431" ht="14.25" customHeight="1"/>
    <row r="20432" ht="14.25" customHeight="1"/>
    <row r="20433" ht="14.25" customHeight="1"/>
    <row r="20434" ht="14.25" customHeight="1"/>
    <row r="20435" ht="14.25" customHeight="1"/>
    <row r="20436" ht="14.25" customHeight="1"/>
    <row r="20437" ht="14.25" customHeight="1"/>
    <row r="20438" ht="14.25" customHeight="1"/>
    <row r="20439" ht="14.25" customHeight="1"/>
    <row r="20440" ht="14.25" customHeight="1"/>
    <row r="20441" ht="14.25" customHeight="1"/>
    <row r="20442" ht="14.25" customHeight="1"/>
    <row r="20443" ht="14.25" customHeight="1"/>
    <row r="20444" ht="14.25" customHeight="1"/>
    <row r="20445" ht="14.25" customHeight="1"/>
    <row r="20446" ht="14.25" customHeight="1"/>
    <row r="20447" ht="14.25" customHeight="1"/>
    <row r="20448" ht="14.25" customHeight="1"/>
    <row r="20449" ht="14.25" customHeight="1"/>
    <row r="20450" ht="14.25" customHeight="1"/>
    <row r="20451" ht="14.25" customHeight="1"/>
    <row r="20452" ht="14.25" customHeight="1"/>
    <row r="20453" ht="14.25" customHeight="1"/>
    <row r="20454" ht="14.25" customHeight="1"/>
    <row r="20455" ht="14.25" customHeight="1"/>
    <row r="20456" ht="14.25" customHeight="1"/>
    <row r="20457" ht="14.25" customHeight="1"/>
    <row r="20458" ht="14.25" customHeight="1"/>
    <row r="20459" ht="14.25" customHeight="1"/>
    <row r="20460" ht="14.25" customHeight="1"/>
    <row r="20461" ht="14.25" customHeight="1"/>
    <row r="20462" ht="14.25" customHeight="1"/>
    <row r="20463" ht="14.25" customHeight="1"/>
    <row r="20464" ht="14.25" customHeight="1"/>
    <row r="20465" ht="14.25" customHeight="1"/>
    <row r="20466" ht="14.25" customHeight="1"/>
    <row r="20467" ht="14.25" customHeight="1"/>
    <row r="20468" ht="14.25" customHeight="1"/>
    <row r="20469" ht="14.25" customHeight="1"/>
    <row r="20470" ht="14.25" customHeight="1"/>
    <row r="20471" ht="14.25" customHeight="1"/>
    <row r="20472" ht="14.25" customHeight="1"/>
    <row r="20473" ht="14.25" customHeight="1"/>
    <row r="20474" ht="14.25" customHeight="1"/>
    <row r="20475" ht="14.25" customHeight="1"/>
    <row r="20476" ht="14.25" customHeight="1"/>
    <row r="20477" ht="14.25" customHeight="1"/>
    <row r="20478" ht="14.25" customHeight="1"/>
    <row r="20479" ht="14.25" customHeight="1"/>
    <row r="20480" ht="14.25" customHeight="1"/>
    <row r="20481" ht="14.25" customHeight="1"/>
    <row r="20482" ht="14.25" customHeight="1"/>
    <row r="20483" ht="14.25" customHeight="1"/>
    <row r="20484" ht="14.25" customHeight="1"/>
    <row r="20485" ht="14.25" customHeight="1"/>
    <row r="20486" ht="14.25" customHeight="1"/>
    <row r="20487" ht="14.25" customHeight="1"/>
    <row r="20488" ht="14.25" customHeight="1"/>
    <row r="20489" ht="14.25" customHeight="1"/>
    <row r="20490" ht="14.25" customHeight="1"/>
    <row r="20491" ht="14.25" customHeight="1"/>
    <row r="20492" ht="14.25" customHeight="1"/>
    <row r="20493" ht="14.25" customHeight="1"/>
    <row r="20494" ht="14.25" customHeight="1"/>
    <row r="20495" ht="14.25" customHeight="1"/>
    <row r="20496" ht="14.25" customHeight="1"/>
    <row r="20497" ht="14.25" customHeight="1"/>
    <row r="20498" ht="14.25" customHeight="1"/>
    <row r="20499" ht="14.25" customHeight="1"/>
    <row r="20500" ht="14.25" customHeight="1"/>
    <row r="20501" ht="14.25" customHeight="1"/>
    <row r="20502" ht="14.25" customHeight="1"/>
    <row r="20503" ht="14.25" customHeight="1"/>
    <row r="20504" ht="14.25" customHeight="1"/>
    <row r="20505" ht="14.25" customHeight="1"/>
    <row r="20506" ht="14.25" customHeight="1"/>
    <row r="20507" ht="14.25" customHeight="1"/>
    <row r="20508" ht="14.25" customHeight="1"/>
    <row r="20509" ht="14.25" customHeight="1"/>
    <row r="20510" ht="14.25" customHeight="1"/>
    <row r="20511" ht="14.25" customHeight="1"/>
    <row r="20512" ht="14.25" customHeight="1"/>
    <row r="20513" ht="14.25" customHeight="1"/>
    <row r="20514" ht="14.25" customHeight="1"/>
    <row r="20515" ht="14.25" customHeight="1"/>
    <row r="20516" ht="14.25" customHeight="1"/>
    <row r="20517" ht="14.25" customHeight="1"/>
    <row r="20518" ht="14.25" customHeight="1"/>
    <row r="20519" ht="14.25" customHeight="1"/>
    <row r="20520" ht="14.25" customHeight="1"/>
    <row r="20521" ht="14.25" customHeight="1"/>
    <row r="20522" ht="14.25" customHeight="1"/>
    <row r="20523" ht="14.25" customHeight="1"/>
    <row r="20524" ht="14.25" customHeight="1"/>
    <row r="20525" ht="14.25" customHeight="1"/>
    <row r="20526" ht="14.25" customHeight="1"/>
    <row r="20527" ht="14.25" customHeight="1"/>
    <row r="20528" ht="14.25" customHeight="1"/>
    <row r="20529" ht="14.25" customHeight="1"/>
    <row r="20530" ht="14.25" customHeight="1"/>
    <row r="20531" ht="14.25" customHeight="1"/>
    <row r="20532" ht="14.25" customHeight="1"/>
    <row r="20533" ht="14.25" customHeight="1"/>
    <row r="20534" ht="14.25" customHeight="1"/>
    <row r="20535" ht="14.25" customHeight="1"/>
    <row r="20536" ht="14.25" customHeight="1"/>
    <row r="20537" ht="14.25" customHeight="1"/>
    <row r="20538" ht="14.25" customHeight="1"/>
    <row r="20539" ht="14.25" customHeight="1"/>
    <row r="20540" ht="14.25" customHeight="1"/>
    <row r="20541" ht="14.25" customHeight="1"/>
    <row r="20542" ht="14.25" customHeight="1"/>
    <row r="20543" ht="14.25" customHeight="1"/>
    <row r="20544" ht="14.25" customHeight="1"/>
    <row r="20545" ht="14.25" customHeight="1"/>
    <row r="20546" ht="14.25" customHeight="1"/>
    <row r="20547" ht="14.25" customHeight="1"/>
    <row r="20548" ht="14.25" customHeight="1"/>
    <row r="20549" ht="14.25" customHeight="1"/>
    <row r="20550" ht="14.25" customHeight="1"/>
    <row r="20551" ht="14.25" customHeight="1"/>
    <row r="20552" ht="14.25" customHeight="1"/>
    <row r="20553" ht="14.25" customHeight="1"/>
    <row r="20554" ht="14.25" customHeight="1"/>
    <row r="20555" ht="14.25" customHeight="1"/>
    <row r="20556" ht="14.25" customHeight="1"/>
    <row r="20557" ht="14.25" customHeight="1"/>
    <row r="20558" ht="14.25" customHeight="1"/>
    <row r="20559" ht="14.25" customHeight="1"/>
    <row r="20560" ht="14.25" customHeight="1"/>
    <row r="20561" ht="14.25" customHeight="1"/>
    <row r="20562" ht="14.25" customHeight="1"/>
    <row r="20563" ht="14.25" customHeight="1"/>
    <row r="20564" ht="14.25" customHeight="1"/>
    <row r="20565" ht="14.25" customHeight="1"/>
    <row r="20566" ht="14.25" customHeight="1"/>
    <row r="20567" ht="14.25" customHeight="1"/>
    <row r="20568" ht="14.25" customHeight="1"/>
    <row r="20569" ht="14.25" customHeight="1"/>
    <row r="20570" ht="14.25" customHeight="1"/>
    <row r="20571" ht="14.25" customHeight="1"/>
    <row r="20572" ht="14.25" customHeight="1"/>
    <row r="20573" ht="14.25" customHeight="1"/>
    <row r="20574" ht="14.25" customHeight="1"/>
    <row r="20575" ht="14.25" customHeight="1"/>
    <row r="20576" ht="14.25" customHeight="1"/>
    <row r="20577" ht="14.25" customHeight="1"/>
    <row r="20578" ht="14.25" customHeight="1"/>
    <row r="20579" ht="14.25" customHeight="1"/>
    <row r="20580" ht="14.25" customHeight="1"/>
    <row r="20581" ht="14.25" customHeight="1"/>
    <row r="20582" ht="14.25" customHeight="1"/>
    <row r="20583" ht="14.25" customHeight="1"/>
    <row r="20584" ht="14.25" customHeight="1"/>
    <row r="20585" ht="14.25" customHeight="1"/>
    <row r="20586" ht="14.25" customHeight="1"/>
    <row r="20587" ht="14.25" customHeight="1"/>
    <row r="20588" ht="14.25" customHeight="1"/>
    <row r="20589" ht="14.25" customHeight="1"/>
    <row r="20590" ht="14.25" customHeight="1"/>
    <row r="20591" ht="14.25" customHeight="1"/>
    <row r="20592" ht="14.25" customHeight="1"/>
    <row r="20593" ht="14.25" customHeight="1"/>
    <row r="20594" ht="14.25" customHeight="1"/>
    <row r="20595" ht="14.25" customHeight="1"/>
    <row r="20596" ht="14.25" customHeight="1"/>
    <row r="20597" ht="14.25" customHeight="1"/>
    <row r="20598" ht="14.25" customHeight="1"/>
    <row r="20599" ht="14.25" customHeight="1"/>
    <row r="20600" ht="14.25" customHeight="1"/>
    <row r="20601" ht="14.25" customHeight="1"/>
    <row r="20602" ht="14.25" customHeight="1"/>
    <row r="20603" ht="14.25" customHeight="1"/>
    <row r="20604" ht="14.25" customHeight="1"/>
    <row r="20605" ht="14.25" customHeight="1"/>
    <row r="20606" ht="14.25" customHeight="1"/>
    <row r="20607" ht="14.25" customHeight="1"/>
    <row r="20608" ht="14.25" customHeight="1"/>
    <row r="20609" ht="14.25" customHeight="1"/>
    <row r="20610" ht="14.25" customHeight="1"/>
    <row r="20611" ht="14.25" customHeight="1"/>
    <row r="20612" ht="14.25" customHeight="1"/>
    <row r="20613" ht="14.25" customHeight="1"/>
    <row r="20614" ht="14.25" customHeight="1"/>
    <row r="20615" ht="14.25" customHeight="1"/>
    <row r="20616" ht="14.25" customHeight="1"/>
    <row r="20617" ht="14.25" customHeight="1"/>
    <row r="20618" ht="14.25" customHeight="1"/>
    <row r="20619" ht="14.25" customHeight="1"/>
    <row r="20620" ht="14.25" customHeight="1"/>
    <row r="20621" ht="14.25" customHeight="1"/>
    <row r="20622" ht="14.25" customHeight="1"/>
    <row r="20623" ht="14.25" customHeight="1"/>
    <row r="20624" ht="14.25" customHeight="1"/>
    <row r="20625" ht="14.25" customHeight="1"/>
    <row r="20626" ht="14.25" customHeight="1"/>
    <row r="20627" ht="14.25" customHeight="1"/>
    <row r="20628" ht="14.25" customHeight="1"/>
    <row r="20629" ht="14.25" customHeight="1"/>
    <row r="20630" ht="14.25" customHeight="1"/>
    <row r="20631" ht="14.25" customHeight="1"/>
    <row r="20632" ht="14.25" customHeight="1"/>
    <row r="20633" ht="14.25" customHeight="1"/>
    <row r="20634" ht="14.25" customHeight="1"/>
    <row r="20635" ht="14.25" customHeight="1"/>
    <row r="20636" ht="14.25" customHeight="1"/>
    <row r="20637" ht="14.25" customHeight="1"/>
    <row r="20638" ht="14.25" customHeight="1"/>
    <row r="20639" ht="14.25" customHeight="1"/>
    <row r="20640" ht="14.25" customHeight="1"/>
    <row r="20641" ht="14.25" customHeight="1"/>
    <row r="20642" ht="14.25" customHeight="1"/>
    <row r="20643" ht="14.25" customHeight="1"/>
    <row r="20644" ht="14.25" customHeight="1"/>
    <row r="20645" ht="14.25" customHeight="1"/>
    <row r="20646" ht="14.25" customHeight="1"/>
    <row r="20647" ht="14.25" customHeight="1"/>
    <row r="20648" ht="14.25" customHeight="1"/>
    <row r="20649" ht="14.25" customHeight="1"/>
    <row r="20650" ht="14.25" customHeight="1"/>
    <row r="20651" ht="14.25" customHeight="1"/>
    <row r="20652" ht="14.25" customHeight="1"/>
    <row r="20653" ht="14.25" customHeight="1"/>
    <row r="20654" ht="14.25" customHeight="1"/>
    <row r="20655" ht="14.25" customHeight="1"/>
    <row r="20656" ht="14.25" customHeight="1"/>
    <row r="20657" ht="14.25" customHeight="1"/>
    <row r="20658" ht="14.25" customHeight="1"/>
    <row r="20659" ht="14.25" customHeight="1"/>
    <row r="20660" ht="14.25" customHeight="1"/>
    <row r="20661" ht="14.25" customHeight="1"/>
    <row r="20662" ht="14.25" customHeight="1"/>
    <row r="20663" ht="14.25" customHeight="1"/>
    <row r="20664" ht="14.25" customHeight="1"/>
    <row r="20665" ht="14.25" customHeight="1"/>
    <row r="20666" ht="14.25" customHeight="1"/>
    <row r="20667" ht="14.25" customHeight="1"/>
    <row r="20668" ht="14.25" customHeight="1"/>
    <row r="20669" ht="14.25" customHeight="1"/>
    <row r="20670" ht="14.25" customHeight="1"/>
    <row r="20671" ht="14.25" customHeight="1"/>
    <row r="20672" ht="14.25" customHeight="1"/>
    <row r="20673" ht="14.25" customHeight="1"/>
    <row r="20674" ht="14.25" customHeight="1"/>
    <row r="20675" ht="14.25" customHeight="1"/>
    <row r="20676" ht="14.25" customHeight="1"/>
    <row r="20677" ht="14.25" customHeight="1"/>
    <row r="20678" ht="14.25" customHeight="1"/>
    <row r="20679" ht="14.25" customHeight="1"/>
    <row r="20680" ht="14.25" customHeight="1"/>
    <row r="20681" ht="14.25" customHeight="1"/>
    <row r="20682" ht="14.25" customHeight="1"/>
    <row r="20683" ht="14.25" customHeight="1"/>
    <row r="20684" ht="14.25" customHeight="1"/>
    <row r="20685" ht="14.25" customHeight="1"/>
    <row r="20686" ht="14.25" customHeight="1"/>
    <row r="20687" ht="14.25" customHeight="1"/>
    <row r="20688" ht="14.25" customHeight="1"/>
    <row r="20689" ht="14.25" customHeight="1"/>
    <row r="20690" ht="14.25" customHeight="1"/>
    <row r="20691" ht="14.25" customHeight="1"/>
    <row r="20692" ht="14.25" customHeight="1"/>
    <row r="20693" ht="14.25" customHeight="1"/>
    <row r="20694" ht="14.25" customHeight="1"/>
    <row r="20695" ht="14.25" customHeight="1"/>
    <row r="20696" ht="14.25" customHeight="1"/>
    <row r="20697" ht="14.25" customHeight="1"/>
    <row r="20698" ht="14.25" customHeight="1"/>
    <row r="20699" ht="14.25" customHeight="1"/>
    <row r="20700" ht="14.25" customHeight="1"/>
    <row r="20701" ht="14.25" customHeight="1"/>
    <row r="20702" ht="14.25" customHeight="1"/>
    <row r="20703" ht="14.25" customHeight="1"/>
    <row r="20704" ht="14.25" customHeight="1"/>
    <row r="20705" ht="14.25" customHeight="1"/>
    <row r="20706" ht="14.25" customHeight="1"/>
    <row r="20707" ht="14.25" customHeight="1"/>
    <row r="20708" ht="14.25" customHeight="1"/>
    <row r="20709" ht="14.25" customHeight="1"/>
    <row r="20710" ht="14.25" customHeight="1"/>
    <row r="20711" ht="14.25" customHeight="1"/>
    <row r="20712" ht="14.25" customHeight="1"/>
    <row r="20713" ht="14.25" customHeight="1"/>
    <row r="20714" ht="14.25" customHeight="1"/>
    <row r="20715" ht="14.25" customHeight="1"/>
    <row r="20716" ht="14.25" customHeight="1"/>
    <row r="20717" ht="14.25" customHeight="1"/>
    <row r="20718" ht="14.25" customHeight="1"/>
    <row r="20719" ht="14.25" customHeight="1"/>
    <row r="20720" ht="14.25" customHeight="1"/>
    <row r="20721" ht="14.25" customHeight="1"/>
    <row r="20722" ht="14.25" customHeight="1"/>
    <row r="20723" ht="14.25" customHeight="1"/>
    <row r="20724" ht="14.25" customHeight="1"/>
    <row r="20725" ht="14.25" customHeight="1"/>
    <row r="20726" ht="14.25" customHeight="1"/>
    <row r="20727" ht="14.25" customHeight="1"/>
    <row r="20728" ht="14.25" customHeight="1"/>
    <row r="20729" ht="14.25" customHeight="1"/>
    <row r="20730" ht="14.25" customHeight="1"/>
    <row r="20731" ht="14.25" customHeight="1"/>
    <row r="20732" ht="14.25" customHeight="1"/>
    <row r="20733" ht="14.25" customHeight="1"/>
    <row r="20734" ht="14.25" customHeight="1"/>
    <row r="20735" ht="14.25" customHeight="1"/>
    <row r="20736" ht="14.25" customHeight="1"/>
    <row r="20737" ht="14.25" customHeight="1"/>
    <row r="20738" ht="14.25" customHeight="1"/>
    <row r="20739" ht="14.25" customHeight="1"/>
    <row r="20740" ht="14.25" customHeight="1"/>
    <row r="20741" ht="14.25" customHeight="1"/>
    <row r="20742" ht="14.25" customHeight="1"/>
    <row r="20743" ht="14.25" customHeight="1"/>
    <row r="20744" ht="14.25" customHeight="1"/>
    <row r="20745" ht="14.25" customHeight="1"/>
    <row r="20746" ht="14.25" customHeight="1"/>
    <row r="20747" ht="14.25" customHeight="1"/>
    <row r="20748" ht="14.25" customHeight="1"/>
    <row r="20749" ht="14.25" customHeight="1"/>
    <row r="20750" ht="14.25" customHeight="1"/>
    <row r="20751" ht="14.25" customHeight="1"/>
    <row r="20752" ht="14.25" customHeight="1"/>
    <row r="20753" ht="14.25" customHeight="1"/>
    <row r="20754" ht="14.25" customHeight="1"/>
    <row r="20755" ht="14.25" customHeight="1"/>
    <row r="20756" ht="14.25" customHeight="1"/>
    <row r="20757" ht="14.25" customHeight="1"/>
    <row r="20758" ht="14.25" customHeight="1"/>
    <row r="20759" ht="14.25" customHeight="1"/>
    <row r="20760" ht="14.25" customHeight="1"/>
    <row r="20761" ht="14.25" customHeight="1"/>
    <row r="20762" ht="14.25" customHeight="1"/>
    <row r="20763" ht="14.25" customHeight="1"/>
    <row r="20764" ht="14.25" customHeight="1"/>
    <row r="20765" ht="14.25" customHeight="1"/>
    <row r="20766" ht="14.25" customHeight="1"/>
    <row r="20767" ht="14.25" customHeight="1"/>
    <row r="20768" ht="14.25" customHeight="1"/>
    <row r="20769" ht="14.25" customHeight="1"/>
    <row r="20770" ht="14.25" customHeight="1"/>
    <row r="20771" ht="14.25" customHeight="1"/>
    <row r="20772" ht="14.25" customHeight="1"/>
    <row r="20773" ht="14.25" customHeight="1"/>
    <row r="20774" ht="14.25" customHeight="1"/>
    <row r="20775" ht="14.25" customHeight="1"/>
    <row r="20776" ht="14.25" customHeight="1"/>
    <row r="20777" ht="14.25" customHeight="1"/>
    <row r="20778" ht="14.25" customHeight="1"/>
    <row r="20779" ht="14.25" customHeight="1"/>
    <row r="20780" ht="14.25" customHeight="1"/>
    <row r="20781" ht="14.25" customHeight="1"/>
    <row r="20782" ht="14.25" customHeight="1"/>
    <row r="20783" ht="14.25" customHeight="1"/>
    <row r="20784" ht="14.25" customHeight="1"/>
    <row r="20785" ht="14.25" customHeight="1"/>
    <row r="20786" ht="14.25" customHeight="1"/>
    <row r="20787" ht="14.25" customHeight="1"/>
    <row r="20788" ht="14.25" customHeight="1"/>
    <row r="20789" ht="14.25" customHeight="1"/>
    <row r="20790" ht="14.25" customHeight="1"/>
    <row r="20791" ht="14.25" customHeight="1"/>
    <row r="20792" ht="14.25" customHeight="1"/>
    <row r="20793" ht="14.25" customHeight="1"/>
    <row r="20794" ht="14.25" customHeight="1"/>
    <row r="20795" ht="14.25" customHeight="1"/>
    <row r="20796" ht="14.25" customHeight="1"/>
    <row r="20797" ht="14.25" customHeight="1"/>
    <row r="20798" ht="14.25" customHeight="1"/>
    <row r="20799" ht="14.25" customHeight="1"/>
    <row r="20800" ht="14.25" customHeight="1"/>
    <row r="20801" ht="14.25" customHeight="1"/>
    <row r="20802" ht="14.25" customHeight="1"/>
    <row r="20803" ht="14.25" customHeight="1"/>
    <row r="20804" ht="14.25" customHeight="1"/>
    <row r="20805" ht="14.25" customHeight="1"/>
    <row r="20806" ht="14.25" customHeight="1"/>
    <row r="20807" ht="14.25" customHeight="1"/>
    <row r="20808" ht="14.25" customHeight="1"/>
    <row r="20809" ht="14.25" customHeight="1"/>
    <row r="20810" ht="14.25" customHeight="1"/>
    <row r="20811" ht="14.25" customHeight="1"/>
    <row r="20812" ht="14.25" customHeight="1"/>
    <row r="20813" ht="14.25" customHeight="1"/>
    <row r="20814" ht="14.25" customHeight="1"/>
    <row r="20815" ht="14.25" customHeight="1"/>
    <row r="20816" ht="14.25" customHeight="1"/>
    <row r="20817" ht="14.25" customHeight="1"/>
    <row r="20818" ht="14.25" customHeight="1"/>
    <row r="20819" ht="14.25" customHeight="1"/>
    <row r="20820" ht="14.25" customHeight="1"/>
    <row r="20821" ht="14.25" customHeight="1"/>
    <row r="20822" ht="14.25" customHeight="1"/>
    <row r="20823" ht="14.25" customHeight="1"/>
    <row r="20824" ht="14.25" customHeight="1"/>
    <row r="20825" ht="14.25" customHeight="1"/>
    <row r="20826" ht="14.25" customHeight="1"/>
    <row r="20827" ht="14.25" customHeight="1"/>
    <row r="20828" ht="14.25" customHeight="1"/>
    <row r="20829" ht="14.25" customHeight="1"/>
    <row r="20830" ht="14.25" customHeight="1"/>
    <row r="20831" ht="14.25" customHeight="1"/>
    <row r="20832" ht="14.25" customHeight="1"/>
    <row r="20833" ht="14.25" customHeight="1"/>
    <row r="20834" ht="14.25" customHeight="1"/>
    <row r="20835" ht="14.25" customHeight="1"/>
    <row r="20836" ht="14.25" customHeight="1"/>
    <row r="20837" ht="14.25" customHeight="1"/>
    <row r="20838" ht="14.25" customHeight="1"/>
    <row r="20839" ht="14.25" customHeight="1"/>
    <row r="20840" ht="14.25" customHeight="1"/>
    <row r="20841" ht="14.25" customHeight="1"/>
    <row r="20842" ht="14.25" customHeight="1"/>
    <row r="20843" ht="14.25" customHeight="1"/>
    <row r="20844" ht="14.25" customHeight="1"/>
    <row r="20845" ht="14.25" customHeight="1"/>
    <row r="20846" ht="14.25" customHeight="1"/>
    <row r="20847" ht="14.25" customHeight="1"/>
    <row r="20848" ht="14.25" customHeight="1"/>
    <row r="20849" ht="14.25" customHeight="1"/>
    <row r="20850" ht="14.25" customHeight="1"/>
    <row r="20851" ht="14.25" customHeight="1"/>
    <row r="20852" ht="14.25" customHeight="1"/>
    <row r="20853" ht="14.25" customHeight="1"/>
    <row r="20854" ht="14.25" customHeight="1"/>
    <row r="20855" ht="14.25" customHeight="1"/>
    <row r="20856" ht="14.25" customHeight="1"/>
    <row r="20857" ht="14.25" customHeight="1"/>
    <row r="20858" ht="14.25" customHeight="1"/>
    <row r="20859" ht="14.25" customHeight="1"/>
    <row r="20860" ht="14.25" customHeight="1"/>
    <row r="20861" ht="14.25" customHeight="1"/>
    <row r="20862" ht="14.25" customHeight="1"/>
    <row r="20863" ht="14.25" customHeight="1"/>
    <row r="20864" ht="14.25" customHeight="1"/>
    <row r="20865" ht="14.25" customHeight="1"/>
    <row r="20866" ht="14.25" customHeight="1"/>
    <row r="20867" ht="14.25" customHeight="1"/>
    <row r="20868" ht="14.25" customHeight="1"/>
    <row r="20869" ht="14.25" customHeight="1"/>
    <row r="20870" ht="14.25" customHeight="1"/>
    <row r="20871" ht="14.25" customHeight="1"/>
    <row r="20872" ht="14.25" customHeight="1"/>
    <row r="20873" ht="14.25" customHeight="1"/>
    <row r="20874" ht="14.25" customHeight="1"/>
    <row r="20875" ht="14.25" customHeight="1"/>
    <row r="20876" ht="14.25" customHeight="1"/>
    <row r="20877" ht="14.25" customHeight="1"/>
    <row r="20878" ht="14.25" customHeight="1"/>
    <row r="20879" ht="14.25" customHeight="1"/>
    <row r="20880" ht="14.25" customHeight="1"/>
    <row r="20881" ht="14.25" customHeight="1"/>
    <row r="20882" ht="14.25" customHeight="1"/>
    <row r="20883" ht="14.25" customHeight="1"/>
    <row r="20884" ht="14.25" customHeight="1"/>
    <row r="20885" ht="14.25" customHeight="1"/>
    <row r="20886" ht="14.25" customHeight="1"/>
    <row r="20887" ht="14.25" customHeight="1"/>
    <row r="20888" ht="14.25" customHeight="1"/>
    <row r="20889" ht="14.25" customHeight="1"/>
    <row r="20890" ht="14.25" customHeight="1"/>
    <row r="20891" ht="14.25" customHeight="1"/>
    <row r="20892" ht="14.25" customHeight="1"/>
    <row r="20893" ht="14.25" customHeight="1"/>
    <row r="20894" ht="14.25" customHeight="1"/>
    <row r="20895" ht="14.25" customHeight="1"/>
    <row r="20896" ht="14.25" customHeight="1"/>
    <row r="20897" ht="14.25" customHeight="1"/>
    <row r="20898" ht="14.25" customHeight="1"/>
    <row r="20899" ht="14.25" customHeight="1"/>
    <row r="20900" ht="14.25" customHeight="1"/>
    <row r="20901" ht="14.25" customHeight="1"/>
    <row r="20902" ht="14.25" customHeight="1"/>
    <row r="20903" ht="14.25" customHeight="1"/>
    <row r="20904" ht="14.25" customHeight="1"/>
    <row r="20905" ht="14.25" customHeight="1"/>
    <row r="20906" ht="14.25" customHeight="1"/>
    <row r="20907" ht="14.25" customHeight="1"/>
    <row r="20908" ht="14.25" customHeight="1"/>
    <row r="20909" ht="14.25" customHeight="1"/>
    <row r="20910" ht="14.25" customHeight="1"/>
    <row r="20911" ht="14.25" customHeight="1"/>
    <row r="20912" ht="14.25" customHeight="1"/>
    <row r="20913" ht="14.25" customHeight="1"/>
    <row r="20914" ht="14.25" customHeight="1"/>
    <row r="20915" ht="14.25" customHeight="1"/>
    <row r="20916" ht="14.25" customHeight="1"/>
    <row r="20917" ht="14.25" customHeight="1"/>
    <row r="20918" ht="14.25" customHeight="1"/>
    <row r="20919" ht="14.25" customHeight="1"/>
    <row r="20920" ht="14.25" customHeight="1"/>
    <row r="20921" ht="14.25" customHeight="1"/>
    <row r="20922" ht="14.25" customHeight="1"/>
    <row r="20923" ht="14.25" customHeight="1"/>
    <row r="20924" ht="14.25" customHeight="1"/>
    <row r="20925" ht="14.25" customHeight="1"/>
    <row r="20926" ht="14.25" customHeight="1"/>
    <row r="20927" ht="14.25" customHeight="1"/>
    <row r="20928" ht="14.25" customHeight="1"/>
    <row r="20929" ht="14.25" customHeight="1"/>
    <row r="20930" ht="14.25" customHeight="1"/>
    <row r="20931" ht="14.25" customHeight="1"/>
    <row r="20932" ht="14.25" customHeight="1"/>
    <row r="20933" ht="14.25" customHeight="1"/>
    <row r="20934" ht="14.25" customHeight="1"/>
    <row r="20935" ht="14.25" customHeight="1"/>
    <row r="20936" ht="14.25" customHeight="1"/>
    <row r="20937" ht="14.25" customHeight="1"/>
    <row r="20938" ht="14.25" customHeight="1"/>
    <row r="20939" ht="14.25" customHeight="1"/>
    <row r="20940" ht="14.25" customHeight="1"/>
    <row r="20941" ht="14.25" customHeight="1"/>
    <row r="20942" ht="14.25" customHeight="1"/>
    <row r="20943" ht="14.25" customHeight="1"/>
    <row r="20944" ht="14.25" customHeight="1"/>
    <row r="20945" ht="14.25" customHeight="1"/>
    <row r="20946" ht="14.25" customHeight="1"/>
    <row r="20947" ht="14.25" customHeight="1"/>
    <row r="20948" ht="14.25" customHeight="1"/>
    <row r="20949" ht="14.25" customHeight="1"/>
    <row r="20950" ht="14.25" customHeight="1"/>
    <row r="20951" ht="14.25" customHeight="1"/>
    <row r="20952" ht="14.25" customHeight="1"/>
    <row r="20953" ht="14.25" customHeight="1"/>
    <row r="20954" ht="14.25" customHeight="1"/>
    <row r="20955" ht="14.25" customHeight="1"/>
    <row r="20956" ht="14.25" customHeight="1"/>
    <row r="20957" ht="14.25" customHeight="1"/>
    <row r="20958" ht="14.25" customHeight="1"/>
    <row r="20959" ht="14.25" customHeight="1"/>
    <row r="20960" ht="14.25" customHeight="1"/>
    <row r="20961" ht="14.25" customHeight="1"/>
    <row r="20962" ht="14.25" customHeight="1"/>
    <row r="20963" ht="14.25" customHeight="1"/>
    <row r="20964" ht="14.25" customHeight="1"/>
    <row r="20965" ht="14.25" customHeight="1"/>
    <row r="20966" ht="14.25" customHeight="1"/>
    <row r="20967" ht="14.25" customHeight="1"/>
    <row r="20968" ht="14.25" customHeight="1"/>
    <row r="20969" ht="14.25" customHeight="1"/>
    <row r="20970" ht="14.25" customHeight="1"/>
    <row r="20971" ht="14.25" customHeight="1"/>
    <row r="20972" ht="14.25" customHeight="1"/>
    <row r="20973" ht="14.25" customHeight="1"/>
    <row r="20974" ht="14.25" customHeight="1"/>
    <row r="20975" ht="14.25" customHeight="1"/>
    <row r="20976" ht="14.25" customHeight="1"/>
    <row r="20977" ht="14.25" customHeight="1"/>
    <row r="20978" ht="14.25" customHeight="1"/>
    <row r="20979" ht="14.25" customHeight="1"/>
    <row r="20980" ht="14.25" customHeight="1"/>
    <row r="20981" ht="14.25" customHeight="1"/>
    <row r="20982" ht="14.25" customHeight="1"/>
    <row r="20983" ht="14.25" customHeight="1"/>
    <row r="20984" ht="14.25" customHeight="1"/>
    <row r="20985" ht="14.25" customHeight="1"/>
    <row r="20986" ht="14.25" customHeight="1"/>
    <row r="20987" ht="14.25" customHeight="1"/>
    <row r="20988" ht="14.25" customHeight="1"/>
    <row r="20989" ht="14.25" customHeight="1"/>
    <row r="20990" ht="14.25" customHeight="1"/>
    <row r="20991" ht="14.25" customHeight="1"/>
    <row r="20992" ht="14.25" customHeight="1"/>
    <row r="20993" ht="14.25" customHeight="1"/>
    <row r="20994" ht="14.25" customHeight="1"/>
    <row r="20995" ht="14.25" customHeight="1"/>
    <row r="20996" ht="14.25" customHeight="1"/>
    <row r="20997" ht="14.25" customHeight="1"/>
    <row r="20998" ht="14.25" customHeight="1"/>
    <row r="20999" ht="14.25" customHeight="1"/>
    <row r="21000" ht="14.25" customHeight="1"/>
    <row r="21001" ht="14.25" customHeight="1"/>
    <row r="21002" ht="14.25" customHeight="1"/>
    <row r="21003" ht="14.25" customHeight="1"/>
    <row r="21004" ht="14.25" customHeight="1"/>
    <row r="21005" ht="14.25" customHeight="1"/>
    <row r="21006" ht="14.25" customHeight="1"/>
    <row r="21007" ht="14.25" customHeight="1"/>
    <row r="21008" ht="14.25" customHeight="1"/>
    <row r="21009" ht="14.25" customHeight="1"/>
    <row r="21010" ht="14.25" customHeight="1"/>
    <row r="21011" ht="14.25" customHeight="1"/>
    <row r="21012" ht="14.25" customHeight="1"/>
    <row r="21013" ht="14.25" customHeight="1"/>
    <row r="21014" ht="14.25" customHeight="1"/>
    <row r="21015" ht="14.25" customHeight="1"/>
    <row r="21016" ht="14.25" customHeight="1"/>
    <row r="21017" ht="14.25" customHeight="1"/>
    <row r="21018" ht="14.25" customHeight="1"/>
    <row r="21019" ht="14.25" customHeight="1"/>
    <row r="21020" ht="14.25" customHeight="1"/>
    <row r="21021" ht="14.25" customHeight="1"/>
    <row r="21022" ht="14.25" customHeight="1"/>
    <row r="21023" ht="14.25" customHeight="1"/>
    <row r="21024" ht="14.25" customHeight="1"/>
    <row r="21025" ht="14.25" customHeight="1"/>
    <row r="21026" ht="14.25" customHeight="1"/>
    <row r="21027" ht="14.25" customHeight="1"/>
    <row r="21028" ht="14.25" customHeight="1"/>
    <row r="21029" ht="14.25" customHeight="1"/>
    <row r="21030" ht="14.25" customHeight="1"/>
    <row r="21031" ht="14.25" customHeight="1"/>
    <row r="21032" ht="14.25" customHeight="1"/>
    <row r="21033" ht="14.25" customHeight="1"/>
    <row r="21034" ht="14.25" customHeight="1"/>
    <row r="21035" ht="14.25" customHeight="1"/>
    <row r="21036" ht="14.25" customHeight="1"/>
    <row r="21037" ht="14.25" customHeight="1"/>
    <row r="21038" ht="14.25" customHeight="1"/>
    <row r="21039" ht="14.25" customHeight="1"/>
    <row r="21040" ht="14.25" customHeight="1"/>
    <row r="21041" ht="14.25" customHeight="1"/>
    <row r="21042" ht="14.25" customHeight="1"/>
    <row r="21043" ht="14.25" customHeight="1"/>
    <row r="21044" ht="14.25" customHeight="1"/>
    <row r="21045" ht="14.25" customHeight="1"/>
    <row r="21046" ht="14.25" customHeight="1"/>
    <row r="21047" ht="14.25" customHeight="1"/>
    <row r="21048" ht="14.25" customHeight="1"/>
    <row r="21049" ht="14.25" customHeight="1"/>
    <row r="21050" ht="14.25" customHeight="1"/>
    <row r="21051" ht="14.25" customHeight="1"/>
    <row r="21052" ht="14.25" customHeight="1"/>
    <row r="21053" ht="14.25" customHeight="1"/>
    <row r="21054" ht="14.25" customHeight="1"/>
    <row r="21055" ht="14.25" customHeight="1"/>
    <row r="21056" ht="14.25" customHeight="1"/>
    <row r="21057" ht="14.25" customHeight="1"/>
    <row r="21058" ht="14.25" customHeight="1"/>
    <row r="21059" ht="14.25" customHeight="1"/>
    <row r="21060" ht="14.25" customHeight="1"/>
    <row r="21061" ht="14.25" customHeight="1"/>
    <row r="21062" ht="14.25" customHeight="1"/>
    <row r="21063" ht="14.25" customHeight="1"/>
    <row r="21064" ht="14.25" customHeight="1"/>
    <row r="21065" ht="14.25" customHeight="1"/>
    <row r="21066" ht="14.25" customHeight="1"/>
    <row r="21067" ht="14.25" customHeight="1"/>
    <row r="21068" ht="14.25" customHeight="1"/>
    <row r="21069" ht="14.25" customHeight="1"/>
    <row r="21070" ht="14.25" customHeight="1"/>
    <row r="21071" ht="14.25" customHeight="1"/>
    <row r="21072" ht="14.25" customHeight="1"/>
    <row r="21073" ht="14.25" customHeight="1"/>
    <row r="21074" ht="14.25" customHeight="1"/>
    <row r="21075" ht="14.25" customHeight="1"/>
    <row r="21076" ht="14.25" customHeight="1"/>
    <row r="21077" ht="14.25" customHeight="1"/>
    <row r="21078" ht="14.25" customHeight="1"/>
    <row r="21079" ht="14.25" customHeight="1"/>
    <row r="21080" ht="14.25" customHeight="1"/>
    <row r="21081" ht="14.25" customHeight="1"/>
    <row r="21082" ht="14.25" customHeight="1"/>
    <row r="21083" ht="14.25" customHeight="1"/>
    <row r="21084" ht="14.25" customHeight="1"/>
    <row r="21085" ht="14.25" customHeight="1"/>
    <row r="21086" ht="14.25" customHeight="1"/>
    <row r="21087" ht="14.25" customHeight="1"/>
    <row r="21088" ht="14.25" customHeight="1"/>
    <row r="21089" ht="14.25" customHeight="1"/>
    <row r="21090" ht="14.25" customHeight="1"/>
    <row r="21091" ht="14.25" customHeight="1"/>
    <row r="21092" ht="14.25" customHeight="1"/>
    <row r="21093" ht="14.25" customHeight="1"/>
    <row r="21094" ht="14.25" customHeight="1"/>
    <row r="21095" ht="14.25" customHeight="1"/>
    <row r="21096" ht="14.25" customHeight="1"/>
    <row r="21097" ht="14.25" customHeight="1"/>
    <row r="21098" ht="14.25" customHeight="1"/>
    <row r="21099" ht="14.25" customHeight="1"/>
    <row r="21100" ht="14.25" customHeight="1"/>
    <row r="21101" ht="14.25" customHeight="1"/>
    <row r="21102" ht="14.25" customHeight="1"/>
    <row r="21103" ht="14.25" customHeight="1"/>
    <row r="21104" ht="14.25" customHeight="1"/>
    <row r="21105" ht="14.25" customHeight="1"/>
    <row r="21106" ht="14.25" customHeight="1"/>
    <row r="21107" ht="14.25" customHeight="1"/>
    <row r="21108" ht="14.25" customHeight="1"/>
    <row r="21109" ht="14.25" customHeight="1"/>
    <row r="21110" ht="14.25" customHeight="1"/>
    <row r="21111" ht="14.25" customHeight="1"/>
    <row r="21112" ht="14.25" customHeight="1"/>
    <row r="21113" ht="14.25" customHeight="1"/>
    <row r="21114" ht="14.25" customHeight="1"/>
    <row r="21115" ht="14.25" customHeight="1"/>
    <row r="21116" ht="14.25" customHeight="1"/>
    <row r="21117" ht="14.25" customHeight="1"/>
    <row r="21118" ht="14.25" customHeight="1"/>
    <row r="21119" ht="14.25" customHeight="1"/>
    <row r="21120" ht="14.25" customHeight="1"/>
    <row r="21121" ht="14.25" customHeight="1"/>
    <row r="21122" ht="14.25" customHeight="1"/>
    <row r="21123" ht="14.25" customHeight="1"/>
    <row r="21124" ht="14.25" customHeight="1"/>
    <row r="21125" ht="14.25" customHeight="1"/>
    <row r="21126" ht="14.25" customHeight="1"/>
    <row r="21127" ht="14.25" customHeight="1"/>
    <row r="21128" ht="14.25" customHeight="1"/>
    <row r="21129" ht="14.25" customHeight="1"/>
    <row r="21130" ht="14.25" customHeight="1"/>
    <row r="21131" ht="14.25" customHeight="1"/>
    <row r="21132" ht="14.25" customHeight="1"/>
    <row r="21133" ht="14.25" customHeight="1"/>
    <row r="21134" ht="14.25" customHeight="1"/>
    <row r="21135" ht="14.25" customHeight="1"/>
    <row r="21136" ht="14.25" customHeight="1"/>
    <row r="21137" ht="14.25" customHeight="1"/>
    <row r="21138" ht="14.25" customHeight="1"/>
    <row r="21139" ht="14.25" customHeight="1"/>
    <row r="21140" ht="14.25" customHeight="1"/>
    <row r="21141" ht="14.25" customHeight="1"/>
    <row r="21142" ht="14.25" customHeight="1"/>
    <row r="21143" ht="14.25" customHeight="1"/>
    <row r="21144" ht="14.25" customHeight="1"/>
    <row r="21145" ht="14.25" customHeight="1"/>
    <row r="21146" ht="14.25" customHeight="1"/>
    <row r="21147" ht="14.25" customHeight="1"/>
    <row r="21148" ht="14.25" customHeight="1"/>
    <row r="21149" ht="14.25" customHeight="1"/>
    <row r="21150" ht="14.25" customHeight="1"/>
    <row r="21151" ht="14.25" customHeight="1"/>
    <row r="21152" ht="14.25" customHeight="1"/>
    <row r="21153" ht="14.25" customHeight="1"/>
    <row r="21154" ht="14.25" customHeight="1"/>
    <row r="21155" ht="14.25" customHeight="1"/>
    <row r="21156" ht="14.25" customHeight="1"/>
    <row r="21157" ht="14.25" customHeight="1"/>
    <row r="21158" ht="14.25" customHeight="1"/>
    <row r="21159" ht="14.25" customHeight="1"/>
    <row r="21160" ht="14.25" customHeight="1"/>
    <row r="21161" ht="14.25" customHeight="1"/>
    <row r="21162" ht="14.25" customHeight="1"/>
    <row r="21163" ht="14.25" customHeight="1"/>
    <row r="21164" ht="14.25" customHeight="1"/>
    <row r="21165" ht="14.25" customHeight="1"/>
    <row r="21166" ht="14.25" customHeight="1"/>
    <row r="21167" ht="14.25" customHeight="1"/>
    <row r="21168" ht="14.25" customHeight="1"/>
    <row r="21169" ht="14.25" customHeight="1"/>
    <row r="21170" ht="14.25" customHeight="1"/>
    <row r="21171" ht="14.25" customHeight="1"/>
    <row r="21172" ht="14.25" customHeight="1"/>
    <row r="21173" ht="14.25" customHeight="1"/>
    <row r="21174" ht="14.25" customHeight="1"/>
    <row r="21175" ht="14.25" customHeight="1"/>
    <row r="21176" ht="14.25" customHeight="1"/>
    <row r="21177" ht="14.25" customHeight="1"/>
    <row r="21178" ht="14.25" customHeight="1"/>
    <row r="21179" ht="14.25" customHeight="1"/>
    <row r="21180" ht="14.25" customHeight="1"/>
    <row r="21181" ht="14.25" customHeight="1"/>
    <row r="21182" ht="14.25" customHeight="1"/>
    <row r="21183" ht="14.25" customHeight="1"/>
    <row r="21184" ht="14.25" customHeight="1"/>
    <row r="21185" ht="14.25" customHeight="1"/>
    <row r="21186" ht="14.25" customHeight="1"/>
    <row r="21187" ht="14.25" customHeight="1"/>
    <row r="21188" ht="14.25" customHeight="1"/>
    <row r="21189" ht="14.25" customHeight="1"/>
    <row r="21190" ht="14.25" customHeight="1"/>
    <row r="21191" ht="14.25" customHeight="1"/>
    <row r="21192" ht="14.25" customHeight="1"/>
    <row r="21193" ht="14.25" customHeight="1"/>
    <row r="21194" ht="14.25" customHeight="1"/>
    <row r="21195" ht="14.25" customHeight="1"/>
    <row r="21196" ht="14.25" customHeight="1"/>
    <row r="21197" ht="14.25" customHeight="1"/>
    <row r="21198" ht="14.25" customHeight="1"/>
    <row r="21199" ht="14.25" customHeight="1"/>
    <row r="21200" ht="14.25" customHeight="1"/>
    <row r="21201" ht="14.25" customHeight="1"/>
    <row r="21202" ht="14.25" customHeight="1"/>
    <row r="21203" ht="14.25" customHeight="1"/>
    <row r="21204" ht="14.25" customHeight="1"/>
    <row r="21205" ht="14.25" customHeight="1"/>
    <row r="21206" ht="14.25" customHeight="1"/>
    <row r="21207" ht="14.25" customHeight="1"/>
    <row r="21208" ht="14.25" customHeight="1"/>
    <row r="21209" ht="14.25" customHeight="1"/>
    <row r="21210" ht="14.25" customHeight="1"/>
    <row r="21211" ht="14.25" customHeight="1"/>
    <row r="21212" ht="14.25" customHeight="1"/>
    <row r="21213" ht="14.25" customHeight="1"/>
    <row r="21214" ht="14.25" customHeight="1"/>
    <row r="21215" ht="14.25" customHeight="1"/>
    <row r="21216" ht="14.25" customHeight="1"/>
    <row r="21217" ht="14.25" customHeight="1"/>
    <row r="21218" ht="14.25" customHeight="1"/>
    <row r="21219" ht="14.25" customHeight="1"/>
    <row r="21220" ht="14.25" customHeight="1"/>
    <row r="21221" ht="14.25" customHeight="1"/>
    <row r="21222" ht="14.25" customHeight="1"/>
    <row r="21223" ht="14.25" customHeight="1"/>
    <row r="21224" ht="14.25" customHeight="1"/>
    <row r="21225" ht="14.25" customHeight="1"/>
    <row r="21226" ht="14.25" customHeight="1"/>
    <row r="21227" ht="14.25" customHeight="1"/>
    <row r="21228" ht="14.25" customHeight="1"/>
    <row r="21229" ht="14.25" customHeight="1"/>
    <row r="21230" ht="14.25" customHeight="1"/>
    <row r="21231" ht="14.25" customHeight="1"/>
    <row r="21232" ht="14.25" customHeight="1"/>
    <row r="21233" ht="14.25" customHeight="1"/>
    <row r="21234" ht="14.25" customHeight="1"/>
    <row r="21235" ht="14.25" customHeight="1"/>
    <row r="21236" ht="14.25" customHeight="1"/>
    <row r="21237" ht="14.25" customHeight="1"/>
    <row r="21238" ht="14.25" customHeight="1"/>
    <row r="21239" ht="14.25" customHeight="1"/>
    <row r="21240" ht="14.25" customHeight="1"/>
    <row r="21241" ht="14.25" customHeight="1"/>
    <row r="21242" ht="14.25" customHeight="1"/>
    <row r="21243" ht="14.25" customHeight="1"/>
    <row r="21244" ht="14.25" customHeight="1"/>
    <row r="21245" ht="14.25" customHeight="1"/>
    <row r="21246" ht="14.25" customHeight="1"/>
    <row r="21247" ht="14.25" customHeight="1"/>
    <row r="21248" ht="14.25" customHeight="1"/>
    <row r="21249" ht="14.25" customHeight="1"/>
    <row r="21250" ht="14.25" customHeight="1"/>
    <row r="21251" ht="14.25" customHeight="1"/>
    <row r="21252" ht="14.25" customHeight="1"/>
    <row r="21253" ht="14.25" customHeight="1"/>
    <row r="21254" ht="14.25" customHeight="1"/>
    <row r="21255" ht="14.25" customHeight="1"/>
    <row r="21256" ht="14.25" customHeight="1"/>
    <row r="21257" ht="14.25" customHeight="1"/>
    <row r="21258" ht="14.25" customHeight="1"/>
    <row r="21259" ht="14.25" customHeight="1"/>
    <row r="21260" ht="14.25" customHeight="1"/>
    <row r="21261" ht="14.25" customHeight="1"/>
    <row r="21262" ht="14.25" customHeight="1"/>
    <row r="21263" ht="14.25" customHeight="1"/>
    <row r="21264" ht="14.25" customHeight="1"/>
    <row r="21265" ht="14.25" customHeight="1"/>
    <row r="21266" ht="14.25" customHeight="1"/>
    <row r="21267" ht="14.25" customHeight="1"/>
    <row r="21268" ht="14.25" customHeight="1"/>
    <row r="21269" ht="14.25" customHeight="1"/>
    <row r="21270" ht="14.25" customHeight="1"/>
    <row r="21271" ht="14.25" customHeight="1"/>
    <row r="21272" ht="14.25" customHeight="1"/>
    <row r="21273" ht="14.25" customHeight="1"/>
    <row r="21274" ht="14.25" customHeight="1"/>
    <row r="21275" ht="14.25" customHeight="1"/>
    <row r="21276" ht="14.25" customHeight="1"/>
    <row r="21277" ht="14.25" customHeight="1"/>
    <row r="21278" ht="14.25" customHeight="1"/>
    <row r="21279" ht="14.25" customHeight="1"/>
    <row r="21280" ht="14.25" customHeight="1"/>
    <row r="21281" ht="14.25" customHeight="1"/>
    <row r="21282" ht="14.25" customHeight="1"/>
    <row r="21283" ht="14.25" customHeight="1"/>
    <row r="21284" ht="14.25" customHeight="1"/>
    <row r="21285" ht="14.25" customHeight="1"/>
    <row r="21286" ht="14.25" customHeight="1"/>
    <row r="21287" ht="14.25" customHeight="1"/>
    <row r="21288" ht="14.25" customHeight="1"/>
    <row r="21289" ht="14.25" customHeight="1"/>
    <row r="21290" ht="14.25" customHeight="1"/>
    <row r="21291" ht="14.25" customHeight="1"/>
    <row r="21292" ht="14.25" customHeight="1"/>
    <row r="21293" ht="14.25" customHeight="1"/>
    <row r="21294" ht="14.25" customHeight="1"/>
    <row r="21295" ht="14.25" customHeight="1"/>
    <row r="21296" ht="14.25" customHeight="1"/>
    <row r="21297" ht="14.25" customHeight="1"/>
    <row r="21298" ht="14.25" customHeight="1"/>
    <row r="21299" ht="14.25" customHeight="1"/>
    <row r="21300" ht="14.25" customHeight="1"/>
    <row r="21301" ht="14.25" customHeight="1"/>
    <row r="21302" ht="14.25" customHeight="1"/>
    <row r="21303" ht="14.25" customHeight="1"/>
    <row r="21304" ht="14.25" customHeight="1"/>
    <row r="21305" ht="14.25" customHeight="1"/>
    <row r="21306" ht="14.25" customHeight="1"/>
    <row r="21307" ht="14.25" customHeight="1"/>
    <row r="21308" ht="14.25" customHeight="1"/>
    <row r="21309" ht="14.25" customHeight="1"/>
    <row r="21310" ht="14.25" customHeight="1"/>
    <row r="21311" ht="14.25" customHeight="1"/>
    <row r="21312" ht="14.25" customHeight="1"/>
    <row r="21313" ht="14.25" customHeight="1"/>
    <row r="21314" ht="14.25" customHeight="1"/>
    <row r="21315" ht="14.25" customHeight="1"/>
    <row r="21316" ht="14.25" customHeight="1"/>
    <row r="21317" ht="14.25" customHeight="1"/>
    <row r="21318" ht="14.25" customHeight="1"/>
    <row r="21319" ht="14.25" customHeight="1"/>
    <row r="21320" ht="14.25" customHeight="1"/>
    <row r="21321" ht="14.25" customHeight="1"/>
    <row r="21322" ht="14.25" customHeight="1"/>
    <row r="21323" ht="14.25" customHeight="1"/>
    <row r="21324" ht="14.25" customHeight="1"/>
    <row r="21325" ht="14.25" customHeight="1"/>
    <row r="21326" ht="14.25" customHeight="1"/>
    <row r="21327" ht="14.25" customHeight="1"/>
    <row r="21328" ht="14.25" customHeight="1"/>
    <row r="21329" ht="14.25" customHeight="1"/>
    <row r="21330" ht="14.25" customHeight="1"/>
    <row r="21331" ht="14.25" customHeight="1"/>
    <row r="21332" ht="14.25" customHeight="1"/>
    <row r="21333" ht="14.25" customHeight="1"/>
    <row r="21334" ht="14.25" customHeight="1"/>
    <row r="21335" ht="14.25" customHeight="1"/>
    <row r="21336" ht="14.25" customHeight="1"/>
    <row r="21337" ht="14.25" customHeight="1"/>
    <row r="21338" ht="14.25" customHeight="1"/>
    <row r="21339" ht="14.25" customHeight="1"/>
    <row r="21340" ht="14.25" customHeight="1"/>
    <row r="21341" ht="14.25" customHeight="1"/>
    <row r="21342" ht="14.25" customHeight="1"/>
    <row r="21343" ht="14.25" customHeight="1"/>
    <row r="21344" ht="14.25" customHeight="1"/>
    <row r="21345" ht="14.25" customHeight="1"/>
    <row r="21346" ht="14.25" customHeight="1"/>
    <row r="21347" ht="14.25" customHeight="1"/>
    <row r="21348" ht="14.25" customHeight="1"/>
    <row r="21349" ht="14.25" customHeight="1"/>
    <row r="21350" ht="14.25" customHeight="1"/>
    <row r="21351" ht="14.25" customHeight="1"/>
    <row r="21352" ht="14.25" customHeight="1"/>
    <row r="21353" ht="14.25" customHeight="1"/>
    <row r="21354" ht="14.25" customHeight="1"/>
    <row r="21355" ht="14.25" customHeight="1"/>
    <row r="21356" ht="14.25" customHeight="1"/>
    <row r="21357" ht="14.25" customHeight="1"/>
    <row r="21358" ht="14.25" customHeight="1"/>
    <row r="21359" ht="14.25" customHeight="1"/>
    <row r="21360" ht="14.25" customHeight="1"/>
    <row r="21361" ht="14.25" customHeight="1"/>
    <row r="21362" ht="14.25" customHeight="1"/>
    <row r="21363" ht="14.25" customHeight="1"/>
    <row r="21364" ht="14.25" customHeight="1"/>
    <row r="21365" ht="14.25" customHeight="1"/>
    <row r="21366" ht="14.25" customHeight="1"/>
    <row r="21367" ht="14.25" customHeight="1"/>
    <row r="21368" ht="14.25" customHeight="1"/>
    <row r="21369" ht="14.25" customHeight="1"/>
    <row r="21370" ht="14.25" customHeight="1"/>
    <row r="21371" ht="14.25" customHeight="1"/>
    <row r="21372" ht="14.25" customHeight="1"/>
    <row r="21373" ht="14.25" customHeight="1"/>
    <row r="21374" ht="14.25" customHeight="1"/>
    <row r="21375" ht="14.25" customHeight="1"/>
    <row r="21376" ht="14.25" customHeight="1"/>
    <row r="21377" ht="14.25" customHeight="1"/>
    <row r="21378" ht="14.25" customHeight="1"/>
    <row r="21379" ht="14.25" customHeight="1"/>
    <row r="21380" ht="14.25" customHeight="1"/>
    <row r="21381" ht="14.25" customHeight="1"/>
    <row r="21382" ht="14.25" customHeight="1"/>
    <row r="21383" ht="14.25" customHeight="1"/>
    <row r="21384" ht="14.25" customHeight="1"/>
    <row r="21385" ht="14.25" customHeight="1"/>
    <row r="21386" ht="14.25" customHeight="1"/>
    <row r="21387" ht="14.25" customHeight="1"/>
    <row r="21388" ht="14.25" customHeight="1"/>
    <row r="21389" ht="14.25" customHeight="1"/>
    <row r="21390" ht="14.25" customHeight="1"/>
    <row r="21391" ht="14.25" customHeight="1"/>
    <row r="21392" ht="14.25" customHeight="1"/>
    <row r="21393" ht="14.25" customHeight="1"/>
    <row r="21394" ht="14.25" customHeight="1"/>
    <row r="21395" ht="14.25" customHeight="1"/>
    <row r="21396" ht="14.25" customHeight="1"/>
    <row r="21397" ht="14.25" customHeight="1"/>
    <row r="21398" ht="14.25" customHeight="1"/>
    <row r="21399" ht="14.25" customHeight="1"/>
    <row r="21400" ht="14.25" customHeight="1"/>
    <row r="21401" ht="14.25" customHeight="1"/>
    <row r="21402" ht="14.25" customHeight="1"/>
    <row r="21403" ht="14.25" customHeight="1"/>
    <row r="21404" ht="14.25" customHeight="1"/>
    <row r="21405" ht="14.25" customHeight="1"/>
    <row r="21406" ht="14.25" customHeight="1"/>
    <row r="21407" ht="14.25" customHeight="1"/>
    <row r="21408" ht="14.25" customHeight="1"/>
    <row r="21409" ht="14.25" customHeight="1"/>
    <row r="21410" ht="14.25" customHeight="1"/>
    <row r="21411" ht="14.25" customHeight="1"/>
    <row r="21412" ht="14.25" customHeight="1"/>
    <row r="21413" ht="14.25" customHeight="1"/>
    <row r="21414" ht="14.25" customHeight="1"/>
    <row r="21415" ht="14.25" customHeight="1"/>
    <row r="21416" ht="14.25" customHeight="1"/>
    <row r="21417" ht="14.25" customHeight="1"/>
    <row r="21418" ht="14.25" customHeight="1"/>
    <row r="21419" ht="14.25" customHeight="1"/>
    <row r="21420" ht="14.25" customHeight="1"/>
    <row r="21421" ht="14.25" customHeight="1"/>
    <row r="21422" ht="14.25" customHeight="1"/>
    <row r="21423" ht="14.25" customHeight="1"/>
    <row r="21424" ht="14.25" customHeight="1"/>
    <row r="21425" ht="14.25" customHeight="1"/>
    <row r="21426" ht="14.25" customHeight="1"/>
    <row r="21427" ht="14.25" customHeight="1"/>
    <row r="21428" ht="14.25" customHeight="1"/>
    <row r="21429" ht="14.25" customHeight="1"/>
    <row r="21430" ht="14.25" customHeight="1"/>
    <row r="21431" ht="14.25" customHeight="1"/>
    <row r="21432" ht="14.25" customHeight="1"/>
    <row r="21433" ht="14.25" customHeight="1"/>
    <row r="21434" ht="14.25" customHeight="1"/>
    <row r="21435" ht="14.25" customHeight="1"/>
    <row r="21436" ht="14.25" customHeight="1"/>
    <row r="21437" ht="14.25" customHeight="1"/>
    <row r="21438" ht="14.25" customHeight="1"/>
    <row r="21439" ht="14.25" customHeight="1"/>
    <row r="21440" ht="14.25" customHeight="1"/>
    <row r="21441" ht="14.25" customHeight="1"/>
    <row r="21442" ht="14.25" customHeight="1"/>
    <row r="21443" ht="14.25" customHeight="1"/>
    <row r="21444" ht="14.25" customHeight="1"/>
    <row r="21445" ht="14.25" customHeight="1"/>
    <row r="21446" ht="14.25" customHeight="1"/>
    <row r="21447" ht="14.25" customHeight="1"/>
    <row r="21448" ht="14.25" customHeight="1"/>
    <row r="21449" ht="14.25" customHeight="1"/>
    <row r="21450" ht="14.25" customHeight="1"/>
    <row r="21451" ht="14.25" customHeight="1"/>
    <row r="21452" ht="14.25" customHeight="1"/>
    <row r="21453" ht="14.25" customHeight="1"/>
    <row r="21454" ht="14.25" customHeight="1"/>
    <row r="21455" ht="14.25" customHeight="1"/>
    <row r="21456" ht="14.25" customHeight="1"/>
    <row r="21457" ht="14.25" customHeight="1"/>
    <row r="21458" ht="14.25" customHeight="1"/>
    <row r="21459" ht="14.25" customHeight="1"/>
    <row r="21460" ht="14.25" customHeight="1"/>
    <row r="21461" ht="14.25" customHeight="1"/>
    <row r="21462" ht="14.25" customHeight="1"/>
    <row r="21463" ht="14.25" customHeight="1"/>
    <row r="21464" ht="14.25" customHeight="1"/>
    <row r="21465" ht="14.25" customHeight="1"/>
    <row r="21466" ht="14.25" customHeight="1"/>
    <row r="21467" ht="14.25" customHeight="1"/>
    <row r="21468" ht="14.25" customHeight="1"/>
    <row r="21469" ht="14.25" customHeight="1"/>
    <row r="21470" ht="14.25" customHeight="1"/>
    <row r="21471" ht="14.25" customHeight="1"/>
    <row r="21472" ht="14.25" customHeight="1"/>
    <row r="21473" ht="14.25" customHeight="1"/>
    <row r="21474" ht="14.25" customHeight="1"/>
    <row r="21475" ht="14.25" customHeight="1"/>
    <row r="21476" ht="14.25" customHeight="1"/>
    <row r="21477" ht="14.25" customHeight="1"/>
    <row r="21478" ht="14.25" customHeight="1"/>
    <row r="21479" ht="14.25" customHeight="1"/>
    <row r="21480" ht="14.25" customHeight="1"/>
    <row r="21481" ht="14.25" customHeight="1"/>
    <row r="21482" ht="14.25" customHeight="1"/>
    <row r="21483" ht="14.25" customHeight="1"/>
    <row r="21484" ht="14.25" customHeight="1"/>
    <row r="21485" ht="14.25" customHeight="1"/>
    <row r="21486" ht="14.25" customHeight="1"/>
    <row r="21487" ht="14.25" customHeight="1"/>
    <row r="21488" ht="14.25" customHeight="1"/>
    <row r="21489" ht="14.25" customHeight="1"/>
    <row r="21490" ht="14.25" customHeight="1"/>
    <row r="21491" ht="14.25" customHeight="1"/>
    <row r="21492" ht="14.25" customHeight="1"/>
    <row r="21493" ht="14.25" customHeight="1"/>
    <row r="21494" ht="14.25" customHeight="1"/>
    <row r="21495" ht="14.25" customHeight="1"/>
    <row r="21496" ht="14.25" customHeight="1"/>
    <row r="21497" ht="14.25" customHeight="1"/>
    <row r="21498" ht="14.25" customHeight="1"/>
    <row r="21499" ht="14.25" customHeight="1"/>
    <row r="21500" ht="14.25" customHeight="1"/>
    <row r="21501" ht="14.25" customHeight="1"/>
    <row r="21502" ht="14.25" customHeight="1"/>
    <row r="21503" ht="14.25" customHeight="1"/>
    <row r="21504" ht="14.25" customHeight="1"/>
    <row r="21505" ht="14.25" customHeight="1"/>
    <row r="21506" ht="14.25" customHeight="1"/>
    <row r="21507" ht="14.25" customHeight="1"/>
    <row r="21508" ht="14.25" customHeight="1"/>
    <row r="21509" ht="14.25" customHeight="1"/>
    <row r="21510" ht="14.25" customHeight="1"/>
    <row r="21511" ht="14.25" customHeight="1"/>
    <row r="21512" ht="14.25" customHeight="1"/>
    <row r="21513" ht="14.25" customHeight="1"/>
    <row r="21514" ht="14.25" customHeight="1"/>
    <row r="21515" ht="14.25" customHeight="1"/>
    <row r="21516" ht="14.25" customHeight="1"/>
    <row r="21517" ht="14.25" customHeight="1"/>
    <row r="21518" ht="14.25" customHeight="1"/>
    <row r="21519" ht="14.25" customHeight="1"/>
    <row r="21520" ht="14.25" customHeight="1"/>
    <row r="21521" ht="14.25" customHeight="1"/>
    <row r="21522" ht="14.25" customHeight="1"/>
    <row r="21523" ht="14.25" customHeight="1"/>
    <row r="21524" ht="14.25" customHeight="1"/>
    <row r="21525" ht="14.25" customHeight="1"/>
    <row r="21526" ht="14.25" customHeight="1"/>
    <row r="21527" ht="14.25" customHeight="1"/>
    <row r="21528" ht="14.25" customHeight="1"/>
    <row r="21529" ht="14.25" customHeight="1"/>
    <row r="21530" ht="14.25" customHeight="1"/>
    <row r="21531" ht="14.25" customHeight="1"/>
    <row r="21532" ht="14.25" customHeight="1"/>
    <row r="21533" ht="14.25" customHeight="1"/>
    <row r="21534" ht="14.25" customHeight="1"/>
    <row r="21535" ht="14.25" customHeight="1"/>
    <row r="21536" ht="14.25" customHeight="1"/>
    <row r="21537" ht="14.25" customHeight="1"/>
    <row r="21538" ht="14.25" customHeight="1"/>
    <row r="21539" ht="14.25" customHeight="1"/>
    <row r="21540" ht="14.25" customHeight="1"/>
    <row r="21541" ht="14.25" customHeight="1"/>
    <row r="21542" ht="14.25" customHeight="1"/>
    <row r="21543" ht="14.25" customHeight="1"/>
    <row r="21544" ht="14.25" customHeight="1"/>
    <row r="21545" ht="14.25" customHeight="1"/>
    <row r="21546" ht="14.25" customHeight="1"/>
    <row r="21547" ht="14.25" customHeight="1"/>
    <row r="21548" ht="14.25" customHeight="1"/>
    <row r="21549" ht="14.25" customHeight="1"/>
    <row r="21550" ht="14.25" customHeight="1"/>
    <row r="21551" ht="14.25" customHeight="1"/>
    <row r="21552" ht="14.25" customHeight="1"/>
    <row r="21553" ht="14.25" customHeight="1"/>
    <row r="21554" ht="14.25" customHeight="1"/>
    <row r="21555" ht="14.25" customHeight="1"/>
    <row r="21556" ht="14.25" customHeight="1"/>
    <row r="21557" ht="14.25" customHeight="1"/>
    <row r="21558" ht="14.25" customHeight="1"/>
    <row r="21559" ht="14.25" customHeight="1"/>
    <row r="21560" ht="14.25" customHeight="1"/>
    <row r="21561" ht="14.25" customHeight="1"/>
    <row r="21562" ht="14.25" customHeight="1"/>
    <row r="21563" ht="14.25" customHeight="1"/>
    <row r="21564" ht="14.25" customHeight="1"/>
    <row r="21565" ht="14.25" customHeight="1"/>
    <row r="21566" ht="14.25" customHeight="1"/>
    <row r="21567" ht="14.25" customHeight="1"/>
    <row r="21568" ht="14.25" customHeight="1"/>
    <row r="21569" ht="14.25" customHeight="1"/>
    <row r="21570" ht="14.25" customHeight="1"/>
    <row r="21571" ht="14.25" customHeight="1"/>
    <row r="21572" ht="14.25" customHeight="1"/>
    <row r="21573" ht="14.25" customHeight="1"/>
    <row r="21574" ht="14.25" customHeight="1"/>
    <row r="21575" ht="14.25" customHeight="1"/>
    <row r="21576" ht="14.25" customHeight="1"/>
    <row r="21577" ht="14.25" customHeight="1"/>
    <row r="21578" ht="14.25" customHeight="1"/>
    <row r="21579" ht="14.25" customHeight="1"/>
    <row r="21580" ht="14.25" customHeight="1"/>
    <row r="21581" ht="14.25" customHeight="1"/>
    <row r="21582" ht="14.25" customHeight="1"/>
    <row r="21583" ht="14.25" customHeight="1"/>
    <row r="21584" ht="14.25" customHeight="1"/>
    <row r="21585" ht="14.25" customHeight="1"/>
    <row r="21586" ht="14.25" customHeight="1"/>
    <row r="21587" ht="14.25" customHeight="1"/>
    <row r="21588" ht="14.25" customHeight="1"/>
    <row r="21589" ht="14.25" customHeight="1"/>
    <row r="21590" ht="14.25" customHeight="1"/>
    <row r="21591" ht="14.25" customHeight="1"/>
    <row r="21592" ht="14.25" customHeight="1"/>
    <row r="21593" ht="14.25" customHeight="1"/>
    <row r="21594" ht="14.25" customHeight="1"/>
    <row r="21595" ht="14.25" customHeight="1"/>
    <row r="21596" ht="14.25" customHeight="1"/>
    <row r="21597" ht="14.25" customHeight="1"/>
    <row r="21598" ht="14.25" customHeight="1"/>
    <row r="21599" ht="14.25" customHeight="1"/>
    <row r="21600" ht="14.25" customHeight="1"/>
    <row r="21601" ht="14.25" customHeight="1"/>
    <row r="21602" ht="14.25" customHeight="1"/>
    <row r="21603" ht="14.25" customHeight="1"/>
    <row r="21604" ht="14.25" customHeight="1"/>
    <row r="21605" ht="14.25" customHeight="1"/>
    <row r="21606" ht="14.25" customHeight="1"/>
    <row r="21607" ht="14.25" customHeight="1"/>
    <row r="21608" ht="14.25" customHeight="1"/>
    <row r="21609" ht="14.25" customHeight="1"/>
    <row r="21610" ht="14.25" customHeight="1"/>
    <row r="21611" ht="14.25" customHeight="1"/>
    <row r="21612" ht="14.25" customHeight="1"/>
    <row r="21613" ht="14.25" customHeight="1"/>
    <row r="21614" ht="14.25" customHeight="1"/>
    <row r="21615" ht="14.25" customHeight="1"/>
    <row r="21616" ht="14.25" customHeight="1"/>
    <row r="21617" ht="14.25" customHeight="1"/>
    <row r="21618" ht="14.25" customHeight="1"/>
    <row r="21619" ht="14.25" customHeight="1"/>
    <row r="21620" ht="14.25" customHeight="1"/>
    <row r="21621" ht="14.25" customHeight="1"/>
    <row r="21622" ht="14.25" customHeight="1"/>
    <row r="21623" ht="14.25" customHeight="1"/>
    <row r="21624" ht="14.25" customHeight="1"/>
    <row r="21625" ht="14.25" customHeight="1"/>
    <row r="21626" ht="14.25" customHeight="1"/>
    <row r="21627" ht="14.25" customHeight="1"/>
    <row r="21628" ht="14.25" customHeight="1"/>
    <row r="21629" ht="14.25" customHeight="1"/>
    <row r="21630" ht="14.25" customHeight="1"/>
    <row r="21631" ht="14.25" customHeight="1"/>
    <row r="21632" ht="14.25" customHeight="1"/>
    <row r="21633" ht="14.25" customHeight="1"/>
    <row r="21634" ht="14.25" customHeight="1"/>
    <row r="21635" ht="14.25" customHeight="1"/>
    <row r="21636" ht="14.25" customHeight="1"/>
    <row r="21637" ht="14.25" customHeight="1"/>
    <row r="21638" ht="14.25" customHeight="1"/>
    <row r="21639" ht="14.25" customHeight="1"/>
    <row r="21640" ht="14.25" customHeight="1"/>
    <row r="21641" ht="14.25" customHeight="1"/>
    <row r="21642" ht="14.25" customHeight="1"/>
    <row r="21643" ht="14.25" customHeight="1"/>
    <row r="21644" ht="14.25" customHeight="1"/>
    <row r="21645" ht="14.25" customHeight="1"/>
    <row r="21646" ht="14.25" customHeight="1"/>
    <row r="21647" ht="14.25" customHeight="1"/>
    <row r="21648" ht="14.25" customHeight="1"/>
    <row r="21649" ht="14.25" customHeight="1"/>
    <row r="21650" ht="14.25" customHeight="1"/>
    <row r="21651" ht="14.25" customHeight="1"/>
    <row r="21652" ht="14.25" customHeight="1"/>
    <row r="21653" ht="14.25" customHeight="1"/>
    <row r="21654" ht="14.25" customHeight="1"/>
    <row r="21655" ht="14.25" customHeight="1"/>
    <row r="21656" ht="14.25" customHeight="1"/>
    <row r="21657" ht="14.25" customHeight="1"/>
    <row r="21658" ht="14.25" customHeight="1"/>
    <row r="21659" ht="14.25" customHeight="1"/>
    <row r="21660" ht="14.25" customHeight="1"/>
    <row r="21661" ht="14.25" customHeight="1"/>
    <row r="21662" ht="14.25" customHeight="1"/>
    <row r="21663" ht="14.25" customHeight="1"/>
    <row r="21664" ht="14.25" customHeight="1"/>
    <row r="21665" ht="14.25" customHeight="1"/>
    <row r="21666" ht="14.25" customHeight="1"/>
    <row r="21667" ht="14.25" customHeight="1"/>
    <row r="21668" ht="14.25" customHeight="1"/>
    <row r="21669" ht="14.25" customHeight="1"/>
    <row r="21670" ht="14.25" customHeight="1"/>
    <row r="21671" ht="14.25" customHeight="1"/>
    <row r="21672" ht="14.25" customHeight="1"/>
    <row r="21673" ht="14.25" customHeight="1"/>
    <row r="21674" ht="14.25" customHeight="1"/>
    <row r="21675" ht="14.25" customHeight="1"/>
    <row r="21676" ht="14.25" customHeight="1"/>
    <row r="21677" ht="14.25" customHeight="1"/>
    <row r="21678" ht="14.25" customHeight="1"/>
    <row r="21679" ht="14.25" customHeight="1"/>
    <row r="21680" ht="14.25" customHeight="1"/>
    <row r="21681" ht="14.25" customHeight="1"/>
    <row r="21682" ht="14.25" customHeight="1"/>
    <row r="21683" ht="14.25" customHeight="1"/>
    <row r="21684" ht="14.25" customHeight="1"/>
    <row r="21685" ht="14.25" customHeight="1"/>
    <row r="21686" ht="14.25" customHeight="1"/>
    <row r="21687" ht="14.25" customHeight="1"/>
    <row r="21688" ht="14.25" customHeight="1"/>
    <row r="21689" ht="14.25" customHeight="1"/>
    <row r="21690" ht="14.25" customHeight="1"/>
    <row r="21691" ht="14.25" customHeight="1"/>
    <row r="21692" ht="14.25" customHeight="1"/>
    <row r="21693" ht="14.25" customHeight="1"/>
    <row r="21694" ht="14.25" customHeight="1"/>
    <row r="21695" ht="14.25" customHeight="1"/>
    <row r="21696" ht="14.25" customHeight="1"/>
    <row r="21697" ht="14.25" customHeight="1"/>
    <row r="21698" ht="14.25" customHeight="1"/>
    <row r="21699" ht="14.25" customHeight="1"/>
    <row r="21700" ht="14.25" customHeight="1"/>
    <row r="21701" ht="14.25" customHeight="1"/>
    <row r="21702" ht="14.25" customHeight="1"/>
    <row r="21703" ht="14.25" customHeight="1"/>
    <row r="21704" ht="14.25" customHeight="1"/>
    <row r="21705" ht="14.25" customHeight="1"/>
    <row r="21706" ht="14.25" customHeight="1"/>
    <row r="21707" ht="14.25" customHeight="1"/>
    <row r="21708" ht="14.25" customHeight="1"/>
    <row r="21709" ht="14.25" customHeight="1"/>
    <row r="21710" ht="14.25" customHeight="1"/>
    <row r="21711" ht="14.25" customHeight="1"/>
    <row r="21712" ht="14.25" customHeight="1"/>
    <row r="21713" ht="14.25" customHeight="1"/>
    <row r="21714" ht="14.25" customHeight="1"/>
    <row r="21715" ht="14.25" customHeight="1"/>
    <row r="21716" ht="14.25" customHeight="1"/>
    <row r="21717" ht="14.25" customHeight="1"/>
    <row r="21718" ht="14.25" customHeight="1"/>
    <row r="21719" ht="14.25" customHeight="1"/>
    <row r="21720" ht="14.25" customHeight="1"/>
    <row r="21721" ht="14.25" customHeight="1"/>
    <row r="21722" ht="14.25" customHeight="1"/>
    <row r="21723" ht="14.25" customHeight="1"/>
    <row r="21724" ht="14.25" customHeight="1"/>
    <row r="21725" ht="14.25" customHeight="1"/>
    <row r="21726" ht="14.25" customHeight="1"/>
    <row r="21727" ht="14.25" customHeight="1"/>
    <row r="21728" ht="14.25" customHeight="1"/>
    <row r="21729" ht="14.25" customHeight="1"/>
    <row r="21730" ht="14.25" customHeight="1"/>
    <row r="21731" ht="14.25" customHeight="1"/>
    <row r="21732" ht="14.25" customHeight="1"/>
    <row r="21733" ht="14.25" customHeight="1"/>
    <row r="21734" ht="14.25" customHeight="1"/>
    <row r="21735" ht="14.25" customHeight="1"/>
    <row r="21736" ht="14.25" customHeight="1"/>
    <row r="21737" ht="14.25" customHeight="1"/>
    <row r="21738" ht="14.25" customHeight="1"/>
    <row r="21739" ht="14.25" customHeight="1"/>
    <row r="21740" ht="14.25" customHeight="1"/>
    <row r="21741" ht="14.25" customHeight="1"/>
    <row r="21742" ht="14.25" customHeight="1"/>
    <row r="21743" ht="14.25" customHeight="1"/>
    <row r="21744" ht="14.25" customHeight="1"/>
    <row r="21745" ht="14.25" customHeight="1"/>
    <row r="21746" ht="14.25" customHeight="1"/>
    <row r="21747" ht="14.25" customHeight="1"/>
    <row r="21748" ht="14.25" customHeight="1"/>
    <row r="21749" ht="14.25" customHeight="1"/>
    <row r="21750" ht="14.25" customHeight="1"/>
    <row r="21751" ht="14.25" customHeight="1"/>
    <row r="21752" ht="14.25" customHeight="1"/>
    <row r="21753" ht="14.25" customHeight="1"/>
    <row r="21754" ht="14.25" customHeight="1"/>
    <row r="21755" ht="14.25" customHeight="1"/>
    <row r="21756" ht="14.25" customHeight="1"/>
    <row r="21757" ht="14.25" customHeight="1"/>
    <row r="21758" ht="14.25" customHeight="1"/>
    <row r="21759" ht="14.25" customHeight="1"/>
    <row r="21760" ht="14.25" customHeight="1"/>
    <row r="21761" ht="14.25" customHeight="1"/>
    <row r="21762" ht="14.25" customHeight="1"/>
    <row r="21763" ht="14.25" customHeight="1"/>
    <row r="21764" ht="14.25" customHeight="1"/>
    <row r="21765" ht="14.25" customHeight="1"/>
    <row r="21766" ht="14.25" customHeight="1"/>
    <row r="21767" ht="14.25" customHeight="1"/>
    <row r="21768" ht="14.25" customHeight="1"/>
    <row r="21769" ht="14.25" customHeight="1"/>
    <row r="21770" ht="14.25" customHeight="1"/>
    <row r="21771" ht="14.25" customHeight="1"/>
    <row r="21772" ht="14.25" customHeight="1"/>
    <row r="21773" ht="14.25" customHeight="1"/>
    <row r="21774" ht="14.25" customHeight="1"/>
    <row r="21775" ht="14.25" customHeight="1"/>
    <row r="21776" ht="14.25" customHeight="1"/>
    <row r="21777" ht="14.25" customHeight="1"/>
    <row r="21778" ht="14.25" customHeight="1"/>
    <row r="21779" ht="14.25" customHeight="1"/>
    <row r="21780" ht="14.25" customHeight="1"/>
    <row r="21781" ht="14.25" customHeight="1"/>
    <row r="21782" ht="14.25" customHeight="1"/>
    <row r="21783" ht="14.25" customHeight="1"/>
    <row r="21784" ht="14.25" customHeight="1"/>
    <row r="21785" ht="14.25" customHeight="1"/>
    <row r="21786" ht="14.25" customHeight="1"/>
    <row r="21787" ht="14.25" customHeight="1"/>
    <row r="21788" ht="14.25" customHeight="1"/>
    <row r="21789" ht="14.25" customHeight="1"/>
    <row r="21790" ht="14.25" customHeight="1"/>
    <row r="21791" ht="14.25" customHeight="1"/>
    <row r="21792" ht="14.25" customHeight="1"/>
    <row r="21793" ht="14.25" customHeight="1"/>
    <row r="21794" ht="14.25" customHeight="1"/>
    <row r="21795" ht="14.25" customHeight="1"/>
    <row r="21796" ht="14.25" customHeight="1"/>
    <row r="21797" ht="14.25" customHeight="1"/>
    <row r="21798" ht="14.25" customHeight="1"/>
    <row r="21799" ht="14.25" customHeight="1"/>
    <row r="21800" ht="14.25" customHeight="1"/>
    <row r="21801" ht="14.25" customHeight="1"/>
    <row r="21802" ht="14.25" customHeight="1"/>
    <row r="21803" ht="14.25" customHeight="1"/>
    <row r="21804" ht="14.25" customHeight="1"/>
    <row r="21805" ht="14.25" customHeight="1"/>
    <row r="21806" ht="14.25" customHeight="1"/>
    <row r="21807" ht="14.25" customHeight="1"/>
    <row r="21808" ht="14.25" customHeight="1"/>
    <row r="21809" ht="14.25" customHeight="1"/>
    <row r="21810" ht="14.25" customHeight="1"/>
    <row r="21811" ht="14.25" customHeight="1"/>
    <row r="21812" ht="14.25" customHeight="1"/>
    <row r="21813" ht="14.25" customHeight="1"/>
    <row r="21814" ht="14.25" customHeight="1"/>
    <row r="21815" ht="14.25" customHeight="1"/>
    <row r="21816" ht="14.25" customHeight="1"/>
    <row r="21817" ht="14.25" customHeight="1"/>
    <row r="21818" ht="14.25" customHeight="1"/>
    <row r="21819" ht="14.25" customHeight="1"/>
    <row r="21820" ht="14.25" customHeight="1"/>
    <row r="21821" ht="14.25" customHeight="1"/>
    <row r="21822" ht="14.25" customHeight="1"/>
    <row r="21823" ht="14.25" customHeight="1"/>
    <row r="21824" ht="14.25" customHeight="1"/>
    <row r="21825" ht="14.25" customHeight="1"/>
    <row r="21826" ht="14.25" customHeight="1"/>
    <row r="21827" ht="14.25" customHeight="1"/>
    <row r="21828" ht="14.25" customHeight="1"/>
    <row r="21829" ht="14.25" customHeight="1"/>
    <row r="21830" ht="14.25" customHeight="1"/>
    <row r="21831" ht="14.25" customHeight="1"/>
    <row r="21832" ht="14.25" customHeight="1"/>
    <row r="21833" ht="14.25" customHeight="1"/>
    <row r="21834" ht="14.25" customHeight="1"/>
    <row r="21835" ht="14.25" customHeight="1"/>
    <row r="21836" ht="14.25" customHeight="1"/>
    <row r="21837" ht="14.25" customHeight="1"/>
    <row r="21838" ht="14.25" customHeight="1"/>
    <row r="21839" ht="14.25" customHeight="1"/>
    <row r="21840" ht="14.25" customHeight="1"/>
    <row r="21841" ht="14.25" customHeight="1"/>
    <row r="21842" ht="14.25" customHeight="1"/>
    <row r="21843" ht="14.25" customHeight="1"/>
    <row r="21844" ht="14.25" customHeight="1"/>
    <row r="21845" ht="14.25" customHeight="1"/>
    <row r="21846" ht="14.25" customHeight="1"/>
    <row r="21847" ht="14.25" customHeight="1"/>
    <row r="21848" ht="14.25" customHeight="1"/>
    <row r="21849" ht="14.25" customHeight="1"/>
    <row r="21850" ht="14.25" customHeight="1"/>
    <row r="21851" ht="14.25" customHeight="1"/>
    <row r="21852" ht="14.25" customHeight="1"/>
    <row r="21853" ht="14.25" customHeight="1"/>
    <row r="21854" ht="14.25" customHeight="1"/>
    <row r="21855" ht="14.25" customHeight="1"/>
    <row r="21856" ht="14.25" customHeight="1"/>
    <row r="21857" ht="14.25" customHeight="1"/>
    <row r="21858" ht="14.25" customHeight="1"/>
    <row r="21859" ht="14.25" customHeight="1"/>
    <row r="21860" ht="14.25" customHeight="1"/>
    <row r="21861" ht="14.25" customHeight="1"/>
    <row r="21862" ht="14.25" customHeight="1"/>
    <row r="21863" ht="14.25" customHeight="1"/>
    <row r="21864" ht="14.25" customHeight="1"/>
    <row r="21865" ht="14.25" customHeight="1"/>
    <row r="21866" ht="14.25" customHeight="1"/>
    <row r="21867" ht="14.25" customHeight="1"/>
    <row r="21868" ht="14.25" customHeight="1"/>
    <row r="21869" ht="14.25" customHeight="1"/>
    <row r="21870" ht="14.25" customHeight="1"/>
    <row r="21871" ht="14.25" customHeight="1"/>
    <row r="21872" ht="14.25" customHeight="1"/>
    <row r="21873" ht="14.25" customHeight="1"/>
    <row r="21874" ht="14.25" customHeight="1"/>
    <row r="21875" ht="14.25" customHeight="1"/>
    <row r="21876" ht="14.25" customHeight="1"/>
    <row r="21877" ht="14.25" customHeight="1"/>
    <row r="21878" ht="14.25" customHeight="1"/>
    <row r="21879" ht="14.25" customHeight="1"/>
    <row r="21880" ht="14.25" customHeight="1"/>
    <row r="21881" ht="14.25" customHeight="1"/>
    <row r="21882" ht="14.25" customHeight="1"/>
    <row r="21883" ht="14.25" customHeight="1"/>
    <row r="21884" ht="14.25" customHeight="1"/>
    <row r="21885" ht="14.25" customHeight="1"/>
    <row r="21886" ht="14.25" customHeight="1"/>
    <row r="21887" ht="14.25" customHeight="1"/>
    <row r="21888" ht="14.25" customHeight="1"/>
    <row r="21889" ht="14.25" customHeight="1"/>
    <row r="21890" ht="14.25" customHeight="1"/>
    <row r="21891" ht="14.25" customHeight="1"/>
    <row r="21892" ht="14.25" customHeight="1"/>
    <row r="21893" ht="14.25" customHeight="1"/>
    <row r="21894" ht="14.25" customHeight="1"/>
    <row r="21895" ht="14.25" customHeight="1"/>
    <row r="21896" ht="14.25" customHeight="1"/>
    <row r="21897" ht="14.25" customHeight="1"/>
    <row r="21898" ht="14.25" customHeight="1"/>
    <row r="21899" ht="14.25" customHeight="1"/>
    <row r="21900" ht="14.25" customHeight="1"/>
    <row r="21901" ht="14.25" customHeight="1"/>
    <row r="21902" ht="14.25" customHeight="1"/>
    <row r="21903" ht="14.25" customHeight="1"/>
    <row r="21904" ht="14.25" customHeight="1"/>
    <row r="21905" ht="14.25" customHeight="1"/>
    <row r="21906" ht="14.25" customHeight="1"/>
    <row r="21907" ht="14.25" customHeight="1"/>
    <row r="21908" ht="14.25" customHeight="1"/>
    <row r="21909" ht="14.25" customHeight="1"/>
    <row r="21910" ht="14.25" customHeight="1"/>
    <row r="21911" ht="14.25" customHeight="1"/>
    <row r="21912" ht="14.25" customHeight="1"/>
    <row r="21913" ht="14.25" customHeight="1"/>
    <row r="21914" ht="14.25" customHeight="1"/>
    <row r="21915" ht="14.25" customHeight="1"/>
    <row r="21916" ht="14.25" customHeight="1"/>
    <row r="21917" ht="14.25" customHeight="1"/>
    <row r="21918" ht="14.25" customHeight="1"/>
    <row r="21919" ht="14.25" customHeight="1"/>
    <row r="21920" ht="14.25" customHeight="1"/>
    <row r="21921" ht="14.25" customHeight="1"/>
    <row r="21922" ht="14.25" customHeight="1"/>
    <row r="21923" ht="14.25" customHeight="1"/>
    <row r="21924" ht="14.25" customHeight="1"/>
    <row r="21925" ht="14.25" customHeight="1"/>
    <row r="21926" ht="14.25" customHeight="1"/>
    <row r="21927" ht="14.25" customHeight="1"/>
    <row r="21928" ht="14.25" customHeight="1"/>
    <row r="21929" ht="14.25" customHeight="1"/>
    <row r="21930" ht="14.25" customHeight="1"/>
    <row r="21931" ht="14.25" customHeight="1"/>
    <row r="21932" ht="14.25" customHeight="1"/>
    <row r="21933" ht="14.25" customHeight="1"/>
    <row r="21934" ht="14.25" customHeight="1"/>
    <row r="21935" ht="14.25" customHeight="1"/>
    <row r="21936" ht="14.25" customHeight="1"/>
    <row r="21937" ht="14.25" customHeight="1"/>
    <row r="21938" ht="14.25" customHeight="1"/>
    <row r="21939" ht="14.25" customHeight="1"/>
    <row r="21940" ht="14.25" customHeight="1"/>
    <row r="21941" ht="14.25" customHeight="1"/>
    <row r="21942" ht="14.25" customHeight="1"/>
    <row r="21943" ht="14.25" customHeight="1"/>
    <row r="21944" ht="14.25" customHeight="1"/>
    <row r="21945" ht="14.25" customHeight="1"/>
    <row r="21946" ht="14.25" customHeight="1"/>
    <row r="21947" ht="14.25" customHeight="1"/>
    <row r="21948" ht="14.25" customHeight="1"/>
    <row r="21949" ht="14.25" customHeight="1"/>
    <row r="21950" ht="14.25" customHeight="1"/>
    <row r="21951" ht="14.25" customHeight="1"/>
    <row r="21952" ht="14.25" customHeight="1"/>
    <row r="21953" ht="14.25" customHeight="1"/>
    <row r="21954" ht="14.25" customHeight="1"/>
    <row r="21955" ht="14.25" customHeight="1"/>
    <row r="21956" ht="14.25" customHeight="1"/>
    <row r="21957" ht="14.25" customHeight="1"/>
    <row r="21958" ht="14.25" customHeight="1"/>
    <row r="21959" ht="14.25" customHeight="1"/>
    <row r="21960" ht="14.25" customHeight="1"/>
    <row r="21961" ht="14.25" customHeight="1"/>
    <row r="21962" ht="14.25" customHeight="1"/>
    <row r="21963" ht="14.25" customHeight="1"/>
    <row r="21964" ht="14.25" customHeight="1"/>
    <row r="21965" ht="14.25" customHeight="1"/>
    <row r="21966" ht="14.25" customHeight="1"/>
    <row r="21967" ht="14.25" customHeight="1"/>
    <row r="21968" ht="14.25" customHeight="1"/>
    <row r="21969" ht="14.25" customHeight="1"/>
    <row r="21970" ht="14.25" customHeight="1"/>
    <row r="21971" ht="14.25" customHeight="1"/>
    <row r="21972" ht="14.25" customHeight="1"/>
    <row r="21973" ht="14.25" customHeight="1"/>
    <row r="21974" ht="14.25" customHeight="1"/>
    <row r="21975" ht="14.25" customHeight="1"/>
    <row r="21976" ht="14.25" customHeight="1"/>
    <row r="21977" ht="14.25" customHeight="1"/>
    <row r="21978" ht="14.25" customHeight="1"/>
    <row r="21979" ht="14.25" customHeight="1"/>
    <row r="21980" ht="14.25" customHeight="1"/>
    <row r="21981" ht="14.25" customHeight="1"/>
    <row r="21982" ht="14.25" customHeight="1"/>
    <row r="21983" ht="14.25" customHeight="1"/>
    <row r="21984" ht="14.25" customHeight="1"/>
    <row r="21985" ht="14.25" customHeight="1"/>
    <row r="21986" ht="14.25" customHeight="1"/>
    <row r="21987" ht="14.25" customHeight="1"/>
    <row r="21988" ht="14.25" customHeight="1"/>
    <row r="21989" ht="14.25" customHeight="1"/>
    <row r="21990" ht="14.25" customHeight="1"/>
    <row r="21991" ht="14.25" customHeight="1"/>
    <row r="21992" ht="14.25" customHeight="1"/>
    <row r="21993" ht="14.25" customHeight="1"/>
    <row r="21994" ht="14.25" customHeight="1"/>
    <row r="21995" ht="14.25" customHeight="1"/>
    <row r="21996" ht="14.25" customHeight="1"/>
    <row r="21997" ht="14.25" customHeight="1"/>
    <row r="21998" ht="14.25" customHeight="1"/>
    <row r="21999" ht="14.25" customHeight="1"/>
    <row r="22000" ht="14.25" customHeight="1"/>
    <row r="22001" ht="14.25" customHeight="1"/>
    <row r="22002" ht="14.25" customHeight="1"/>
    <row r="22003" ht="14.25" customHeight="1"/>
    <row r="22004" ht="14.25" customHeight="1"/>
    <row r="22005" ht="14.25" customHeight="1"/>
    <row r="22006" ht="14.25" customHeight="1"/>
    <row r="22007" ht="14.25" customHeight="1"/>
    <row r="22008" ht="14.25" customHeight="1"/>
    <row r="22009" ht="14.25" customHeight="1"/>
    <row r="22010" ht="14.25" customHeight="1"/>
    <row r="22011" ht="14.25" customHeight="1"/>
    <row r="22012" ht="14.25" customHeight="1"/>
    <row r="22013" ht="14.25" customHeight="1"/>
    <row r="22014" ht="14.25" customHeight="1"/>
    <row r="22015" ht="14.25" customHeight="1"/>
    <row r="22016" ht="14.25" customHeight="1"/>
    <row r="22017" ht="14.25" customHeight="1"/>
    <row r="22018" ht="14.25" customHeight="1"/>
    <row r="22019" ht="14.25" customHeight="1"/>
    <row r="22020" ht="14.25" customHeight="1"/>
    <row r="22021" ht="14.25" customHeight="1"/>
    <row r="22022" ht="14.25" customHeight="1"/>
    <row r="22023" ht="14.25" customHeight="1"/>
    <row r="22024" ht="14.25" customHeight="1"/>
    <row r="22025" ht="14.25" customHeight="1"/>
    <row r="22026" ht="14.25" customHeight="1"/>
    <row r="22027" ht="14.25" customHeight="1"/>
    <row r="22028" ht="14.25" customHeight="1"/>
    <row r="22029" ht="14.25" customHeight="1"/>
    <row r="22030" ht="14.25" customHeight="1"/>
    <row r="22031" ht="14.25" customHeight="1"/>
    <row r="22032" ht="14.25" customHeight="1"/>
    <row r="22033" ht="14.25" customHeight="1"/>
    <row r="22034" ht="14.25" customHeight="1"/>
    <row r="22035" ht="14.25" customHeight="1"/>
    <row r="22036" ht="14.25" customHeight="1"/>
    <row r="22037" ht="14.25" customHeight="1"/>
    <row r="22038" ht="14.25" customHeight="1"/>
    <row r="22039" ht="14.25" customHeight="1"/>
    <row r="22040" ht="14.25" customHeight="1"/>
    <row r="22041" ht="14.25" customHeight="1"/>
    <row r="22042" ht="14.25" customHeight="1"/>
    <row r="22043" ht="14.25" customHeight="1"/>
    <row r="22044" ht="14.25" customHeight="1"/>
    <row r="22045" ht="14.25" customHeight="1"/>
    <row r="22046" ht="14.25" customHeight="1"/>
    <row r="22047" ht="14.25" customHeight="1"/>
    <row r="22048" ht="14.25" customHeight="1"/>
    <row r="22049" ht="14.25" customHeight="1"/>
    <row r="22050" ht="14.25" customHeight="1"/>
    <row r="22051" ht="14.25" customHeight="1"/>
    <row r="22052" ht="14.25" customHeight="1"/>
    <row r="22053" ht="14.25" customHeight="1"/>
    <row r="22054" ht="14.25" customHeight="1"/>
    <row r="22055" ht="14.25" customHeight="1"/>
    <row r="22056" ht="14.25" customHeight="1"/>
    <row r="22057" ht="14.25" customHeight="1"/>
    <row r="22058" ht="14.25" customHeight="1"/>
    <row r="22059" ht="14.25" customHeight="1"/>
    <row r="22060" ht="14.25" customHeight="1"/>
    <row r="22061" ht="14.25" customHeight="1"/>
    <row r="22062" ht="14.25" customHeight="1"/>
    <row r="22063" ht="14.25" customHeight="1"/>
    <row r="22064" ht="14.25" customHeight="1"/>
    <row r="22065" ht="14.25" customHeight="1"/>
    <row r="22066" ht="14.25" customHeight="1"/>
    <row r="22067" ht="14.25" customHeight="1"/>
    <row r="22068" ht="14.25" customHeight="1"/>
    <row r="22069" ht="14.25" customHeight="1"/>
    <row r="22070" ht="14.25" customHeight="1"/>
    <row r="22071" ht="14.25" customHeight="1"/>
    <row r="22072" ht="14.25" customHeight="1"/>
    <row r="22073" ht="14.25" customHeight="1"/>
    <row r="22074" ht="14.25" customHeight="1"/>
    <row r="22075" ht="14.25" customHeight="1"/>
    <row r="22076" ht="14.25" customHeight="1"/>
    <row r="22077" ht="14.25" customHeight="1"/>
    <row r="22078" ht="14.25" customHeight="1"/>
    <row r="22079" ht="14.25" customHeight="1"/>
    <row r="22080" ht="14.25" customHeight="1"/>
    <row r="22081" ht="14.25" customHeight="1"/>
    <row r="22082" ht="14.25" customHeight="1"/>
    <row r="22083" ht="14.25" customHeight="1"/>
    <row r="22084" ht="14.25" customHeight="1"/>
    <row r="22085" ht="14.25" customHeight="1"/>
    <row r="22086" ht="14.25" customHeight="1"/>
    <row r="22087" ht="14.25" customHeight="1"/>
    <row r="22088" ht="14.25" customHeight="1"/>
    <row r="22089" ht="14.25" customHeight="1"/>
    <row r="22090" ht="14.25" customHeight="1"/>
    <row r="22091" ht="14.25" customHeight="1"/>
    <row r="22092" ht="14.25" customHeight="1"/>
    <row r="22093" ht="14.25" customHeight="1"/>
    <row r="22094" ht="14.25" customHeight="1"/>
    <row r="22095" ht="14.25" customHeight="1"/>
    <row r="22096" ht="14.25" customHeight="1"/>
    <row r="22097" ht="14.25" customHeight="1"/>
    <row r="22098" ht="14.25" customHeight="1"/>
    <row r="22099" ht="14.25" customHeight="1"/>
    <row r="22100" ht="14.25" customHeight="1"/>
    <row r="22101" ht="14.25" customHeight="1"/>
    <row r="22102" ht="14.25" customHeight="1"/>
    <row r="22103" ht="14.25" customHeight="1"/>
    <row r="22104" ht="14.25" customHeight="1"/>
    <row r="22105" ht="14.25" customHeight="1"/>
    <row r="22106" ht="14.25" customHeight="1"/>
    <row r="22107" ht="14.25" customHeight="1"/>
    <row r="22108" ht="14.25" customHeight="1"/>
    <row r="22109" ht="14.25" customHeight="1"/>
    <row r="22110" ht="14.25" customHeight="1"/>
    <row r="22111" ht="14.25" customHeight="1"/>
    <row r="22112" ht="14.25" customHeight="1"/>
    <row r="22113" ht="14.25" customHeight="1"/>
    <row r="22114" ht="14.25" customHeight="1"/>
    <row r="22115" ht="14.25" customHeight="1"/>
    <row r="22116" ht="14.25" customHeight="1"/>
    <row r="22117" ht="14.25" customHeight="1"/>
    <row r="22118" ht="14.25" customHeight="1"/>
    <row r="22119" ht="14.25" customHeight="1"/>
    <row r="22120" ht="14.25" customHeight="1"/>
    <row r="22121" ht="14.25" customHeight="1"/>
    <row r="22122" ht="14.25" customHeight="1"/>
    <row r="22123" ht="14.25" customHeight="1"/>
    <row r="22124" ht="14.25" customHeight="1"/>
    <row r="22125" ht="14.25" customHeight="1"/>
    <row r="22126" ht="14.25" customHeight="1"/>
    <row r="22127" ht="14.25" customHeight="1"/>
    <row r="22128" ht="14.25" customHeight="1"/>
    <row r="22129" ht="14.25" customHeight="1"/>
    <row r="22130" ht="14.25" customHeight="1"/>
    <row r="22131" ht="14.25" customHeight="1"/>
    <row r="22132" ht="14.25" customHeight="1"/>
    <row r="22133" ht="14.25" customHeight="1"/>
    <row r="22134" ht="14.25" customHeight="1"/>
    <row r="22135" ht="14.25" customHeight="1"/>
    <row r="22136" ht="14.25" customHeight="1"/>
    <row r="22137" ht="14.25" customHeight="1"/>
    <row r="22138" ht="14.25" customHeight="1"/>
    <row r="22139" ht="14.25" customHeight="1"/>
    <row r="22140" ht="14.25" customHeight="1"/>
    <row r="22141" ht="14.25" customHeight="1"/>
    <row r="22142" ht="14.25" customHeight="1"/>
    <row r="22143" ht="14.25" customHeight="1"/>
    <row r="22144" ht="14.25" customHeight="1"/>
    <row r="22145" ht="14.25" customHeight="1"/>
    <row r="22146" ht="14.25" customHeight="1"/>
    <row r="22147" ht="14.25" customHeight="1"/>
    <row r="22148" ht="14.25" customHeight="1"/>
    <row r="22149" ht="14.25" customHeight="1"/>
    <row r="22150" ht="14.25" customHeight="1"/>
    <row r="22151" ht="14.25" customHeight="1"/>
    <row r="22152" ht="14.25" customHeight="1"/>
    <row r="22153" ht="14.25" customHeight="1"/>
    <row r="22154" ht="14.25" customHeight="1"/>
    <row r="22155" ht="14.25" customHeight="1"/>
    <row r="22156" ht="14.25" customHeight="1"/>
    <row r="22157" ht="14.25" customHeight="1"/>
    <row r="22158" ht="14.25" customHeight="1"/>
    <row r="22159" ht="14.25" customHeight="1"/>
    <row r="22160" ht="14.25" customHeight="1"/>
    <row r="22161" ht="14.25" customHeight="1"/>
    <row r="22162" ht="14.25" customHeight="1"/>
    <row r="22163" ht="14.25" customHeight="1"/>
    <row r="22164" ht="14.25" customHeight="1"/>
    <row r="22165" ht="14.25" customHeight="1"/>
    <row r="22166" ht="14.25" customHeight="1"/>
    <row r="22167" ht="14.25" customHeight="1"/>
    <row r="22168" ht="14.25" customHeight="1"/>
    <row r="22169" ht="14.25" customHeight="1"/>
    <row r="22170" ht="14.25" customHeight="1"/>
    <row r="22171" ht="14.25" customHeight="1"/>
    <row r="22172" ht="14.25" customHeight="1"/>
    <row r="22173" ht="14.25" customHeight="1"/>
    <row r="22174" ht="14.25" customHeight="1"/>
    <row r="22175" ht="14.25" customHeight="1"/>
    <row r="22176" ht="14.25" customHeight="1"/>
    <row r="22177" ht="14.25" customHeight="1"/>
    <row r="22178" ht="14.25" customHeight="1"/>
    <row r="22179" ht="14.25" customHeight="1"/>
    <row r="22180" ht="14.25" customHeight="1"/>
    <row r="22181" ht="14.25" customHeight="1"/>
    <row r="22182" ht="14.25" customHeight="1"/>
    <row r="22183" ht="14.25" customHeight="1"/>
    <row r="22184" ht="14.25" customHeight="1"/>
    <row r="22185" ht="14.25" customHeight="1"/>
    <row r="22186" ht="14.25" customHeight="1"/>
    <row r="22187" ht="14.25" customHeight="1"/>
    <row r="22188" ht="14.25" customHeight="1"/>
    <row r="22189" ht="14.25" customHeight="1"/>
    <row r="22190" ht="14.25" customHeight="1"/>
    <row r="22191" ht="14.25" customHeight="1"/>
    <row r="22192" ht="14.25" customHeight="1"/>
    <row r="22193" ht="14.25" customHeight="1"/>
    <row r="22194" ht="14.25" customHeight="1"/>
    <row r="22195" ht="14.25" customHeight="1"/>
    <row r="22196" ht="14.25" customHeight="1"/>
    <row r="22197" ht="14.25" customHeight="1"/>
    <row r="22198" ht="14.25" customHeight="1"/>
    <row r="22199" ht="14.25" customHeight="1"/>
    <row r="22200" ht="14.25" customHeight="1"/>
    <row r="22201" ht="14.25" customHeight="1"/>
    <row r="22202" ht="14.25" customHeight="1"/>
    <row r="22203" ht="14.25" customHeight="1"/>
    <row r="22204" ht="14.25" customHeight="1"/>
    <row r="22205" ht="14.25" customHeight="1"/>
    <row r="22206" ht="14.25" customHeight="1"/>
    <row r="22207" ht="14.25" customHeight="1"/>
    <row r="22208" ht="14.25" customHeight="1"/>
    <row r="22209" ht="14.25" customHeight="1"/>
    <row r="22210" ht="14.25" customHeight="1"/>
    <row r="22211" ht="14.25" customHeight="1"/>
    <row r="22212" ht="14.25" customHeight="1"/>
    <row r="22213" ht="14.25" customHeight="1"/>
    <row r="22214" ht="14.25" customHeight="1"/>
    <row r="22215" ht="14.25" customHeight="1"/>
    <row r="22216" ht="14.25" customHeight="1"/>
    <row r="22217" ht="14.25" customHeight="1"/>
    <row r="22218" ht="14.25" customHeight="1"/>
    <row r="22219" ht="14.25" customHeight="1"/>
    <row r="22220" ht="14.25" customHeight="1"/>
    <row r="22221" ht="14.25" customHeight="1"/>
    <row r="22222" ht="14.25" customHeight="1"/>
    <row r="22223" ht="14.25" customHeight="1"/>
    <row r="22224" ht="14.25" customHeight="1"/>
    <row r="22225" ht="14.25" customHeight="1"/>
    <row r="22226" ht="14.25" customHeight="1"/>
    <row r="22227" ht="14.25" customHeight="1"/>
    <row r="22228" ht="14.25" customHeight="1"/>
    <row r="22229" ht="14.25" customHeight="1"/>
    <row r="22230" ht="14.25" customHeight="1"/>
    <row r="22231" ht="14.25" customHeight="1"/>
    <row r="22232" ht="14.25" customHeight="1"/>
    <row r="22233" ht="14.25" customHeight="1"/>
    <row r="22234" ht="14.25" customHeight="1"/>
    <row r="22235" ht="14.25" customHeight="1"/>
    <row r="22236" ht="14.25" customHeight="1"/>
    <row r="22237" ht="14.25" customHeight="1"/>
    <row r="22238" ht="14.25" customHeight="1"/>
    <row r="22239" ht="14.25" customHeight="1"/>
    <row r="22240" ht="14.25" customHeight="1"/>
    <row r="22241" ht="14.25" customHeight="1"/>
    <row r="22242" ht="14.25" customHeight="1"/>
    <row r="22243" ht="14.25" customHeight="1"/>
    <row r="22244" ht="14.25" customHeight="1"/>
    <row r="22245" ht="14.25" customHeight="1"/>
    <row r="22246" ht="14.25" customHeight="1"/>
    <row r="22247" ht="14.25" customHeight="1"/>
    <row r="22248" ht="14.25" customHeight="1"/>
    <row r="22249" ht="14.25" customHeight="1"/>
    <row r="22250" ht="14.25" customHeight="1"/>
    <row r="22251" ht="14.25" customHeight="1"/>
    <row r="22252" ht="14.25" customHeight="1"/>
    <row r="22253" ht="14.25" customHeight="1"/>
    <row r="22254" ht="14.25" customHeight="1"/>
    <row r="22255" ht="14.25" customHeight="1"/>
    <row r="22256" ht="14.25" customHeight="1"/>
    <row r="22257" ht="14.25" customHeight="1"/>
    <row r="22258" ht="14.25" customHeight="1"/>
    <row r="22259" ht="14.25" customHeight="1"/>
    <row r="22260" ht="14.25" customHeight="1"/>
    <row r="22261" ht="14.25" customHeight="1"/>
    <row r="22262" ht="14.25" customHeight="1"/>
    <row r="22263" ht="14.25" customHeight="1"/>
    <row r="22264" ht="14.25" customHeight="1"/>
    <row r="22265" ht="14.25" customHeight="1"/>
    <row r="22266" ht="14.25" customHeight="1"/>
    <row r="22267" ht="14.25" customHeight="1"/>
    <row r="22268" ht="14.25" customHeight="1"/>
    <row r="22269" ht="14.25" customHeight="1"/>
    <row r="22270" ht="14.25" customHeight="1"/>
    <row r="22271" ht="14.25" customHeight="1"/>
    <row r="22272" ht="14.25" customHeight="1"/>
    <row r="22273" ht="14.25" customHeight="1"/>
    <row r="22274" ht="14.25" customHeight="1"/>
    <row r="22275" ht="14.25" customHeight="1"/>
    <row r="22276" ht="14.25" customHeight="1"/>
    <row r="22277" ht="14.25" customHeight="1"/>
    <row r="22278" ht="14.25" customHeight="1"/>
    <row r="22279" ht="14.25" customHeight="1"/>
    <row r="22280" ht="14.25" customHeight="1"/>
    <row r="22281" ht="14.25" customHeight="1"/>
    <row r="22282" ht="14.25" customHeight="1"/>
    <row r="22283" ht="14.25" customHeight="1"/>
    <row r="22284" ht="14.25" customHeight="1"/>
    <row r="22285" ht="14.25" customHeight="1"/>
    <row r="22286" ht="14.25" customHeight="1"/>
    <row r="22287" ht="14.25" customHeight="1"/>
    <row r="22288" ht="14.25" customHeight="1"/>
    <row r="22289" ht="14.25" customHeight="1"/>
    <row r="22290" ht="14.25" customHeight="1"/>
    <row r="22291" ht="14.25" customHeight="1"/>
    <row r="22292" ht="14.25" customHeight="1"/>
    <row r="22293" ht="14.25" customHeight="1"/>
    <row r="22294" ht="14.25" customHeight="1"/>
    <row r="22295" ht="14.25" customHeight="1"/>
    <row r="22296" ht="14.25" customHeight="1"/>
    <row r="22297" ht="14.25" customHeight="1"/>
    <row r="22298" ht="14.25" customHeight="1"/>
    <row r="22299" ht="14.25" customHeight="1"/>
    <row r="22300" ht="14.25" customHeight="1"/>
    <row r="22301" ht="14.25" customHeight="1"/>
    <row r="22302" ht="14.25" customHeight="1"/>
    <row r="22303" ht="14.25" customHeight="1"/>
    <row r="22304" ht="14.25" customHeight="1"/>
    <row r="22305" ht="14.25" customHeight="1"/>
    <row r="22306" ht="14.25" customHeight="1"/>
    <row r="22307" ht="14.25" customHeight="1"/>
    <row r="22308" ht="14.25" customHeight="1"/>
    <row r="22309" ht="14.25" customHeight="1"/>
    <row r="22310" ht="14.25" customHeight="1"/>
    <row r="22311" ht="14.25" customHeight="1"/>
    <row r="22312" ht="14.25" customHeight="1"/>
    <row r="22313" ht="14.25" customHeight="1"/>
    <row r="22314" ht="14.25" customHeight="1"/>
    <row r="22315" ht="14.25" customHeight="1"/>
    <row r="22316" ht="14.25" customHeight="1"/>
    <row r="22317" ht="14.25" customHeight="1"/>
    <row r="22318" ht="14.25" customHeight="1"/>
    <row r="22319" ht="14.25" customHeight="1"/>
    <row r="22320" ht="14.25" customHeight="1"/>
    <row r="22321" ht="14.25" customHeight="1"/>
    <row r="22322" ht="14.25" customHeight="1"/>
    <row r="22323" ht="14.25" customHeight="1"/>
    <row r="22324" ht="14.25" customHeight="1"/>
    <row r="22325" ht="14.25" customHeight="1"/>
    <row r="22326" ht="14.25" customHeight="1"/>
    <row r="22327" ht="14.25" customHeight="1"/>
    <row r="22328" ht="14.25" customHeight="1"/>
    <row r="22329" ht="14.25" customHeight="1"/>
    <row r="22330" ht="14.25" customHeight="1"/>
    <row r="22331" ht="14.25" customHeight="1"/>
    <row r="22332" ht="14.25" customHeight="1"/>
    <row r="22333" ht="14.25" customHeight="1"/>
    <row r="22334" ht="14.25" customHeight="1"/>
    <row r="22335" ht="14.25" customHeight="1"/>
    <row r="22336" ht="14.25" customHeight="1"/>
    <row r="22337" ht="14.25" customHeight="1"/>
    <row r="22338" ht="14.25" customHeight="1"/>
    <row r="22339" ht="14.25" customHeight="1"/>
    <row r="22340" ht="14.25" customHeight="1"/>
    <row r="22341" ht="14.25" customHeight="1"/>
    <row r="22342" ht="14.25" customHeight="1"/>
    <row r="22343" ht="14.25" customHeight="1"/>
    <row r="22344" ht="14.25" customHeight="1"/>
    <row r="22345" ht="14.25" customHeight="1"/>
    <row r="22346" ht="14.25" customHeight="1"/>
    <row r="22347" ht="14.25" customHeight="1"/>
    <row r="22348" ht="14.25" customHeight="1"/>
    <row r="22349" ht="14.25" customHeight="1"/>
    <row r="22350" ht="14.25" customHeight="1"/>
    <row r="22351" ht="14.25" customHeight="1"/>
    <row r="22352" ht="14.25" customHeight="1"/>
    <row r="22353" ht="14.25" customHeight="1"/>
    <row r="22354" ht="14.25" customHeight="1"/>
    <row r="22355" ht="14.25" customHeight="1"/>
    <row r="22356" ht="14.25" customHeight="1"/>
    <row r="22357" ht="14.25" customHeight="1"/>
    <row r="22358" ht="14.25" customHeight="1"/>
    <row r="22359" ht="14.25" customHeight="1"/>
    <row r="22360" ht="14.25" customHeight="1"/>
    <row r="22361" ht="14.25" customHeight="1"/>
    <row r="22362" ht="14.25" customHeight="1"/>
    <row r="22363" ht="14.25" customHeight="1"/>
    <row r="22364" ht="14.25" customHeight="1"/>
    <row r="22365" ht="14.25" customHeight="1"/>
    <row r="22366" ht="14.25" customHeight="1"/>
    <row r="22367" ht="14.25" customHeight="1"/>
    <row r="22368" ht="14.25" customHeight="1"/>
    <row r="22369" ht="14.25" customHeight="1"/>
    <row r="22370" ht="14.25" customHeight="1"/>
    <row r="22371" ht="14.25" customHeight="1"/>
    <row r="22372" ht="14.25" customHeight="1"/>
    <row r="22373" ht="14.25" customHeight="1"/>
    <row r="22374" ht="14.25" customHeight="1"/>
    <row r="22375" ht="14.25" customHeight="1"/>
    <row r="22376" ht="14.25" customHeight="1"/>
    <row r="22377" ht="14.25" customHeight="1"/>
    <row r="22378" ht="14.25" customHeight="1"/>
    <row r="22379" ht="14.25" customHeight="1"/>
    <row r="22380" ht="14.25" customHeight="1"/>
    <row r="22381" ht="14.25" customHeight="1"/>
    <row r="22382" ht="14.25" customHeight="1"/>
    <row r="22383" ht="14.25" customHeight="1"/>
    <row r="22384" ht="14.25" customHeight="1"/>
    <row r="22385" ht="14.25" customHeight="1"/>
    <row r="22386" ht="14.25" customHeight="1"/>
    <row r="22387" ht="14.25" customHeight="1"/>
    <row r="22388" ht="14.25" customHeight="1"/>
    <row r="22389" ht="14.25" customHeight="1"/>
    <row r="22390" ht="14.25" customHeight="1"/>
    <row r="22391" ht="14.25" customHeight="1"/>
    <row r="22392" ht="14.25" customHeight="1"/>
    <row r="22393" ht="14.25" customHeight="1"/>
    <row r="22394" ht="14.25" customHeight="1"/>
    <row r="22395" ht="14.25" customHeight="1"/>
    <row r="22396" ht="14.25" customHeight="1"/>
    <row r="22397" ht="14.25" customHeight="1"/>
    <row r="22398" ht="14.25" customHeight="1"/>
    <row r="22399" ht="14.25" customHeight="1"/>
    <row r="22400" ht="14.25" customHeight="1"/>
    <row r="22401" ht="14.25" customHeight="1"/>
    <row r="22402" ht="14.25" customHeight="1"/>
    <row r="22403" ht="14.25" customHeight="1"/>
    <row r="22404" ht="14.25" customHeight="1"/>
    <row r="22405" ht="14.25" customHeight="1"/>
    <row r="22406" ht="14.25" customHeight="1"/>
    <row r="22407" ht="14.25" customHeight="1"/>
    <row r="22408" ht="14.25" customHeight="1"/>
    <row r="22409" ht="14.25" customHeight="1"/>
    <row r="22410" ht="14.25" customHeight="1"/>
    <row r="22411" ht="14.25" customHeight="1"/>
    <row r="22412" ht="14.25" customHeight="1"/>
    <row r="22413" ht="14.25" customHeight="1"/>
    <row r="22414" ht="14.25" customHeight="1"/>
    <row r="22415" ht="14.25" customHeight="1"/>
    <row r="22416" ht="14.25" customHeight="1"/>
    <row r="22417" ht="14.25" customHeight="1"/>
    <row r="22418" ht="14.25" customHeight="1"/>
    <row r="22419" ht="14.25" customHeight="1"/>
    <row r="22420" ht="14.25" customHeight="1"/>
    <row r="22421" ht="14.25" customHeight="1"/>
    <row r="22422" ht="14.25" customHeight="1"/>
    <row r="22423" ht="14.25" customHeight="1"/>
    <row r="22424" ht="14.25" customHeight="1"/>
    <row r="22425" ht="14.25" customHeight="1"/>
    <row r="22426" ht="14.25" customHeight="1"/>
    <row r="22427" ht="14.25" customHeight="1"/>
    <row r="22428" ht="14.25" customHeight="1"/>
    <row r="22429" ht="14.25" customHeight="1"/>
    <row r="22430" ht="14.25" customHeight="1"/>
    <row r="22431" ht="14.25" customHeight="1"/>
    <row r="22432" ht="14.25" customHeight="1"/>
    <row r="22433" ht="14.25" customHeight="1"/>
    <row r="22434" ht="14.25" customHeight="1"/>
    <row r="22435" ht="14.25" customHeight="1"/>
    <row r="22436" ht="14.25" customHeight="1"/>
    <row r="22437" ht="14.25" customHeight="1"/>
    <row r="22438" ht="14.25" customHeight="1"/>
    <row r="22439" ht="14.25" customHeight="1"/>
    <row r="22440" ht="14.25" customHeight="1"/>
    <row r="22441" ht="14.25" customHeight="1"/>
    <row r="22442" ht="14.25" customHeight="1"/>
    <row r="22443" ht="14.25" customHeight="1"/>
    <row r="22444" ht="14.25" customHeight="1"/>
    <row r="22445" ht="14.25" customHeight="1"/>
    <row r="22446" ht="14.25" customHeight="1"/>
    <row r="22447" ht="14.25" customHeight="1"/>
    <row r="22448" ht="14.25" customHeight="1"/>
    <row r="22449" ht="14.25" customHeight="1"/>
    <row r="22450" ht="14.25" customHeight="1"/>
    <row r="22451" ht="14.25" customHeight="1"/>
    <row r="22452" ht="14.25" customHeight="1"/>
    <row r="22453" ht="14.25" customHeight="1"/>
    <row r="22454" ht="14.25" customHeight="1"/>
    <row r="22455" ht="14.25" customHeight="1"/>
    <row r="22456" ht="14.25" customHeight="1"/>
    <row r="22457" ht="14.25" customHeight="1"/>
    <row r="22458" ht="14.25" customHeight="1"/>
    <row r="22459" ht="14.25" customHeight="1"/>
    <row r="22460" ht="14.25" customHeight="1"/>
    <row r="22461" ht="14.25" customHeight="1"/>
    <row r="22462" ht="14.25" customHeight="1"/>
    <row r="22463" ht="14.25" customHeight="1"/>
    <row r="22464" ht="14.25" customHeight="1"/>
    <row r="22465" ht="14.25" customHeight="1"/>
    <row r="22466" ht="14.25" customHeight="1"/>
    <row r="22467" ht="14.25" customHeight="1"/>
    <row r="22468" ht="14.25" customHeight="1"/>
    <row r="22469" ht="14.25" customHeight="1"/>
    <row r="22470" ht="14.25" customHeight="1"/>
    <row r="22471" ht="14.25" customHeight="1"/>
    <row r="22472" ht="14.25" customHeight="1"/>
    <row r="22473" ht="14.25" customHeight="1"/>
    <row r="22474" ht="14.25" customHeight="1"/>
    <row r="22475" ht="14.25" customHeight="1"/>
    <row r="22476" ht="14.25" customHeight="1"/>
    <row r="22477" ht="14.25" customHeight="1"/>
    <row r="22478" ht="14.25" customHeight="1"/>
    <row r="22479" ht="14.25" customHeight="1"/>
    <row r="22480" ht="14.25" customHeight="1"/>
    <row r="22481" ht="14.25" customHeight="1"/>
    <row r="22482" ht="14.25" customHeight="1"/>
    <row r="22483" ht="14.25" customHeight="1"/>
    <row r="22484" ht="14.25" customHeight="1"/>
    <row r="22485" ht="14.25" customHeight="1"/>
    <row r="22486" ht="14.25" customHeight="1"/>
    <row r="22487" ht="14.25" customHeight="1"/>
    <row r="22488" ht="14.25" customHeight="1"/>
    <row r="22489" ht="14.25" customHeight="1"/>
    <row r="22490" ht="14.25" customHeight="1"/>
    <row r="22491" ht="14.25" customHeight="1"/>
    <row r="22492" ht="14.25" customHeight="1"/>
    <row r="22493" ht="14.25" customHeight="1"/>
    <row r="22494" ht="14.25" customHeight="1"/>
    <row r="22495" ht="14.25" customHeight="1"/>
    <row r="22496" ht="14.25" customHeight="1"/>
    <row r="22497" ht="14.25" customHeight="1"/>
    <row r="22498" ht="14.25" customHeight="1"/>
    <row r="22499" ht="14.25" customHeight="1"/>
    <row r="22500" ht="14.25" customHeight="1"/>
    <row r="22501" ht="14.25" customHeight="1"/>
    <row r="22502" ht="14.25" customHeight="1"/>
    <row r="22503" ht="14.25" customHeight="1"/>
    <row r="22504" ht="14.25" customHeight="1"/>
    <row r="22505" ht="14.25" customHeight="1"/>
    <row r="22506" ht="14.25" customHeight="1"/>
    <row r="22507" ht="14.25" customHeight="1"/>
    <row r="22508" ht="14.25" customHeight="1"/>
    <row r="22509" ht="14.25" customHeight="1"/>
    <row r="22510" ht="14.25" customHeight="1"/>
    <row r="22511" ht="14.25" customHeight="1"/>
    <row r="22512" ht="14.25" customHeight="1"/>
    <row r="22513" ht="14.25" customHeight="1"/>
    <row r="22514" ht="14.25" customHeight="1"/>
    <row r="22515" ht="14.25" customHeight="1"/>
    <row r="22516" ht="14.25" customHeight="1"/>
    <row r="22517" ht="14.25" customHeight="1"/>
    <row r="22518" ht="14.25" customHeight="1"/>
    <row r="22519" ht="14.25" customHeight="1"/>
    <row r="22520" ht="14.25" customHeight="1"/>
    <row r="22521" ht="14.25" customHeight="1"/>
    <row r="22522" ht="14.25" customHeight="1"/>
    <row r="22523" ht="14.25" customHeight="1"/>
    <row r="22524" ht="14.25" customHeight="1"/>
    <row r="22525" ht="14.25" customHeight="1"/>
    <row r="22526" ht="14.25" customHeight="1"/>
    <row r="22527" ht="14.25" customHeight="1"/>
    <row r="22528" ht="14.25" customHeight="1"/>
    <row r="22529" ht="14.25" customHeight="1"/>
    <row r="22530" ht="14.25" customHeight="1"/>
    <row r="22531" ht="14.25" customHeight="1"/>
    <row r="22532" ht="14.25" customHeight="1"/>
    <row r="22533" ht="14.25" customHeight="1"/>
    <row r="22534" ht="14.25" customHeight="1"/>
    <row r="22535" ht="14.25" customHeight="1"/>
    <row r="22536" ht="14.25" customHeight="1"/>
    <row r="22537" ht="14.25" customHeight="1"/>
    <row r="22538" ht="14.25" customHeight="1"/>
    <row r="22539" ht="14.25" customHeight="1"/>
    <row r="22540" ht="14.25" customHeight="1"/>
    <row r="22541" ht="14.25" customHeight="1"/>
    <row r="22542" ht="14.25" customHeight="1"/>
    <row r="22543" ht="14.25" customHeight="1"/>
    <row r="22544" ht="14.25" customHeight="1"/>
    <row r="22545" ht="14.25" customHeight="1"/>
    <row r="22546" ht="14.25" customHeight="1"/>
    <row r="22547" ht="14.25" customHeight="1"/>
    <row r="22548" ht="14.25" customHeight="1"/>
    <row r="22549" ht="14.25" customHeight="1"/>
    <row r="22550" ht="14.25" customHeight="1"/>
    <row r="22551" ht="14.25" customHeight="1"/>
    <row r="22552" ht="14.25" customHeight="1"/>
    <row r="22553" ht="14.25" customHeight="1"/>
    <row r="22554" ht="14.25" customHeight="1"/>
    <row r="22555" ht="14.25" customHeight="1"/>
    <row r="22556" ht="14.25" customHeight="1"/>
    <row r="22557" ht="14.25" customHeight="1"/>
    <row r="22558" ht="14.25" customHeight="1"/>
    <row r="22559" ht="14.25" customHeight="1"/>
    <row r="22560" ht="14.25" customHeight="1"/>
    <row r="22561" ht="14.25" customHeight="1"/>
    <row r="22562" ht="14.25" customHeight="1"/>
    <row r="22563" ht="14.25" customHeight="1"/>
    <row r="22564" ht="14.25" customHeight="1"/>
    <row r="22565" ht="14.25" customHeight="1"/>
    <row r="22566" ht="14.25" customHeight="1"/>
    <row r="22567" ht="14.25" customHeight="1"/>
    <row r="22568" ht="14.25" customHeight="1"/>
    <row r="22569" ht="14.25" customHeight="1"/>
    <row r="22570" ht="14.25" customHeight="1"/>
    <row r="22571" ht="14.25" customHeight="1"/>
    <row r="22572" ht="14.25" customHeight="1"/>
    <row r="22573" ht="14.25" customHeight="1"/>
    <row r="22574" ht="14.25" customHeight="1"/>
    <row r="22575" ht="14.25" customHeight="1"/>
    <row r="22576" ht="14.25" customHeight="1"/>
    <row r="22577" ht="14.25" customHeight="1"/>
    <row r="22578" ht="14.25" customHeight="1"/>
    <row r="22579" ht="14.25" customHeight="1"/>
    <row r="22580" ht="14.25" customHeight="1"/>
    <row r="22581" ht="14.25" customHeight="1"/>
    <row r="22582" ht="14.25" customHeight="1"/>
    <row r="22583" ht="14.25" customHeight="1"/>
    <row r="22584" ht="14.25" customHeight="1"/>
    <row r="22585" ht="14.25" customHeight="1"/>
    <row r="22586" ht="14.25" customHeight="1"/>
    <row r="22587" ht="14.25" customHeight="1"/>
    <row r="22588" ht="14.25" customHeight="1"/>
    <row r="22589" ht="14.25" customHeight="1"/>
    <row r="22590" ht="14.25" customHeight="1"/>
    <row r="22591" ht="14.25" customHeight="1"/>
    <row r="22592" ht="14.25" customHeight="1"/>
    <row r="22593" ht="14.25" customHeight="1"/>
    <row r="22594" ht="14.25" customHeight="1"/>
    <row r="22595" ht="14.25" customHeight="1"/>
    <row r="22596" ht="14.25" customHeight="1"/>
    <row r="22597" ht="14.25" customHeight="1"/>
    <row r="22598" ht="14.25" customHeight="1"/>
    <row r="22599" ht="14.25" customHeight="1"/>
    <row r="22600" ht="14.25" customHeight="1"/>
    <row r="22601" ht="14.25" customHeight="1"/>
    <row r="22602" ht="14.25" customHeight="1"/>
    <row r="22603" ht="14.25" customHeight="1"/>
    <row r="22604" ht="14.25" customHeight="1"/>
    <row r="22605" ht="14.25" customHeight="1"/>
    <row r="22606" ht="14.25" customHeight="1"/>
    <row r="22607" ht="14.25" customHeight="1"/>
    <row r="22608" ht="14.25" customHeight="1"/>
    <row r="22609" ht="14.25" customHeight="1"/>
    <row r="22610" ht="14.25" customHeight="1"/>
    <row r="22611" ht="14.25" customHeight="1"/>
    <row r="22612" ht="14.25" customHeight="1"/>
    <row r="22613" ht="14.25" customHeight="1"/>
    <row r="22614" ht="14.25" customHeight="1"/>
    <row r="22615" ht="14.25" customHeight="1"/>
    <row r="22616" ht="14.25" customHeight="1"/>
    <row r="22617" ht="14.25" customHeight="1"/>
    <row r="22618" ht="14.25" customHeight="1"/>
    <row r="22619" ht="14.25" customHeight="1"/>
    <row r="22620" ht="14.25" customHeight="1"/>
    <row r="22621" ht="14.25" customHeight="1"/>
    <row r="22622" ht="14.25" customHeight="1"/>
    <row r="22623" ht="14.25" customHeight="1"/>
    <row r="22624" ht="14.25" customHeight="1"/>
    <row r="22625" ht="14.25" customHeight="1"/>
    <row r="22626" ht="14.25" customHeight="1"/>
    <row r="22627" ht="14.25" customHeight="1"/>
    <row r="22628" ht="14.25" customHeight="1"/>
    <row r="22629" ht="14.25" customHeight="1"/>
    <row r="22630" ht="14.25" customHeight="1"/>
    <row r="22631" ht="14.25" customHeight="1"/>
    <row r="22632" ht="14.25" customHeight="1"/>
    <row r="22633" ht="14.25" customHeight="1"/>
    <row r="22634" ht="14.25" customHeight="1"/>
    <row r="22635" ht="14.25" customHeight="1"/>
    <row r="22636" ht="14.25" customHeight="1"/>
    <row r="22637" ht="14.25" customHeight="1"/>
    <row r="22638" ht="14.25" customHeight="1"/>
    <row r="22639" ht="14.25" customHeight="1"/>
    <row r="22640" ht="14.25" customHeight="1"/>
    <row r="22641" ht="14.25" customHeight="1"/>
    <row r="22642" ht="14.25" customHeight="1"/>
    <row r="22643" ht="14.25" customHeight="1"/>
    <row r="22644" ht="14.25" customHeight="1"/>
    <row r="22645" ht="14.25" customHeight="1"/>
    <row r="22646" ht="14.25" customHeight="1"/>
    <row r="22647" ht="14.25" customHeight="1"/>
    <row r="22648" ht="14.25" customHeight="1"/>
    <row r="22649" ht="14.25" customHeight="1"/>
    <row r="22650" ht="14.25" customHeight="1"/>
    <row r="22651" ht="14.25" customHeight="1"/>
    <row r="22652" ht="14.25" customHeight="1"/>
    <row r="22653" ht="14.25" customHeight="1"/>
    <row r="22654" ht="14.25" customHeight="1"/>
    <row r="22655" ht="14.25" customHeight="1"/>
    <row r="22656" ht="14.25" customHeight="1"/>
    <row r="22657" ht="14.25" customHeight="1"/>
    <row r="22658" ht="14.25" customHeight="1"/>
    <row r="22659" ht="14.25" customHeight="1"/>
    <row r="22660" ht="14.25" customHeight="1"/>
    <row r="22661" ht="14.25" customHeight="1"/>
    <row r="22662" ht="14.25" customHeight="1"/>
    <row r="22663" ht="14.25" customHeight="1"/>
    <row r="22664" ht="14.25" customHeight="1"/>
    <row r="22665" ht="14.25" customHeight="1"/>
    <row r="22666" ht="14.25" customHeight="1"/>
    <row r="22667" ht="14.25" customHeight="1"/>
    <row r="22668" ht="14.25" customHeight="1"/>
    <row r="22669" ht="14.25" customHeight="1"/>
    <row r="22670" ht="14.25" customHeight="1"/>
    <row r="22671" ht="14.25" customHeight="1"/>
    <row r="22672" ht="14.25" customHeight="1"/>
    <row r="22673" ht="14.25" customHeight="1"/>
    <row r="22674" ht="14.25" customHeight="1"/>
    <row r="22675" ht="14.25" customHeight="1"/>
    <row r="22676" ht="14.25" customHeight="1"/>
    <row r="22677" ht="14.25" customHeight="1"/>
    <row r="22678" ht="14.25" customHeight="1"/>
    <row r="22679" ht="14.25" customHeight="1"/>
    <row r="22680" ht="14.25" customHeight="1"/>
    <row r="22681" ht="14.25" customHeight="1"/>
    <row r="22682" ht="14.25" customHeight="1"/>
    <row r="22683" ht="14.25" customHeight="1"/>
    <row r="22684" ht="14.25" customHeight="1"/>
    <row r="22685" ht="14.25" customHeight="1"/>
    <row r="22686" ht="14.25" customHeight="1"/>
    <row r="22687" ht="14.25" customHeight="1"/>
    <row r="22688" ht="14.25" customHeight="1"/>
    <row r="22689" ht="14.25" customHeight="1"/>
    <row r="22690" ht="14.25" customHeight="1"/>
    <row r="22691" ht="14.25" customHeight="1"/>
    <row r="22692" ht="14.25" customHeight="1"/>
    <row r="22693" ht="14.25" customHeight="1"/>
    <row r="22694" ht="14.25" customHeight="1"/>
    <row r="22695" ht="14.25" customHeight="1"/>
    <row r="22696" ht="14.25" customHeight="1"/>
    <row r="22697" ht="14.25" customHeight="1"/>
    <row r="22698" ht="14.25" customHeight="1"/>
    <row r="22699" ht="14.25" customHeight="1"/>
    <row r="22700" ht="14.25" customHeight="1"/>
    <row r="22701" ht="14.25" customHeight="1"/>
    <row r="22702" ht="14.25" customHeight="1"/>
    <row r="22703" ht="14.25" customHeight="1"/>
    <row r="22704" ht="14.25" customHeight="1"/>
    <row r="22705" ht="14.25" customHeight="1"/>
    <row r="22706" ht="14.25" customHeight="1"/>
    <row r="22707" ht="14.25" customHeight="1"/>
    <row r="22708" ht="14.25" customHeight="1"/>
    <row r="22709" ht="14.25" customHeight="1"/>
    <row r="22710" ht="14.25" customHeight="1"/>
    <row r="22711" ht="14.25" customHeight="1"/>
    <row r="22712" ht="14.25" customHeight="1"/>
    <row r="22713" ht="14.25" customHeight="1"/>
    <row r="22714" ht="14.25" customHeight="1"/>
    <row r="22715" ht="14.25" customHeight="1"/>
    <row r="22716" ht="14.25" customHeight="1"/>
    <row r="22717" ht="14.25" customHeight="1"/>
    <row r="22718" ht="14.25" customHeight="1"/>
    <row r="22719" ht="14.25" customHeight="1"/>
    <row r="22720" ht="14.25" customHeight="1"/>
    <row r="22721" ht="14.25" customHeight="1"/>
    <row r="22722" ht="14.25" customHeight="1"/>
    <row r="22723" ht="14.25" customHeight="1"/>
    <row r="22724" ht="14.25" customHeight="1"/>
    <row r="22725" ht="14.25" customHeight="1"/>
    <row r="22726" ht="14.25" customHeight="1"/>
    <row r="22727" ht="14.25" customHeight="1"/>
    <row r="22728" ht="14.25" customHeight="1"/>
    <row r="22729" ht="14.25" customHeight="1"/>
    <row r="22730" ht="14.25" customHeight="1"/>
    <row r="22731" ht="14.25" customHeight="1"/>
    <row r="22732" ht="14.25" customHeight="1"/>
    <row r="22733" ht="14.25" customHeight="1"/>
    <row r="22734" ht="14.25" customHeight="1"/>
    <row r="22735" ht="14.25" customHeight="1"/>
    <row r="22736" ht="14.25" customHeight="1"/>
    <row r="22737" ht="14.25" customHeight="1"/>
    <row r="22738" ht="14.25" customHeight="1"/>
    <row r="22739" ht="14.25" customHeight="1"/>
    <row r="22740" ht="14.25" customHeight="1"/>
    <row r="22741" ht="14.25" customHeight="1"/>
    <row r="22742" ht="14.25" customHeight="1"/>
    <row r="22743" ht="14.25" customHeight="1"/>
    <row r="22744" ht="14.25" customHeight="1"/>
    <row r="22745" ht="14.25" customHeight="1"/>
    <row r="22746" ht="14.25" customHeight="1"/>
    <row r="22747" ht="14.25" customHeight="1"/>
    <row r="22748" ht="14.25" customHeight="1"/>
    <row r="22749" ht="14.25" customHeight="1"/>
    <row r="22750" ht="14.25" customHeight="1"/>
    <row r="22751" ht="14.25" customHeight="1"/>
    <row r="22752" ht="14.25" customHeight="1"/>
    <row r="22753" ht="14.25" customHeight="1"/>
    <row r="22754" ht="14.25" customHeight="1"/>
    <row r="22755" ht="14.25" customHeight="1"/>
    <row r="22756" ht="14.25" customHeight="1"/>
    <row r="22757" ht="14.25" customHeight="1"/>
    <row r="22758" ht="14.25" customHeight="1"/>
    <row r="22759" ht="14.25" customHeight="1"/>
    <row r="22760" ht="14.25" customHeight="1"/>
    <row r="22761" ht="14.25" customHeight="1"/>
    <row r="22762" ht="14.25" customHeight="1"/>
    <row r="22763" ht="14.25" customHeight="1"/>
    <row r="22764" ht="14.25" customHeight="1"/>
    <row r="22765" ht="14.25" customHeight="1"/>
    <row r="22766" ht="14.25" customHeight="1"/>
    <row r="22767" ht="14.25" customHeight="1"/>
    <row r="22768" ht="14.25" customHeight="1"/>
    <row r="22769" ht="14.25" customHeight="1"/>
    <row r="22770" ht="14.25" customHeight="1"/>
    <row r="22771" ht="14.25" customHeight="1"/>
    <row r="22772" ht="14.25" customHeight="1"/>
    <row r="22773" ht="14.25" customHeight="1"/>
    <row r="22774" ht="14.25" customHeight="1"/>
    <row r="22775" ht="14.25" customHeight="1"/>
    <row r="22776" ht="14.25" customHeight="1"/>
    <row r="22777" ht="14.25" customHeight="1"/>
    <row r="22778" ht="14.25" customHeight="1"/>
    <row r="22779" ht="14.25" customHeight="1"/>
    <row r="22780" ht="14.25" customHeight="1"/>
    <row r="22781" ht="14.25" customHeight="1"/>
    <row r="22782" ht="14.25" customHeight="1"/>
    <row r="22783" ht="14.25" customHeight="1"/>
    <row r="22784" ht="14.25" customHeight="1"/>
    <row r="22785" ht="14.25" customHeight="1"/>
    <row r="22786" ht="14.25" customHeight="1"/>
    <row r="22787" ht="14.25" customHeight="1"/>
    <row r="22788" ht="14.25" customHeight="1"/>
    <row r="22789" ht="14.25" customHeight="1"/>
    <row r="22790" ht="14.25" customHeight="1"/>
    <row r="22791" ht="14.25" customHeight="1"/>
    <row r="22792" ht="14.25" customHeight="1"/>
    <row r="22793" ht="14.25" customHeight="1"/>
    <row r="22794" ht="14.25" customHeight="1"/>
    <row r="22795" ht="14.25" customHeight="1"/>
    <row r="22796" ht="14.25" customHeight="1"/>
    <row r="22797" ht="14.25" customHeight="1"/>
    <row r="22798" ht="14.25" customHeight="1"/>
    <row r="22799" ht="14.25" customHeight="1"/>
    <row r="22800" ht="14.25" customHeight="1"/>
    <row r="22801" ht="14.25" customHeight="1"/>
    <row r="22802" ht="14.25" customHeight="1"/>
    <row r="22803" ht="14.25" customHeight="1"/>
    <row r="22804" ht="14.25" customHeight="1"/>
    <row r="22805" ht="14.25" customHeight="1"/>
    <row r="22806" ht="14.25" customHeight="1"/>
    <row r="22807" ht="14.25" customHeight="1"/>
    <row r="22808" ht="14.25" customHeight="1"/>
    <row r="22809" ht="14.25" customHeight="1"/>
    <row r="22810" ht="14.25" customHeight="1"/>
    <row r="22811" ht="14.25" customHeight="1"/>
    <row r="22812" ht="14.25" customHeight="1"/>
    <row r="22813" ht="14.25" customHeight="1"/>
    <row r="22814" ht="14.25" customHeight="1"/>
    <row r="22815" ht="14.25" customHeight="1"/>
    <row r="22816" ht="14.25" customHeight="1"/>
    <row r="22817" ht="14.25" customHeight="1"/>
    <row r="22818" ht="14.25" customHeight="1"/>
    <row r="22819" ht="14.25" customHeight="1"/>
    <row r="22820" ht="14.25" customHeight="1"/>
    <row r="22821" ht="14.25" customHeight="1"/>
    <row r="22822" ht="14.25" customHeight="1"/>
    <row r="22823" ht="14.25" customHeight="1"/>
    <row r="22824" ht="14.25" customHeight="1"/>
    <row r="22825" ht="14.25" customHeight="1"/>
    <row r="22826" ht="14.25" customHeight="1"/>
    <row r="22827" ht="14.25" customHeight="1"/>
    <row r="22828" ht="14.25" customHeight="1"/>
    <row r="22829" ht="14.25" customHeight="1"/>
    <row r="22830" ht="14.25" customHeight="1"/>
    <row r="22831" ht="14.25" customHeight="1"/>
    <row r="22832" ht="14.25" customHeight="1"/>
    <row r="22833" ht="14.25" customHeight="1"/>
    <row r="22834" ht="14.25" customHeight="1"/>
    <row r="22835" ht="14.25" customHeight="1"/>
    <row r="22836" ht="14.25" customHeight="1"/>
    <row r="22837" ht="14.25" customHeight="1"/>
    <row r="22838" ht="14.25" customHeight="1"/>
    <row r="22839" ht="14.25" customHeight="1"/>
    <row r="22840" ht="14.25" customHeight="1"/>
    <row r="22841" ht="14.25" customHeight="1"/>
    <row r="22842" ht="14.25" customHeight="1"/>
    <row r="22843" ht="14.25" customHeight="1"/>
    <row r="22844" ht="14.25" customHeight="1"/>
    <row r="22845" ht="14.25" customHeight="1"/>
    <row r="22846" ht="14.25" customHeight="1"/>
    <row r="22847" ht="14.25" customHeight="1"/>
    <row r="22848" ht="14.25" customHeight="1"/>
    <row r="22849" ht="14.25" customHeight="1"/>
    <row r="22850" ht="14.25" customHeight="1"/>
    <row r="22851" ht="14.25" customHeight="1"/>
    <row r="22852" ht="14.25" customHeight="1"/>
    <row r="22853" ht="14.25" customHeight="1"/>
    <row r="22854" ht="14.25" customHeight="1"/>
    <row r="22855" ht="14.25" customHeight="1"/>
    <row r="22856" ht="14.25" customHeight="1"/>
    <row r="22857" ht="14.25" customHeight="1"/>
    <row r="22858" ht="14.25" customHeight="1"/>
    <row r="22859" ht="14.25" customHeight="1"/>
    <row r="22860" ht="14.25" customHeight="1"/>
    <row r="22861" ht="14.25" customHeight="1"/>
    <row r="22862" ht="14.25" customHeight="1"/>
    <row r="22863" ht="14.25" customHeight="1"/>
    <row r="22864" ht="14.25" customHeight="1"/>
    <row r="22865" ht="14.25" customHeight="1"/>
    <row r="22866" ht="14.25" customHeight="1"/>
    <row r="22867" ht="14.25" customHeight="1"/>
    <row r="22868" ht="14.25" customHeight="1"/>
    <row r="22869" ht="14.25" customHeight="1"/>
    <row r="22870" ht="14.25" customHeight="1"/>
    <row r="22871" ht="14.25" customHeight="1"/>
    <row r="22872" ht="14.25" customHeight="1"/>
    <row r="22873" ht="14.25" customHeight="1"/>
    <row r="22874" ht="14.25" customHeight="1"/>
    <row r="22875" ht="14.25" customHeight="1"/>
    <row r="22876" ht="14.25" customHeight="1"/>
    <row r="22877" ht="14.25" customHeight="1"/>
    <row r="22878" ht="14.25" customHeight="1"/>
    <row r="22879" ht="14.25" customHeight="1"/>
    <row r="22880" ht="14.25" customHeight="1"/>
    <row r="22881" ht="14.25" customHeight="1"/>
    <row r="22882" ht="14.25" customHeight="1"/>
    <row r="22883" ht="14.25" customHeight="1"/>
    <row r="22884" ht="14.25" customHeight="1"/>
    <row r="22885" ht="14.25" customHeight="1"/>
    <row r="22886" ht="14.25" customHeight="1"/>
    <row r="22887" ht="14.25" customHeight="1"/>
    <row r="22888" ht="14.25" customHeight="1"/>
    <row r="22889" ht="14.25" customHeight="1"/>
    <row r="22890" ht="14.25" customHeight="1"/>
    <row r="22891" ht="14.25" customHeight="1"/>
    <row r="22892" ht="14.25" customHeight="1"/>
    <row r="22893" ht="14.25" customHeight="1"/>
    <row r="22894" ht="14.25" customHeight="1"/>
    <row r="22895" ht="14.25" customHeight="1"/>
    <row r="22896" ht="14.25" customHeight="1"/>
    <row r="22897" ht="14.25" customHeight="1"/>
    <row r="22898" ht="14.25" customHeight="1"/>
    <row r="22899" ht="14.25" customHeight="1"/>
    <row r="22900" ht="14.25" customHeight="1"/>
    <row r="22901" ht="14.25" customHeight="1"/>
    <row r="22902" ht="14.25" customHeight="1"/>
    <row r="22903" ht="14.25" customHeight="1"/>
    <row r="22904" ht="14.25" customHeight="1"/>
    <row r="22905" ht="14.25" customHeight="1"/>
    <row r="22906" ht="14.25" customHeight="1"/>
    <row r="22907" ht="14.25" customHeight="1"/>
    <row r="22908" ht="14.25" customHeight="1"/>
    <row r="22909" ht="14.25" customHeight="1"/>
    <row r="22910" ht="14.25" customHeight="1"/>
    <row r="22911" ht="14.25" customHeight="1"/>
    <row r="22912" ht="14.25" customHeight="1"/>
    <row r="22913" ht="14.25" customHeight="1"/>
    <row r="22914" ht="14.25" customHeight="1"/>
    <row r="22915" ht="14.25" customHeight="1"/>
    <row r="22916" ht="14.25" customHeight="1"/>
    <row r="22917" ht="14.25" customHeight="1"/>
    <row r="22918" ht="14.25" customHeight="1"/>
    <row r="22919" ht="14.25" customHeight="1"/>
    <row r="22920" ht="14.25" customHeight="1"/>
    <row r="22921" ht="14.25" customHeight="1"/>
    <row r="22922" ht="14.25" customHeight="1"/>
    <row r="22923" ht="14.25" customHeight="1"/>
    <row r="22924" ht="14.25" customHeight="1"/>
    <row r="22925" ht="14.25" customHeight="1"/>
    <row r="22926" ht="14.25" customHeight="1"/>
    <row r="22927" ht="14.25" customHeight="1"/>
    <row r="22928" ht="14.25" customHeight="1"/>
    <row r="22929" ht="14.25" customHeight="1"/>
    <row r="22930" ht="14.25" customHeight="1"/>
    <row r="22931" ht="14.25" customHeight="1"/>
    <row r="22932" ht="14.25" customHeight="1"/>
    <row r="22933" ht="14.25" customHeight="1"/>
    <row r="22934" ht="14.25" customHeight="1"/>
    <row r="22935" ht="14.25" customHeight="1"/>
    <row r="22936" ht="14.25" customHeight="1"/>
    <row r="22937" ht="14.25" customHeight="1"/>
    <row r="22938" ht="14.25" customHeight="1"/>
    <row r="22939" ht="14.25" customHeight="1"/>
    <row r="22940" ht="14.25" customHeight="1"/>
    <row r="22941" ht="14.25" customHeight="1"/>
    <row r="22942" ht="14.25" customHeight="1"/>
    <row r="22943" ht="14.25" customHeight="1"/>
    <row r="22944" ht="14.25" customHeight="1"/>
    <row r="22945" ht="14.25" customHeight="1"/>
    <row r="22946" ht="14.25" customHeight="1"/>
    <row r="22947" ht="14.25" customHeight="1"/>
    <row r="22948" ht="14.25" customHeight="1"/>
    <row r="22949" ht="14.25" customHeight="1"/>
    <row r="22950" ht="14.25" customHeight="1"/>
    <row r="22951" ht="14.25" customHeight="1"/>
    <row r="22952" ht="14.25" customHeight="1"/>
    <row r="22953" ht="14.25" customHeight="1"/>
    <row r="22954" ht="14.25" customHeight="1"/>
    <row r="22955" ht="14.25" customHeight="1"/>
    <row r="22956" ht="14.25" customHeight="1"/>
    <row r="22957" ht="14.25" customHeight="1"/>
    <row r="22958" ht="14.25" customHeight="1"/>
    <row r="22959" ht="14.25" customHeight="1"/>
    <row r="22960" ht="14.25" customHeight="1"/>
    <row r="22961" ht="14.25" customHeight="1"/>
    <row r="22962" ht="14.25" customHeight="1"/>
    <row r="22963" ht="14.25" customHeight="1"/>
    <row r="22964" ht="14.25" customHeight="1"/>
    <row r="22965" ht="14.25" customHeight="1"/>
    <row r="22966" ht="14.25" customHeight="1"/>
    <row r="22967" ht="14.25" customHeight="1"/>
    <row r="22968" ht="14.25" customHeight="1"/>
    <row r="22969" ht="14.25" customHeight="1"/>
    <row r="22970" ht="14.25" customHeight="1"/>
    <row r="22971" ht="14.25" customHeight="1"/>
    <row r="22972" ht="14.25" customHeight="1"/>
    <row r="22973" ht="14.25" customHeight="1"/>
    <row r="22974" ht="14.25" customHeight="1"/>
    <row r="22975" ht="14.25" customHeight="1"/>
    <row r="22976" ht="14.25" customHeight="1"/>
    <row r="22977" ht="14.25" customHeight="1"/>
    <row r="22978" ht="14.25" customHeight="1"/>
    <row r="22979" ht="14.25" customHeight="1"/>
    <row r="22980" ht="14.25" customHeight="1"/>
    <row r="22981" ht="14.25" customHeight="1"/>
    <row r="22982" ht="14.25" customHeight="1"/>
    <row r="22983" ht="14.25" customHeight="1"/>
    <row r="22984" ht="14.25" customHeight="1"/>
    <row r="22985" ht="14.25" customHeight="1"/>
    <row r="22986" ht="14.25" customHeight="1"/>
    <row r="22987" ht="14.25" customHeight="1"/>
    <row r="22988" ht="14.25" customHeight="1"/>
    <row r="22989" ht="14.25" customHeight="1"/>
    <row r="22990" ht="14.25" customHeight="1"/>
    <row r="22991" ht="14.25" customHeight="1"/>
    <row r="22992" ht="14.25" customHeight="1"/>
    <row r="22993" ht="14.25" customHeight="1"/>
    <row r="22994" ht="14.25" customHeight="1"/>
    <row r="22995" ht="14.25" customHeight="1"/>
    <row r="22996" ht="14.25" customHeight="1"/>
    <row r="22997" ht="14.25" customHeight="1"/>
    <row r="22998" ht="14.25" customHeight="1"/>
    <row r="22999" ht="14.25" customHeight="1"/>
    <row r="23000" ht="14.25" customHeight="1"/>
    <row r="23001" ht="14.25" customHeight="1"/>
    <row r="23002" ht="14.25" customHeight="1"/>
    <row r="23003" ht="14.25" customHeight="1"/>
    <row r="23004" ht="14.25" customHeight="1"/>
    <row r="23005" ht="14.25" customHeight="1"/>
    <row r="23006" ht="14.25" customHeight="1"/>
    <row r="23007" ht="14.25" customHeight="1"/>
    <row r="23008" ht="14.25" customHeight="1"/>
    <row r="23009" ht="14.25" customHeight="1"/>
    <row r="23010" ht="14.25" customHeight="1"/>
    <row r="23011" ht="14.25" customHeight="1"/>
    <row r="23012" ht="14.25" customHeight="1"/>
    <row r="23013" ht="14.25" customHeight="1"/>
    <row r="23014" ht="14.25" customHeight="1"/>
    <row r="23015" ht="14.25" customHeight="1"/>
    <row r="23016" ht="14.25" customHeight="1"/>
    <row r="23017" ht="14.25" customHeight="1"/>
    <row r="23018" ht="14.25" customHeight="1"/>
    <row r="23019" ht="14.25" customHeight="1"/>
    <row r="23020" ht="14.25" customHeight="1"/>
    <row r="23021" ht="14.25" customHeight="1"/>
    <row r="23022" ht="14.25" customHeight="1"/>
    <row r="23023" ht="14.25" customHeight="1"/>
    <row r="23024" ht="14.25" customHeight="1"/>
    <row r="23025" ht="14.25" customHeight="1"/>
    <row r="23026" ht="14.25" customHeight="1"/>
    <row r="23027" ht="14.25" customHeight="1"/>
    <row r="23028" ht="14.25" customHeight="1"/>
    <row r="23029" ht="14.25" customHeight="1"/>
    <row r="23030" ht="14.25" customHeight="1"/>
    <row r="23031" ht="14.25" customHeight="1"/>
    <row r="23032" ht="14.25" customHeight="1"/>
    <row r="23033" ht="14.25" customHeight="1"/>
    <row r="23034" ht="14.25" customHeight="1"/>
    <row r="23035" ht="14.25" customHeight="1"/>
    <row r="23036" ht="14.25" customHeight="1"/>
    <row r="23037" ht="14.25" customHeight="1"/>
    <row r="23038" ht="14.25" customHeight="1"/>
    <row r="23039" ht="14.25" customHeight="1"/>
    <row r="23040" ht="14.25" customHeight="1"/>
    <row r="23041" ht="14.25" customHeight="1"/>
    <row r="23042" ht="14.25" customHeight="1"/>
    <row r="23043" ht="14.25" customHeight="1"/>
    <row r="23044" ht="14.25" customHeight="1"/>
    <row r="23045" ht="14.25" customHeight="1"/>
    <row r="23046" ht="14.25" customHeight="1"/>
    <row r="23047" ht="14.25" customHeight="1"/>
    <row r="23048" ht="14.25" customHeight="1"/>
    <row r="23049" ht="14.25" customHeight="1"/>
    <row r="23050" ht="14.25" customHeight="1"/>
    <row r="23051" ht="14.25" customHeight="1"/>
    <row r="23052" ht="14.25" customHeight="1"/>
    <row r="23053" ht="14.25" customHeight="1"/>
    <row r="23054" ht="14.25" customHeight="1"/>
    <row r="23055" ht="14.25" customHeight="1"/>
    <row r="23056" ht="14.25" customHeight="1"/>
    <row r="23057" ht="14.25" customHeight="1"/>
    <row r="23058" ht="14.25" customHeight="1"/>
    <row r="23059" ht="14.25" customHeight="1"/>
    <row r="23060" ht="14.25" customHeight="1"/>
    <row r="23061" ht="14.25" customHeight="1"/>
    <row r="23062" ht="14.25" customHeight="1"/>
    <row r="23063" ht="14.25" customHeight="1"/>
    <row r="23064" ht="14.25" customHeight="1"/>
    <row r="23065" ht="14.25" customHeight="1"/>
    <row r="23066" ht="14.25" customHeight="1"/>
    <row r="23067" ht="14.25" customHeight="1"/>
    <row r="23068" ht="14.25" customHeight="1"/>
    <row r="23069" ht="14.25" customHeight="1"/>
    <row r="23070" ht="14.25" customHeight="1"/>
    <row r="23071" ht="14.25" customHeight="1"/>
    <row r="23072" ht="14.25" customHeight="1"/>
    <row r="23073" ht="14.25" customHeight="1"/>
    <row r="23074" ht="14.25" customHeight="1"/>
    <row r="23075" ht="14.25" customHeight="1"/>
    <row r="23076" ht="14.25" customHeight="1"/>
    <row r="23077" ht="14.25" customHeight="1"/>
    <row r="23078" ht="14.25" customHeight="1"/>
    <row r="23079" ht="14.25" customHeight="1"/>
    <row r="23080" ht="14.25" customHeight="1"/>
    <row r="23081" ht="14.25" customHeight="1"/>
    <row r="23082" ht="14.25" customHeight="1"/>
    <row r="23083" ht="14.25" customHeight="1"/>
    <row r="23084" ht="14.25" customHeight="1"/>
    <row r="23085" ht="14.25" customHeight="1"/>
    <row r="23086" ht="14.25" customHeight="1"/>
    <row r="23087" ht="14.25" customHeight="1"/>
    <row r="23088" ht="14.25" customHeight="1"/>
    <row r="23089" ht="14.25" customHeight="1"/>
    <row r="23090" ht="14.25" customHeight="1"/>
    <row r="23091" ht="14.25" customHeight="1"/>
    <row r="23092" ht="14.25" customHeight="1"/>
    <row r="23093" ht="14.25" customHeight="1"/>
    <row r="23094" ht="14.25" customHeight="1"/>
    <row r="23095" ht="14.25" customHeight="1"/>
    <row r="23096" ht="14.25" customHeight="1"/>
    <row r="23097" ht="14.25" customHeight="1"/>
    <row r="23098" ht="14.25" customHeight="1"/>
    <row r="23099" ht="14.25" customHeight="1"/>
    <row r="23100" ht="14.25" customHeight="1"/>
    <row r="23101" ht="14.25" customHeight="1"/>
    <row r="23102" ht="14.25" customHeight="1"/>
    <row r="23103" ht="14.25" customHeight="1"/>
    <row r="23104" ht="14.25" customHeight="1"/>
    <row r="23105" ht="14.25" customHeight="1"/>
    <row r="23106" ht="14.25" customHeight="1"/>
    <row r="23107" ht="14.25" customHeight="1"/>
    <row r="23108" ht="14.25" customHeight="1"/>
    <row r="23109" ht="14.25" customHeight="1"/>
    <row r="23110" ht="14.25" customHeight="1"/>
    <row r="23111" ht="14.25" customHeight="1"/>
    <row r="23112" ht="14.25" customHeight="1"/>
    <row r="23113" ht="14.25" customHeight="1"/>
    <row r="23114" ht="14.25" customHeight="1"/>
    <row r="23115" ht="14.25" customHeight="1"/>
    <row r="23116" ht="14.25" customHeight="1"/>
    <row r="23117" ht="14.25" customHeight="1"/>
    <row r="23118" ht="14.25" customHeight="1"/>
    <row r="23119" ht="14.25" customHeight="1"/>
    <row r="23120" ht="14.25" customHeight="1"/>
    <row r="23121" ht="14.25" customHeight="1"/>
    <row r="23122" ht="14.25" customHeight="1"/>
    <row r="23123" ht="14.25" customHeight="1"/>
    <row r="23124" ht="14.25" customHeight="1"/>
    <row r="23125" ht="14.25" customHeight="1"/>
    <row r="23126" ht="14.25" customHeight="1"/>
    <row r="23127" ht="14.25" customHeight="1"/>
    <row r="23128" ht="14.25" customHeight="1"/>
    <row r="23129" ht="14.25" customHeight="1"/>
    <row r="23130" ht="14.25" customHeight="1"/>
    <row r="23131" ht="14.25" customHeight="1"/>
    <row r="23132" ht="14.25" customHeight="1"/>
    <row r="23133" ht="14.25" customHeight="1"/>
    <row r="23134" ht="14.25" customHeight="1"/>
    <row r="23135" ht="14.25" customHeight="1"/>
    <row r="23136" ht="14.25" customHeight="1"/>
    <row r="23137" ht="14.25" customHeight="1"/>
    <row r="23138" ht="14.25" customHeight="1"/>
    <row r="23139" ht="14.25" customHeight="1"/>
    <row r="23140" ht="14.25" customHeight="1"/>
    <row r="23141" ht="14.25" customHeight="1"/>
    <row r="23142" ht="14.25" customHeight="1"/>
    <row r="23143" ht="14.25" customHeight="1"/>
    <row r="23144" ht="14.25" customHeight="1"/>
    <row r="23145" ht="14.25" customHeight="1"/>
    <row r="23146" ht="14.25" customHeight="1"/>
    <row r="23147" ht="14.25" customHeight="1"/>
    <row r="23148" ht="14.25" customHeight="1"/>
    <row r="23149" ht="14.25" customHeight="1"/>
    <row r="23150" ht="14.25" customHeight="1"/>
    <row r="23151" ht="14.25" customHeight="1"/>
    <row r="23152" ht="14.25" customHeight="1"/>
    <row r="23153" ht="14.25" customHeight="1"/>
    <row r="23154" ht="14.25" customHeight="1"/>
    <row r="23155" ht="14.25" customHeight="1"/>
    <row r="23156" ht="14.25" customHeight="1"/>
    <row r="23157" ht="14.25" customHeight="1"/>
    <row r="23158" ht="14.25" customHeight="1"/>
    <row r="23159" ht="14.25" customHeight="1"/>
    <row r="23160" ht="14.25" customHeight="1"/>
    <row r="23161" ht="14.25" customHeight="1"/>
    <row r="23162" ht="14.25" customHeight="1"/>
    <row r="23163" ht="14.25" customHeight="1"/>
    <row r="23164" ht="14.25" customHeight="1"/>
    <row r="23165" ht="14.25" customHeight="1"/>
    <row r="23166" ht="14.25" customHeight="1"/>
    <row r="23167" ht="14.25" customHeight="1"/>
    <row r="23168" ht="14.25" customHeight="1"/>
    <row r="23169" ht="14.25" customHeight="1"/>
    <row r="23170" ht="14.25" customHeight="1"/>
    <row r="23171" ht="14.25" customHeight="1"/>
    <row r="23172" ht="14.25" customHeight="1"/>
    <row r="23173" ht="14.25" customHeight="1"/>
    <row r="23174" ht="14.25" customHeight="1"/>
    <row r="23175" ht="14.25" customHeight="1"/>
    <row r="23176" ht="14.25" customHeight="1"/>
    <row r="23177" ht="14.25" customHeight="1"/>
    <row r="23178" ht="14.25" customHeight="1"/>
    <row r="23179" ht="14.25" customHeight="1"/>
    <row r="23180" ht="14.25" customHeight="1"/>
    <row r="23181" ht="14.25" customHeight="1"/>
    <row r="23182" ht="14.25" customHeight="1"/>
    <row r="23183" ht="14.25" customHeight="1"/>
    <row r="23184" ht="14.25" customHeight="1"/>
    <row r="23185" ht="14.25" customHeight="1"/>
    <row r="23186" ht="14.25" customHeight="1"/>
    <row r="23187" ht="14.25" customHeight="1"/>
    <row r="23188" ht="14.25" customHeight="1"/>
    <row r="23189" ht="14.25" customHeight="1"/>
    <row r="23190" ht="14.25" customHeight="1"/>
    <row r="23191" ht="14.25" customHeight="1"/>
    <row r="23192" ht="14.25" customHeight="1"/>
    <row r="23193" ht="14.25" customHeight="1"/>
    <row r="23194" ht="14.25" customHeight="1"/>
    <row r="23195" ht="14.25" customHeight="1"/>
    <row r="23196" ht="14.25" customHeight="1"/>
    <row r="23197" ht="14.25" customHeight="1"/>
    <row r="23198" ht="14.25" customHeight="1"/>
    <row r="23199" ht="14.25" customHeight="1"/>
    <row r="23200" ht="14.25" customHeight="1"/>
    <row r="23201" ht="14.25" customHeight="1"/>
    <row r="23202" ht="14.25" customHeight="1"/>
    <row r="23203" ht="14.25" customHeight="1"/>
    <row r="23204" ht="14.25" customHeight="1"/>
    <row r="23205" ht="14.25" customHeight="1"/>
    <row r="23206" ht="14.25" customHeight="1"/>
    <row r="23207" ht="14.25" customHeight="1"/>
    <row r="23208" ht="14.25" customHeight="1"/>
    <row r="23209" ht="14.25" customHeight="1"/>
    <row r="23210" ht="14.25" customHeight="1"/>
    <row r="23211" ht="14.25" customHeight="1"/>
    <row r="23212" ht="14.25" customHeight="1"/>
    <row r="23213" ht="14.25" customHeight="1"/>
    <row r="23214" ht="14.25" customHeight="1"/>
    <row r="23215" ht="14.25" customHeight="1"/>
    <row r="23216" ht="14.25" customHeight="1"/>
    <row r="23217" ht="14.25" customHeight="1"/>
    <row r="23218" ht="14.25" customHeight="1"/>
    <row r="23219" ht="14.25" customHeight="1"/>
    <row r="23220" ht="14.25" customHeight="1"/>
    <row r="23221" ht="14.25" customHeight="1"/>
    <row r="23222" ht="14.25" customHeight="1"/>
    <row r="23223" ht="14.25" customHeight="1"/>
    <row r="23224" ht="14.25" customHeight="1"/>
    <row r="23225" ht="14.25" customHeight="1"/>
    <row r="23226" ht="14.25" customHeight="1"/>
    <row r="23227" ht="14.25" customHeight="1"/>
    <row r="23228" ht="14.25" customHeight="1"/>
    <row r="23229" ht="14.25" customHeight="1"/>
    <row r="23230" ht="14.25" customHeight="1"/>
    <row r="23231" ht="14.25" customHeight="1"/>
    <row r="23232" ht="14.25" customHeight="1"/>
    <row r="23233" ht="14.25" customHeight="1"/>
    <row r="23234" ht="14.25" customHeight="1"/>
    <row r="23235" ht="14.25" customHeight="1"/>
    <row r="23236" ht="14.25" customHeight="1"/>
    <row r="23237" ht="14.25" customHeight="1"/>
    <row r="23238" ht="14.25" customHeight="1"/>
    <row r="23239" ht="14.25" customHeight="1"/>
    <row r="23240" ht="14.25" customHeight="1"/>
    <row r="23241" ht="14.25" customHeight="1"/>
    <row r="23242" ht="14.25" customHeight="1"/>
    <row r="23243" ht="14.25" customHeight="1"/>
    <row r="23244" ht="14.25" customHeight="1"/>
    <row r="23245" ht="14.25" customHeight="1"/>
    <row r="23246" ht="14.25" customHeight="1"/>
    <row r="23247" ht="14.25" customHeight="1"/>
    <row r="23248" ht="14.25" customHeight="1"/>
    <row r="23249" ht="14.25" customHeight="1"/>
    <row r="23250" ht="14.25" customHeight="1"/>
    <row r="23251" ht="14.25" customHeight="1"/>
    <row r="23252" ht="14.25" customHeight="1"/>
    <row r="23253" ht="14.25" customHeight="1"/>
    <row r="23254" ht="14.25" customHeight="1"/>
    <row r="23255" ht="14.25" customHeight="1"/>
    <row r="23256" ht="14.25" customHeight="1"/>
    <row r="23257" ht="14.25" customHeight="1"/>
    <row r="23258" ht="14.25" customHeight="1"/>
    <row r="23259" ht="14.25" customHeight="1"/>
    <row r="23260" ht="14.25" customHeight="1"/>
    <row r="23261" ht="14.25" customHeight="1"/>
    <row r="23262" ht="14.25" customHeight="1"/>
    <row r="23263" ht="14.25" customHeight="1"/>
    <row r="23264" ht="14.25" customHeight="1"/>
    <row r="23265" ht="14.25" customHeight="1"/>
    <row r="23266" ht="14.25" customHeight="1"/>
    <row r="23267" ht="14.25" customHeight="1"/>
    <row r="23268" ht="14.25" customHeight="1"/>
    <row r="23269" ht="14.25" customHeight="1"/>
    <row r="23270" ht="14.25" customHeight="1"/>
    <row r="23271" ht="14.25" customHeight="1"/>
    <row r="23272" ht="14.25" customHeight="1"/>
    <row r="23273" ht="14.25" customHeight="1"/>
    <row r="23274" ht="14.25" customHeight="1"/>
    <row r="23275" ht="14.25" customHeight="1"/>
    <row r="23276" ht="14.25" customHeight="1"/>
    <row r="23277" ht="14.25" customHeight="1"/>
    <row r="23278" ht="14.25" customHeight="1"/>
    <row r="23279" ht="14.25" customHeight="1"/>
    <row r="23280" ht="14.25" customHeight="1"/>
    <row r="23281" ht="14.25" customHeight="1"/>
    <row r="23282" ht="14.25" customHeight="1"/>
    <row r="23283" ht="14.25" customHeight="1"/>
    <row r="23284" ht="14.25" customHeight="1"/>
    <row r="23285" ht="14.25" customHeight="1"/>
    <row r="23286" ht="14.25" customHeight="1"/>
    <row r="23287" ht="14.25" customHeight="1"/>
    <row r="23288" ht="14.25" customHeight="1"/>
    <row r="23289" ht="14.25" customHeight="1"/>
    <row r="23290" ht="14.25" customHeight="1"/>
    <row r="23291" ht="14.25" customHeight="1"/>
    <row r="23292" ht="14.25" customHeight="1"/>
    <row r="23293" ht="14.25" customHeight="1"/>
    <row r="23294" ht="14.25" customHeight="1"/>
    <row r="23295" ht="14.25" customHeight="1"/>
    <row r="23296" ht="14.25" customHeight="1"/>
    <row r="23297" ht="14.25" customHeight="1"/>
    <row r="23298" ht="14.25" customHeight="1"/>
    <row r="23299" ht="14.25" customHeight="1"/>
    <row r="23300" ht="14.25" customHeight="1"/>
    <row r="23301" ht="14.25" customHeight="1"/>
    <row r="23302" ht="14.25" customHeight="1"/>
    <row r="23303" ht="14.25" customHeight="1"/>
    <row r="23304" ht="14.25" customHeight="1"/>
    <row r="23305" ht="14.25" customHeight="1"/>
    <row r="23306" ht="14.25" customHeight="1"/>
    <row r="23307" ht="14.25" customHeight="1"/>
    <row r="23308" ht="14.25" customHeight="1"/>
    <row r="23309" ht="14.25" customHeight="1"/>
    <row r="23310" ht="14.25" customHeight="1"/>
    <row r="23311" ht="14.25" customHeight="1"/>
    <row r="23312" ht="14.25" customHeight="1"/>
    <row r="23313" ht="14.25" customHeight="1"/>
    <row r="23314" ht="14.25" customHeight="1"/>
    <row r="23315" ht="14.25" customHeight="1"/>
    <row r="23316" ht="14.25" customHeight="1"/>
    <row r="23317" ht="14.25" customHeight="1"/>
    <row r="23318" ht="14.25" customHeight="1"/>
    <row r="23319" ht="14.25" customHeight="1"/>
    <row r="23320" ht="14.25" customHeight="1"/>
    <row r="23321" ht="14.25" customHeight="1"/>
    <row r="23322" ht="14.25" customHeight="1"/>
    <row r="23323" ht="14.25" customHeight="1"/>
    <row r="23324" ht="14.25" customHeight="1"/>
    <row r="23325" ht="14.25" customHeight="1"/>
    <row r="23326" ht="14.25" customHeight="1"/>
    <row r="23327" ht="14.25" customHeight="1"/>
    <row r="23328" ht="14.25" customHeight="1"/>
    <row r="23329" ht="14.25" customHeight="1"/>
    <row r="23330" ht="14.25" customHeight="1"/>
    <row r="23331" ht="14.25" customHeight="1"/>
    <row r="23332" ht="14.25" customHeight="1"/>
    <row r="23333" ht="14.25" customHeight="1"/>
    <row r="23334" ht="14.25" customHeight="1"/>
    <row r="23335" ht="14.25" customHeight="1"/>
    <row r="23336" ht="14.25" customHeight="1"/>
    <row r="23337" ht="14.25" customHeight="1"/>
    <row r="23338" ht="14.25" customHeight="1"/>
    <row r="23339" ht="14.25" customHeight="1"/>
    <row r="23340" ht="14.25" customHeight="1"/>
    <row r="23341" ht="14.25" customHeight="1"/>
    <row r="23342" ht="14.25" customHeight="1"/>
    <row r="23343" ht="14.25" customHeight="1"/>
    <row r="23344" ht="14.25" customHeight="1"/>
    <row r="23345" ht="14.25" customHeight="1"/>
    <row r="23346" ht="14.25" customHeight="1"/>
    <row r="23347" ht="14.25" customHeight="1"/>
    <row r="23348" ht="14.25" customHeight="1"/>
    <row r="23349" ht="14.25" customHeight="1"/>
    <row r="23350" ht="14.25" customHeight="1"/>
    <row r="23351" ht="14.25" customHeight="1"/>
    <row r="23352" ht="14.25" customHeight="1"/>
    <row r="23353" ht="14.25" customHeight="1"/>
    <row r="23354" ht="14.25" customHeight="1"/>
    <row r="23355" ht="14.25" customHeight="1"/>
    <row r="23356" ht="14.25" customHeight="1"/>
    <row r="23357" ht="14.25" customHeight="1"/>
    <row r="23358" ht="14.25" customHeight="1"/>
    <row r="23359" ht="14.25" customHeight="1"/>
    <row r="23360" ht="14.25" customHeight="1"/>
    <row r="23361" ht="14.25" customHeight="1"/>
    <row r="23362" ht="14.25" customHeight="1"/>
    <row r="23363" ht="14.25" customHeight="1"/>
    <row r="23364" ht="14.25" customHeight="1"/>
    <row r="23365" ht="14.25" customHeight="1"/>
    <row r="23366" ht="14.25" customHeight="1"/>
    <row r="23367" ht="14.25" customHeight="1"/>
    <row r="23368" ht="14.25" customHeight="1"/>
    <row r="23369" ht="14.25" customHeight="1"/>
    <row r="23370" ht="14.25" customHeight="1"/>
    <row r="23371" ht="14.25" customHeight="1"/>
    <row r="23372" ht="14.25" customHeight="1"/>
    <row r="23373" ht="14.25" customHeight="1"/>
    <row r="23374" ht="14.25" customHeight="1"/>
    <row r="23375" ht="14.25" customHeight="1"/>
    <row r="23376" ht="14.25" customHeight="1"/>
    <row r="23377" ht="14.25" customHeight="1"/>
    <row r="23378" ht="14.25" customHeight="1"/>
    <row r="23379" ht="14.25" customHeight="1"/>
    <row r="23380" ht="14.25" customHeight="1"/>
    <row r="23381" ht="14.25" customHeight="1"/>
    <row r="23382" ht="14.25" customHeight="1"/>
    <row r="23383" ht="14.25" customHeight="1"/>
    <row r="23384" ht="14.25" customHeight="1"/>
    <row r="23385" ht="14.25" customHeight="1"/>
    <row r="23386" ht="14.25" customHeight="1"/>
    <row r="23387" ht="14.25" customHeight="1"/>
    <row r="23388" ht="14.25" customHeight="1"/>
    <row r="23389" ht="14.25" customHeight="1"/>
    <row r="23390" ht="14.25" customHeight="1"/>
    <row r="23391" ht="14.25" customHeight="1"/>
    <row r="23392" ht="14.25" customHeight="1"/>
    <row r="23393" ht="14.25" customHeight="1"/>
    <row r="23394" ht="14.25" customHeight="1"/>
    <row r="23395" ht="14.25" customHeight="1"/>
    <row r="23396" ht="14.25" customHeight="1"/>
    <row r="23397" ht="14.25" customHeight="1"/>
    <row r="23398" ht="14.25" customHeight="1"/>
    <row r="23399" ht="14.25" customHeight="1"/>
    <row r="23400" ht="14.25" customHeight="1"/>
    <row r="23401" ht="14.25" customHeight="1"/>
    <row r="23402" ht="14.25" customHeight="1"/>
    <row r="23403" ht="14.25" customHeight="1"/>
    <row r="23404" ht="14.25" customHeight="1"/>
    <row r="23405" ht="14.25" customHeight="1"/>
    <row r="23406" ht="14.25" customHeight="1"/>
    <row r="23407" ht="14.25" customHeight="1"/>
    <row r="23408" ht="14.25" customHeight="1"/>
    <row r="23409" ht="14.25" customHeight="1"/>
    <row r="23410" ht="14.25" customHeight="1"/>
    <row r="23411" ht="14.25" customHeight="1"/>
    <row r="23412" ht="14.25" customHeight="1"/>
    <row r="23413" ht="14.25" customHeight="1"/>
    <row r="23414" ht="14.25" customHeight="1"/>
    <row r="23415" ht="14.25" customHeight="1"/>
    <row r="23416" ht="14.25" customHeight="1"/>
    <row r="23417" ht="14.25" customHeight="1"/>
    <row r="23418" ht="14.25" customHeight="1"/>
    <row r="23419" ht="14.25" customHeight="1"/>
    <row r="23420" ht="14.25" customHeight="1"/>
    <row r="23421" ht="14.25" customHeight="1"/>
    <row r="23422" ht="14.25" customHeight="1"/>
    <row r="23423" ht="14.25" customHeight="1"/>
    <row r="23424" ht="14.25" customHeight="1"/>
    <row r="23425" ht="14.25" customHeight="1"/>
    <row r="23426" ht="14.25" customHeight="1"/>
    <row r="23427" ht="14.25" customHeight="1"/>
    <row r="23428" ht="14.25" customHeight="1"/>
    <row r="23429" ht="14.25" customHeight="1"/>
    <row r="23430" ht="14.25" customHeight="1"/>
    <row r="23431" ht="14.25" customHeight="1"/>
    <row r="23432" ht="14.25" customHeight="1"/>
    <row r="23433" ht="14.25" customHeight="1"/>
    <row r="23434" ht="14.25" customHeight="1"/>
    <row r="23435" ht="14.25" customHeight="1"/>
    <row r="23436" ht="14.25" customHeight="1"/>
    <row r="23437" ht="14.25" customHeight="1"/>
    <row r="23438" ht="14.25" customHeight="1"/>
    <row r="23439" ht="14.25" customHeight="1"/>
    <row r="23440" ht="14.25" customHeight="1"/>
    <row r="23441" ht="14.25" customHeight="1"/>
    <row r="23442" ht="14.25" customHeight="1"/>
    <row r="23443" ht="14.25" customHeight="1"/>
    <row r="23444" ht="14.25" customHeight="1"/>
    <row r="23445" ht="14.25" customHeight="1"/>
    <row r="23446" ht="14.25" customHeight="1"/>
    <row r="23447" ht="14.25" customHeight="1"/>
    <row r="23448" ht="14.25" customHeight="1"/>
    <row r="23449" ht="14.25" customHeight="1"/>
    <row r="23450" ht="14.25" customHeight="1"/>
    <row r="23451" ht="14.25" customHeight="1"/>
    <row r="23452" ht="14.25" customHeight="1"/>
    <row r="23453" ht="14.25" customHeight="1"/>
    <row r="23454" ht="14.25" customHeight="1"/>
    <row r="23455" ht="14.25" customHeight="1"/>
    <row r="23456" ht="14.25" customHeight="1"/>
    <row r="23457" ht="14.25" customHeight="1"/>
    <row r="23458" ht="14.25" customHeight="1"/>
    <row r="23459" ht="14.25" customHeight="1"/>
    <row r="23460" ht="14.25" customHeight="1"/>
    <row r="23461" ht="14.25" customHeight="1"/>
    <row r="23462" ht="14.25" customHeight="1"/>
    <row r="23463" ht="14.25" customHeight="1"/>
    <row r="23464" ht="14.25" customHeight="1"/>
    <row r="23465" ht="14.25" customHeight="1"/>
    <row r="23466" ht="14.25" customHeight="1"/>
    <row r="23467" ht="14.25" customHeight="1"/>
    <row r="23468" ht="14.25" customHeight="1"/>
    <row r="23469" ht="14.25" customHeight="1"/>
    <row r="23470" ht="14.25" customHeight="1"/>
    <row r="23471" ht="14.25" customHeight="1"/>
    <row r="23472" ht="14.25" customHeight="1"/>
    <row r="23473" ht="14.25" customHeight="1"/>
    <row r="23474" ht="14.25" customHeight="1"/>
    <row r="23475" ht="14.25" customHeight="1"/>
    <row r="23476" ht="14.25" customHeight="1"/>
    <row r="23477" ht="14.25" customHeight="1"/>
    <row r="23478" ht="14.25" customHeight="1"/>
    <row r="23479" ht="14.25" customHeight="1"/>
    <row r="23480" ht="14.25" customHeight="1"/>
    <row r="23481" ht="14.25" customHeight="1"/>
    <row r="23482" ht="14.25" customHeight="1"/>
    <row r="23483" ht="14.25" customHeight="1"/>
    <row r="23484" ht="14.25" customHeight="1"/>
    <row r="23485" ht="14.25" customHeight="1"/>
    <row r="23486" ht="14.25" customHeight="1"/>
    <row r="23487" ht="14.25" customHeight="1"/>
    <row r="23488" ht="14.25" customHeight="1"/>
    <row r="23489" ht="14.25" customHeight="1"/>
    <row r="23490" ht="14.25" customHeight="1"/>
    <row r="23491" ht="14.25" customHeight="1"/>
    <row r="23492" ht="14.25" customHeight="1"/>
    <row r="23493" ht="14.25" customHeight="1"/>
    <row r="23494" ht="14.25" customHeight="1"/>
    <row r="23495" ht="14.25" customHeight="1"/>
    <row r="23496" ht="14.25" customHeight="1"/>
    <row r="23497" ht="14.25" customHeight="1"/>
    <row r="23498" ht="14.25" customHeight="1"/>
    <row r="23499" ht="14.25" customHeight="1"/>
    <row r="23500" ht="14.25" customHeight="1"/>
    <row r="23501" ht="14.25" customHeight="1"/>
    <row r="23502" ht="14.25" customHeight="1"/>
    <row r="23503" ht="14.25" customHeight="1"/>
    <row r="23504" ht="14.25" customHeight="1"/>
    <row r="23505" ht="14.25" customHeight="1"/>
    <row r="23506" ht="14.25" customHeight="1"/>
    <row r="23507" ht="14.25" customHeight="1"/>
    <row r="23508" ht="14.25" customHeight="1"/>
    <row r="23509" ht="14.25" customHeight="1"/>
    <row r="23510" ht="14.25" customHeight="1"/>
    <row r="23511" ht="14.25" customHeight="1"/>
    <row r="23512" ht="14.25" customHeight="1"/>
    <row r="23513" ht="14.25" customHeight="1"/>
    <row r="23514" ht="14.25" customHeight="1"/>
    <row r="23515" ht="14.25" customHeight="1"/>
    <row r="23516" ht="14.25" customHeight="1"/>
    <row r="23517" ht="14.25" customHeight="1"/>
    <row r="23518" ht="14.25" customHeight="1"/>
    <row r="23519" ht="14.25" customHeight="1"/>
    <row r="23520" ht="14.25" customHeight="1"/>
    <row r="23521" ht="14.25" customHeight="1"/>
    <row r="23522" ht="14.25" customHeight="1"/>
    <row r="23523" ht="14.25" customHeight="1"/>
    <row r="23524" ht="14.25" customHeight="1"/>
    <row r="23525" ht="14.25" customHeight="1"/>
    <row r="23526" ht="14.25" customHeight="1"/>
    <row r="23527" ht="14.25" customHeight="1"/>
    <row r="23528" ht="14.25" customHeight="1"/>
    <row r="23529" ht="14.25" customHeight="1"/>
    <row r="23530" ht="14.25" customHeight="1"/>
    <row r="23531" ht="14.25" customHeight="1"/>
    <row r="23532" ht="14.25" customHeight="1"/>
    <row r="23533" ht="14.25" customHeight="1"/>
    <row r="23534" ht="14.25" customHeight="1"/>
    <row r="23535" ht="14.25" customHeight="1"/>
    <row r="23536" ht="14.25" customHeight="1"/>
    <row r="23537" ht="14.25" customHeight="1"/>
    <row r="23538" ht="14.25" customHeight="1"/>
    <row r="23539" ht="14.25" customHeight="1"/>
    <row r="23540" ht="14.25" customHeight="1"/>
    <row r="23541" ht="14.25" customHeight="1"/>
    <row r="23542" ht="14.25" customHeight="1"/>
    <row r="23543" ht="14.25" customHeight="1"/>
    <row r="23544" ht="14.25" customHeight="1"/>
    <row r="23545" ht="14.25" customHeight="1"/>
    <row r="23546" ht="14.25" customHeight="1"/>
    <row r="23547" ht="14.25" customHeight="1"/>
    <row r="23548" ht="14.25" customHeight="1"/>
    <row r="23549" ht="14.25" customHeight="1"/>
    <row r="23550" ht="14.25" customHeight="1"/>
    <row r="23551" ht="14.25" customHeight="1"/>
    <row r="23552" ht="14.25" customHeight="1"/>
    <row r="23553" ht="14.25" customHeight="1"/>
    <row r="23554" ht="14.25" customHeight="1"/>
    <row r="23555" ht="14.25" customHeight="1"/>
    <row r="23556" ht="14.25" customHeight="1"/>
    <row r="23557" ht="14.25" customHeight="1"/>
    <row r="23558" ht="14.25" customHeight="1"/>
    <row r="23559" ht="14.25" customHeight="1"/>
    <row r="23560" ht="14.25" customHeight="1"/>
    <row r="23561" ht="14.25" customHeight="1"/>
    <row r="23562" ht="14.25" customHeight="1"/>
    <row r="23563" ht="14.25" customHeight="1"/>
    <row r="23564" ht="14.25" customHeight="1"/>
    <row r="23565" ht="14.25" customHeight="1"/>
    <row r="23566" ht="14.25" customHeight="1"/>
    <row r="23567" ht="14.25" customHeight="1"/>
    <row r="23568" ht="14.25" customHeight="1"/>
    <row r="23569" ht="14.25" customHeight="1"/>
    <row r="23570" ht="14.25" customHeight="1"/>
    <row r="23571" ht="14.25" customHeight="1"/>
    <row r="23572" ht="14.25" customHeight="1"/>
    <row r="23573" ht="14.25" customHeight="1"/>
    <row r="23574" ht="14.25" customHeight="1"/>
    <row r="23575" ht="14.25" customHeight="1"/>
    <row r="23576" ht="14.25" customHeight="1"/>
    <row r="23577" ht="14.25" customHeight="1"/>
    <row r="23578" ht="14.25" customHeight="1"/>
    <row r="23579" ht="14.25" customHeight="1"/>
    <row r="23580" ht="14.25" customHeight="1"/>
    <row r="23581" ht="14.25" customHeight="1"/>
    <row r="23582" ht="14.25" customHeight="1"/>
    <row r="23583" ht="14.25" customHeight="1"/>
    <row r="23584" ht="14.25" customHeight="1"/>
    <row r="23585" ht="14.25" customHeight="1"/>
    <row r="23586" ht="14.25" customHeight="1"/>
    <row r="23587" ht="14.25" customHeight="1"/>
    <row r="23588" ht="14.25" customHeight="1"/>
    <row r="23589" ht="14.25" customHeight="1"/>
    <row r="23590" ht="14.25" customHeight="1"/>
    <row r="23591" ht="14.25" customHeight="1"/>
    <row r="23592" ht="14.25" customHeight="1"/>
    <row r="23593" ht="14.25" customHeight="1"/>
    <row r="23594" ht="14.25" customHeight="1"/>
    <row r="23595" ht="14.25" customHeight="1"/>
    <row r="23596" ht="14.25" customHeight="1"/>
    <row r="23597" ht="14.25" customHeight="1"/>
    <row r="23598" ht="14.25" customHeight="1"/>
    <row r="23599" ht="14.25" customHeight="1"/>
    <row r="23600" ht="14.25" customHeight="1"/>
    <row r="23601" ht="14.25" customHeight="1"/>
    <row r="23602" ht="14.25" customHeight="1"/>
    <row r="23603" ht="14.25" customHeight="1"/>
    <row r="23604" ht="14.25" customHeight="1"/>
    <row r="23605" ht="14.25" customHeight="1"/>
    <row r="23606" ht="14.25" customHeight="1"/>
    <row r="23607" ht="14.25" customHeight="1"/>
    <row r="23608" ht="14.25" customHeight="1"/>
    <row r="23609" ht="14.25" customHeight="1"/>
    <row r="23610" ht="14.25" customHeight="1"/>
    <row r="23611" ht="14.25" customHeight="1"/>
    <row r="23612" ht="14.25" customHeight="1"/>
    <row r="23613" ht="14.25" customHeight="1"/>
    <row r="23614" ht="14.25" customHeight="1"/>
    <row r="23615" ht="14.25" customHeight="1"/>
    <row r="23616" ht="14.25" customHeight="1"/>
    <row r="23617" ht="14.25" customHeight="1"/>
    <row r="23618" ht="14.25" customHeight="1"/>
    <row r="23619" ht="14.25" customHeight="1"/>
    <row r="23620" ht="14.25" customHeight="1"/>
    <row r="23621" ht="14.25" customHeight="1"/>
    <row r="23622" ht="14.25" customHeight="1"/>
    <row r="23623" ht="14.25" customHeight="1"/>
    <row r="23624" ht="14.25" customHeight="1"/>
    <row r="23625" ht="14.25" customHeight="1"/>
    <row r="23626" ht="14.25" customHeight="1"/>
    <row r="23627" ht="14.25" customHeight="1"/>
    <row r="23628" ht="14.25" customHeight="1"/>
    <row r="23629" ht="14.25" customHeight="1"/>
    <row r="23630" ht="14.25" customHeight="1"/>
    <row r="23631" ht="14.25" customHeight="1"/>
    <row r="23632" ht="14.25" customHeight="1"/>
    <row r="23633" ht="14.25" customHeight="1"/>
    <row r="23634" ht="14.25" customHeight="1"/>
    <row r="23635" ht="14.25" customHeight="1"/>
    <row r="23636" ht="14.25" customHeight="1"/>
    <row r="23637" ht="14.25" customHeight="1"/>
    <row r="23638" ht="14.25" customHeight="1"/>
    <row r="23639" ht="14.25" customHeight="1"/>
    <row r="23640" ht="14.25" customHeight="1"/>
    <row r="23641" ht="14.25" customHeight="1"/>
    <row r="23642" ht="14.25" customHeight="1"/>
    <row r="23643" ht="14.25" customHeight="1"/>
    <row r="23644" ht="14.25" customHeight="1"/>
    <row r="23645" ht="14.25" customHeight="1"/>
    <row r="23646" ht="14.25" customHeight="1"/>
    <row r="23647" ht="14.25" customHeight="1"/>
    <row r="23648" ht="14.25" customHeight="1"/>
    <row r="23649" ht="14.25" customHeight="1"/>
    <row r="23650" ht="14.25" customHeight="1"/>
    <row r="23651" ht="14.25" customHeight="1"/>
    <row r="23652" ht="14.25" customHeight="1"/>
    <row r="23653" ht="14.25" customHeight="1"/>
    <row r="23654" ht="14.25" customHeight="1"/>
    <row r="23655" ht="14.25" customHeight="1"/>
    <row r="23656" ht="14.25" customHeight="1"/>
    <row r="23657" ht="14.25" customHeight="1"/>
    <row r="23658" ht="14.25" customHeight="1"/>
    <row r="23659" ht="14.25" customHeight="1"/>
    <row r="23660" ht="14.25" customHeight="1"/>
    <row r="23661" ht="14.25" customHeight="1"/>
    <row r="23662" ht="14.25" customHeight="1"/>
    <row r="23663" ht="14.25" customHeight="1"/>
    <row r="23664" ht="14.25" customHeight="1"/>
    <row r="23665" ht="14.25" customHeight="1"/>
    <row r="23666" ht="14.25" customHeight="1"/>
    <row r="23667" ht="14.25" customHeight="1"/>
    <row r="23668" ht="14.25" customHeight="1"/>
    <row r="23669" ht="14.25" customHeight="1"/>
    <row r="23670" ht="14.25" customHeight="1"/>
    <row r="23671" ht="14.25" customHeight="1"/>
    <row r="23672" ht="14.25" customHeight="1"/>
    <row r="23673" ht="14.25" customHeight="1"/>
    <row r="23674" ht="14.25" customHeight="1"/>
    <row r="23675" ht="14.25" customHeight="1"/>
    <row r="23676" ht="14.25" customHeight="1"/>
    <row r="23677" ht="14.25" customHeight="1"/>
    <row r="23678" ht="14.25" customHeight="1"/>
    <row r="23679" ht="14.25" customHeight="1"/>
    <row r="23680" ht="14.25" customHeight="1"/>
    <row r="23681" ht="14.25" customHeight="1"/>
    <row r="23682" ht="14.25" customHeight="1"/>
    <row r="23683" ht="14.25" customHeight="1"/>
    <row r="23684" ht="14.25" customHeight="1"/>
    <row r="23685" ht="14.25" customHeight="1"/>
    <row r="23686" ht="14.25" customHeight="1"/>
    <row r="23687" ht="14.25" customHeight="1"/>
    <row r="23688" ht="14.25" customHeight="1"/>
    <row r="23689" ht="14.25" customHeight="1"/>
    <row r="23690" ht="14.25" customHeight="1"/>
    <row r="23691" ht="14.25" customHeight="1"/>
    <row r="23692" ht="14.25" customHeight="1"/>
    <row r="23693" ht="14.25" customHeight="1"/>
    <row r="23694" ht="14.25" customHeight="1"/>
    <row r="23695" ht="14.25" customHeight="1"/>
    <row r="23696" ht="14.25" customHeight="1"/>
    <row r="23697" ht="14.25" customHeight="1"/>
    <row r="23698" ht="14.25" customHeight="1"/>
    <row r="23699" ht="14.25" customHeight="1"/>
    <row r="23700" ht="14.25" customHeight="1"/>
    <row r="23701" ht="14.25" customHeight="1"/>
    <row r="23702" ht="14.25" customHeight="1"/>
    <row r="23703" ht="14.25" customHeight="1"/>
    <row r="23704" ht="14.25" customHeight="1"/>
    <row r="23705" ht="14.25" customHeight="1"/>
    <row r="23706" ht="14.25" customHeight="1"/>
    <row r="23707" ht="14.25" customHeight="1"/>
    <row r="23708" ht="14.25" customHeight="1"/>
    <row r="23709" ht="14.25" customHeight="1"/>
    <row r="23710" ht="14.25" customHeight="1"/>
    <row r="23711" ht="14.25" customHeight="1"/>
    <row r="23712" ht="14.25" customHeight="1"/>
    <row r="23713" ht="14.25" customHeight="1"/>
    <row r="23714" ht="14.25" customHeight="1"/>
    <row r="23715" ht="14.25" customHeight="1"/>
    <row r="23716" ht="14.25" customHeight="1"/>
    <row r="23717" ht="14.25" customHeight="1"/>
    <row r="23718" ht="14.25" customHeight="1"/>
    <row r="23719" ht="14.25" customHeight="1"/>
    <row r="23720" ht="14.25" customHeight="1"/>
    <row r="23721" ht="14.25" customHeight="1"/>
    <row r="23722" ht="14.25" customHeight="1"/>
    <row r="23723" ht="14.25" customHeight="1"/>
    <row r="23724" ht="14.25" customHeight="1"/>
    <row r="23725" ht="14.25" customHeight="1"/>
    <row r="23726" ht="14.25" customHeight="1"/>
    <row r="23727" ht="14.25" customHeight="1"/>
    <row r="23728" ht="14.25" customHeight="1"/>
    <row r="23729" ht="14.25" customHeight="1"/>
    <row r="23730" ht="14.25" customHeight="1"/>
    <row r="23731" ht="14.25" customHeight="1"/>
    <row r="23732" ht="14.25" customHeight="1"/>
    <row r="23733" ht="14.25" customHeight="1"/>
    <row r="23734" ht="14.25" customHeight="1"/>
    <row r="23735" ht="14.25" customHeight="1"/>
    <row r="23736" ht="14.25" customHeight="1"/>
    <row r="23737" ht="14.25" customHeight="1"/>
    <row r="23738" ht="14.25" customHeight="1"/>
    <row r="23739" ht="14.25" customHeight="1"/>
    <row r="23740" ht="14.25" customHeight="1"/>
    <row r="23741" ht="14.25" customHeight="1"/>
    <row r="23742" ht="14.25" customHeight="1"/>
    <row r="23743" ht="14.25" customHeight="1"/>
    <row r="23744" ht="14.25" customHeight="1"/>
    <row r="23745" ht="14.25" customHeight="1"/>
    <row r="23746" ht="14.25" customHeight="1"/>
    <row r="23747" ht="14.25" customHeight="1"/>
    <row r="23748" ht="14.25" customHeight="1"/>
    <row r="23749" ht="14.25" customHeight="1"/>
    <row r="23750" ht="14.25" customHeight="1"/>
    <row r="23751" ht="14.25" customHeight="1"/>
    <row r="23752" ht="14.25" customHeight="1"/>
    <row r="23753" ht="14.25" customHeight="1"/>
    <row r="23754" ht="14.25" customHeight="1"/>
    <row r="23755" ht="14.25" customHeight="1"/>
    <row r="23756" ht="14.25" customHeight="1"/>
    <row r="23757" ht="14.25" customHeight="1"/>
    <row r="23758" ht="14.25" customHeight="1"/>
    <row r="23759" ht="14.25" customHeight="1"/>
    <row r="23760" ht="14.25" customHeight="1"/>
    <row r="23761" ht="14.25" customHeight="1"/>
    <row r="23762" ht="14.25" customHeight="1"/>
    <row r="23763" ht="14.25" customHeight="1"/>
    <row r="23764" ht="14.25" customHeight="1"/>
    <row r="23765" ht="14.25" customHeight="1"/>
    <row r="23766" ht="14.25" customHeight="1"/>
    <row r="23767" ht="14.25" customHeight="1"/>
    <row r="23768" ht="14.25" customHeight="1"/>
    <row r="23769" ht="14.25" customHeight="1"/>
    <row r="23770" ht="14.25" customHeight="1"/>
    <row r="23771" ht="14.25" customHeight="1"/>
    <row r="23772" ht="14.25" customHeight="1"/>
    <row r="23773" ht="14.25" customHeight="1"/>
    <row r="23774" ht="14.25" customHeight="1"/>
    <row r="23775" ht="14.25" customHeight="1"/>
    <row r="23776" ht="14.25" customHeight="1"/>
    <row r="23777" ht="14.25" customHeight="1"/>
    <row r="23778" ht="14.25" customHeight="1"/>
    <row r="23779" ht="14.25" customHeight="1"/>
    <row r="23780" ht="14.25" customHeight="1"/>
    <row r="23781" ht="14.25" customHeight="1"/>
    <row r="23782" ht="14.25" customHeight="1"/>
    <row r="23783" ht="14.25" customHeight="1"/>
    <row r="23784" ht="14.25" customHeight="1"/>
    <row r="23785" ht="14.25" customHeight="1"/>
    <row r="23786" ht="14.25" customHeight="1"/>
    <row r="23787" ht="14.25" customHeight="1"/>
    <row r="23788" ht="14.25" customHeight="1"/>
    <row r="23789" ht="14.25" customHeight="1"/>
    <row r="23790" ht="14.25" customHeight="1"/>
    <row r="23791" ht="14.25" customHeight="1"/>
    <row r="23792" ht="14.25" customHeight="1"/>
    <row r="23793" ht="14.25" customHeight="1"/>
    <row r="23794" ht="14.25" customHeight="1"/>
    <row r="23795" ht="14.25" customHeight="1"/>
    <row r="23796" ht="14.25" customHeight="1"/>
    <row r="23797" ht="14.25" customHeight="1"/>
    <row r="23798" ht="14.25" customHeight="1"/>
    <row r="23799" ht="14.25" customHeight="1"/>
    <row r="23800" ht="14.25" customHeight="1"/>
    <row r="23801" ht="14.25" customHeight="1"/>
    <row r="23802" ht="14.25" customHeight="1"/>
    <row r="23803" ht="14.25" customHeight="1"/>
    <row r="23804" ht="14.25" customHeight="1"/>
    <row r="23805" ht="14.25" customHeight="1"/>
    <row r="23806" ht="14.25" customHeight="1"/>
    <row r="23807" ht="14.25" customHeight="1"/>
    <row r="23808" ht="14.25" customHeight="1"/>
    <row r="23809" ht="14.25" customHeight="1"/>
    <row r="23810" ht="14.25" customHeight="1"/>
    <row r="23811" ht="14.25" customHeight="1"/>
    <row r="23812" ht="14.25" customHeight="1"/>
    <row r="23813" ht="14.25" customHeight="1"/>
    <row r="23814" ht="14.25" customHeight="1"/>
    <row r="23815" ht="14.25" customHeight="1"/>
    <row r="23816" ht="14.25" customHeight="1"/>
    <row r="23817" ht="14.25" customHeight="1"/>
    <row r="23818" ht="14.25" customHeight="1"/>
    <row r="23819" ht="14.25" customHeight="1"/>
    <row r="23820" ht="14.25" customHeight="1"/>
    <row r="23821" ht="14.25" customHeight="1"/>
    <row r="23822" ht="14.25" customHeight="1"/>
    <row r="23823" ht="14.25" customHeight="1"/>
    <row r="23824" ht="14.25" customHeight="1"/>
    <row r="23825" ht="14.25" customHeight="1"/>
    <row r="23826" ht="14.25" customHeight="1"/>
    <row r="23827" ht="14.25" customHeight="1"/>
    <row r="23828" ht="14.25" customHeight="1"/>
    <row r="23829" ht="14.25" customHeight="1"/>
    <row r="23830" ht="14.25" customHeight="1"/>
    <row r="23831" ht="14.25" customHeight="1"/>
    <row r="23832" ht="14.25" customHeight="1"/>
    <row r="23833" ht="14.25" customHeight="1"/>
    <row r="23834" ht="14.25" customHeight="1"/>
    <row r="23835" ht="14.25" customHeight="1"/>
    <row r="23836" ht="14.25" customHeight="1"/>
    <row r="23837" ht="14.25" customHeight="1"/>
    <row r="23838" ht="14.25" customHeight="1"/>
    <row r="23839" ht="14.25" customHeight="1"/>
    <row r="23840" ht="14.25" customHeight="1"/>
    <row r="23841" ht="14.25" customHeight="1"/>
    <row r="23842" ht="14.25" customHeight="1"/>
    <row r="23843" ht="14.25" customHeight="1"/>
    <row r="23844" ht="14.25" customHeight="1"/>
    <row r="23845" ht="14.25" customHeight="1"/>
    <row r="23846" ht="14.25" customHeight="1"/>
    <row r="23847" ht="14.25" customHeight="1"/>
    <row r="23848" ht="14.25" customHeight="1"/>
    <row r="23849" ht="14.25" customHeight="1"/>
    <row r="23850" ht="14.25" customHeight="1"/>
    <row r="23851" ht="14.25" customHeight="1"/>
    <row r="23852" ht="14.25" customHeight="1"/>
    <row r="23853" ht="14.25" customHeight="1"/>
    <row r="23854" ht="14.25" customHeight="1"/>
    <row r="23855" ht="14.25" customHeight="1"/>
    <row r="23856" ht="14.25" customHeight="1"/>
    <row r="23857" ht="14.25" customHeight="1"/>
    <row r="23858" ht="14.25" customHeight="1"/>
    <row r="23859" ht="14.25" customHeight="1"/>
    <row r="23860" ht="14.25" customHeight="1"/>
    <row r="23861" ht="14.25" customHeight="1"/>
    <row r="23862" ht="14.25" customHeight="1"/>
    <row r="23863" ht="14.25" customHeight="1"/>
    <row r="23864" ht="14.25" customHeight="1"/>
    <row r="23865" ht="14.25" customHeight="1"/>
    <row r="23866" ht="14.25" customHeight="1"/>
    <row r="23867" ht="14.25" customHeight="1"/>
    <row r="23868" ht="14.25" customHeight="1"/>
    <row r="23869" ht="14.25" customHeight="1"/>
    <row r="23870" ht="14.25" customHeight="1"/>
    <row r="23871" ht="14.25" customHeight="1"/>
    <row r="23872" ht="14.25" customHeight="1"/>
    <row r="23873" ht="14.25" customHeight="1"/>
    <row r="23874" ht="14.25" customHeight="1"/>
    <row r="23875" ht="14.25" customHeight="1"/>
    <row r="23876" ht="14.25" customHeight="1"/>
    <row r="23877" ht="14.25" customHeight="1"/>
    <row r="23878" ht="14.25" customHeight="1"/>
    <row r="23879" ht="14.25" customHeight="1"/>
    <row r="23880" ht="14.25" customHeight="1"/>
    <row r="23881" ht="14.25" customHeight="1"/>
    <row r="23882" ht="14.25" customHeight="1"/>
    <row r="23883" ht="14.25" customHeight="1"/>
    <row r="23884" ht="14.25" customHeight="1"/>
    <row r="23885" ht="14.25" customHeight="1"/>
    <row r="23886" ht="14.25" customHeight="1"/>
    <row r="23887" ht="14.25" customHeight="1"/>
    <row r="23888" ht="14.25" customHeight="1"/>
    <row r="23889" ht="14.25" customHeight="1"/>
    <row r="23890" ht="14.25" customHeight="1"/>
    <row r="23891" ht="14.25" customHeight="1"/>
    <row r="23892" ht="14.25" customHeight="1"/>
    <row r="23893" ht="14.25" customHeight="1"/>
    <row r="23894" ht="14.25" customHeight="1"/>
    <row r="23895" ht="14.25" customHeight="1"/>
    <row r="23896" ht="14.25" customHeight="1"/>
    <row r="23897" ht="14.25" customHeight="1"/>
    <row r="23898" ht="14.25" customHeight="1"/>
    <row r="23899" ht="14.25" customHeight="1"/>
    <row r="23900" ht="14.25" customHeight="1"/>
    <row r="23901" ht="14.25" customHeight="1"/>
    <row r="23902" ht="14.25" customHeight="1"/>
    <row r="23903" ht="14.25" customHeight="1"/>
    <row r="23904" ht="14.25" customHeight="1"/>
    <row r="23905" ht="14.25" customHeight="1"/>
    <row r="23906" ht="14.25" customHeight="1"/>
    <row r="23907" ht="14.25" customHeight="1"/>
    <row r="23908" ht="14.25" customHeight="1"/>
    <row r="23909" ht="14.25" customHeight="1"/>
    <row r="23910" ht="14.25" customHeight="1"/>
    <row r="23911" ht="14.25" customHeight="1"/>
    <row r="23912" ht="14.25" customHeight="1"/>
    <row r="23913" ht="14.25" customHeight="1"/>
    <row r="23914" ht="14.25" customHeight="1"/>
    <row r="23915" ht="14.25" customHeight="1"/>
    <row r="23916" ht="14.25" customHeight="1"/>
    <row r="23917" ht="14.25" customHeight="1"/>
    <row r="23918" ht="14.25" customHeight="1"/>
    <row r="23919" ht="14.25" customHeight="1"/>
    <row r="23920" ht="14.25" customHeight="1"/>
    <row r="23921" ht="14.25" customHeight="1"/>
    <row r="23922" ht="14.25" customHeight="1"/>
    <row r="23923" ht="14.25" customHeight="1"/>
    <row r="23924" ht="14.25" customHeight="1"/>
    <row r="23925" ht="14.25" customHeight="1"/>
    <row r="23926" ht="14.25" customHeight="1"/>
    <row r="23927" ht="14.25" customHeight="1"/>
    <row r="23928" ht="14.25" customHeight="1"/>
    <row r="23929" ht="14.25" customHeight="1"/>
    <row r="23930" ht="14.25" customHeight="1"/>
    <row r="23931" ht="14.25" customHeight="1"/>
    <row r="23932" ht="14.25" customHeight="1"/>
    <row r="23933" ht="14.25" customHeight="1"/>
    <row r="23934" ht="14.25" customHeight="1"/>
    <row r="23935" ht="14.25" customHeight="1"/>
    <row r="23936" ht="14.25" customHeight="1"/>
    <row r="23937" ht="14.25" customHeight="1"/>
    <row r="23938" ht="14.25" customHeight="1"/>
    <row r="23939" ht="14.25" customHeight="1"/>
    <row r="23940" ht="14.25" customHeight="1"/>
    <row r="23941" ht="14.25" customHeight="1"/>
    <row r="23942" ht="14.25" customHeight="1"/>
    <row r="23943" ht="14.25" customHeight="1"/>
    <row r="23944" ht="14.25" customHeight="1"/>
    <row r="23945" ht="14.25" customHeight="1"/>
    <row r="23946" ht="14.25" customHeight="1"/>
    <row r="23947" ht="14.25" customHeight="1"/>
    <row r="23948" ht="14.25" customHeight="1"/>
    <row r="23949" ht="14.25" customHeight="1"/>
    <row r="23950" ht="14.25" customHeight="1"/>
    <row r="23951" ht="14.25" customHeight="1"/>
    <row r="23952" ht="14.25" customHeight="1"/>
    <row r="23953" ht="14.25" customHeight="1"/>
    <row r="23954" ht="14.25" customHeight="1"/>
    <row r="23955" ht="14.25" customHeight="1"/>
    <row r="23956" ht="14.25" customHeight="1"/>
    <row r="23957" ht="14.25" customHeight="1"/>
    <row r="23958" ht="14.25" customHeight="1"/>
    <row r="23959" ht="14.25" customHeight="1"/>
    <row r="23960" ht="14.25" customHeight="1"/>
    <row r="23961" ht="14.25" customHeight="1"/>
    <row r="23962" ht="14.25" customHeight="1"/>
    <row r="23963" ht="14.25" customHeight="1"/>
    <row r="23964" ht="14.25" customHeight="1"/>
    <row r="23965" ht="14.25" customHeight="1"/>
    <row r="23966" ht="14.25" customHeight="1"/>
    <row r="23967" ht="14.25" customHeight="1"/>
    <row r="23968" ht="14.25" customHeight="1"/>
    <row r="23969" ht="14.25" customHeight="1"/>
    <row r="23970" ht="14.25" customHeight="1"/>
    <row r="23971" ht="14.25" customHeight="1"/>
    <row r="23972" ht="14.25" customHeight="1"/>
    <row r="23973" ht="14.25" customHeight="1"/>
    <row r="23974" ht="14.25" customHeight="1"/>
    <row r="23975" ht="14.25" customHeight="1"/>
    <row r="23976" ht="14.25" customHeight="1"/>
    <row r="23977" ht="14.25" customHeight="1"/>
    <row r="23978" ht="14.25" customHeight="1"/>
    <row r="23979" ht="14.25" customHeight="1"/>
    <row r="23980" ht="14.25" customHeight="1"/>
    <row r="23981" ht="14.25" customHeight="1"/>
    <row r="23982" ht="14.25" customHeight="1"/>
    <row r="23983" ht="14.25" customHeight="1"/>
    <row r="23984" ht="14.25" customHeight="1"/>
    <row r="23985" ht="14.25" customHeight="1"/>
    <row r="23986" ht="14.25" customHeight="1"/>
    <row r="23987" ht="14.25" customHeight="1"/>
    <row r="23988" ht="14.25" customHeight="1"/>
    <row r="23989" ht="14.25" customHeight="1"/>
    <row r="23990" ht="14.25" customHeight="1"/>
    <row r="23991" ht="14.25" customHeight="1"/>
    <row r="23992" ht="14.25" customHeight="1"/>
    <row r="23993" ht="14.25" customHeight="1"/>
    <row r="23994" ht="14.25" customHeight="1"/>
    <row r="23995" ht="14.25" customHeight="1"/>
    <row r="23996" ht="14.25" customHeight="1"/>
    <row r="23997" ht="14.25" customHeight="1"/>
    <row r="23998" ht="14.25" customHeight="1"/>
    <row r="23999" ht="14.25" customHeight="1"/>
    <row r="24000" ht="14.25" customHeight="1"/>
    <row r="24001" ht="14.25" customHeight="1"/>
    <row r="24002" ht="14.25" customHeight="1"/>
    <row r="24003" ht="14.25" customHeight="1"/>
    <row r="24004" ht="14.25" customHeight="1"/>
    <row r="24005" ht="14.25" customHeight="1"/>
    <row r="24006" ht="14.25" customHeight="1"/>
    <row r="24007" ht="14.25" customHeight="1"/>
    <row r="24008" ht="14.25" customHeight="1"/>
    <row r="24009" ht="14.25" customHeight="1"/>
    <row r="24010" ht="14.25" customHeight="1"/>
    <row r="24011" ht="14.25" customHeight="1"/>
    <row r="24012" ht="14.25" customHeight="1"/>
    <row r="24013" ht="14.25" customHeight="1"/>
    <row r="24014" ht="14.25" customHeight="1"/>
    <row r="24015" ht="14.25" customHeight="1"/>
    <row r="24016" ht="14.25" customHeight="1"/>
    <row r="24017" ht="14.25" customHeight="1"/>
    <row r="24018" ht="14.25" customHeight="1"/>
    <row r="24019" ht="14.25" customHeight="1"/>
    <row r="24020" ht="14.25" customHeight="1"/>
    <row r="24021" ht="14.25" customHeight="1"/>
    <row r="24022" ht="14.25" customHeight="1"/>
    <row r="24023" ht="14.25" customHeight="1"/>
    <row r="24024" ht="14.25" customHeight="1"/>
    <row r="24025" ht="14.25" customHeight="1"/>
    <row r="24026" ht="14.25" customHeight="1"/>
    <row r="24027" ht="14.25" customHeight="1"/>
    <row r="24028" ht="14.25" customHeight="1"/>
    <row r="24029" ht="14.25" customHeight="1"/>
    <row r="24030" ht="14.25" customHeight="1"/>
    <row r="24031" ht="14.25" customHeight="1"/>
    <row r="24032" ht="14.25" customHeight="1"/>
    <row r="24033" ht="14.25" customHeight="1"/>
    <row r="24034" ht="14.25" customHeight="1"/>
    <row r="24035" ht="14.25" customHeight="1"/>
    <row r="24036" ht="14.25" customHeight="1"/>
    <row r="24037" ht="14.25" customHeight="1"/>
    <row r="24038" ht="14.25" customHeight="1"/>
    <row r="24039" ht="14.25" customHeight="1"/>
    <row r="24040" ht="14.25" customHeight="1"/>
    <row r="24041" ht="14.25" customHeight="1"/>
    <row r="24042" ht="14.25" customHeight="1"/>
    <row r="24043" ht="14.25" customHeight="1"/>
    <row r="24044" ht="14.25" customHeight="1"/>
    <row r="24045" ht="14.25" customHeight="1"/>
    <row r="24046" ht="14.25" customHeight="1"/>
    <row r="24047" ht="14.25" customHeight="1"/>
    <row r="24048" ht="14.25" customHeight="1"/>
    <row r="24049" ht="14.25" customHeight="1"/>
    <row r="24050" ht="14.25" customHeight="1"/>
    <row r="24051" ht="14.25" customHeight="1"/>
    <row r="24052" ht="14.25" customHeight="1"/>
    <row r="24053" ht="14.25" customHeight="1"/>
    <row r="24054" ht="14.25" customHeight="1"/>
    <row r="24055" ht="14.25" customHeight="1"/>
    <row r="24056" ht="14.25" customHeight="1"/>
    <row r="24057" ht="14.25" customHeight="1"/>
    <row r="24058" ht="14.25" customHeight="1"/>
    <row r="24059" ht="14.25" customHeight="1"/>
    <row r="24060" ht="14.25" customHeight="1"/>
    <row r="24061" ht="14.25" customHeight="1"/>
    <row r="24062" ht="14.25" customHeight="1"/>
    <row r="24063" ht="14.25" customHeight="1"/>
    <row r="24064" ht="14.25" customHeight="1"/>
    <row r="24065" ht="14.25" customHeight="1"/>
    <row r="24066" ht="14.25" customHeight="1"/>
    <row r="24067" ht="14.25" customHeight="1"/>
    <row r="24068" ht="14.25" customHeight="1"/>
    <row r="24069" ht="14.25" customHeight="1"/>
    <row r="24070" ht="14.25" customHeight="1"/>
    <row r="24071" ht="14.25" customHeight="1"/>
    <row r="24072" ht="14.25" customHeight="1"/>
    <row r="24073" ht="14.25" customHeight="1"/>
    <row r="24074" ht="14.25" customHeight="1"/>
    <row r="24075" ht="14.25" customHeight="1"/>
    <row r="24076" ht="14.25" customHeight="1"/>
    <row r="24077" ht="14.25" customHeight="1"/>
    <row r="24078" ht="14.25" customHeight="1"/>
    <row r="24079" ht="14.25" customHeight="1"/>
    <row r="24080" ht="14.25" customHeight="1"/>
    <row r="24081" ht="14.25" customHeight="1"/>
    <row r="24082" ht="14.25" customHeight="1"/>
    <row r="24083" ht="14.25" customHeight="1"/>
    <row r="24084" ht="14.25" customHeight="1"/>
    <row r="24085" ht="14.25" customHeight="1"/>
    <row r="24086" ht="14.25" customHeight="1"/>
    <row r="24087" ht="14.25" customHeight="1"/>
    <row r="24088" ht="14.25" customHeight="1"/>
    <row r="24089" ht="14.25" customHeight="1"/>
    <row r="24090" ht="14.25" customHeight="1"/>
    <row r="24091" ht="14.25" customHeight="1"/>
    <row r="24092" ht="14.25" customHeight="1"/>
    <row r="24093" ht="14.25" customHeight="1"/>
    <row r="24094" ht="14.25" customHeight="1"/>
    <row r="24095" ht="14.25" customHeight="1"/>
    <row r="24096" ht="14.25" customHeight="1"/>
    <row r="24097" ht="14.25" customHeight="1"/>
    <row r="24098" ht="14.25" customHeight="1"/>
    <row r="24099" ht="14.25" customHeight="1"/>
    <row r="24100" ht="14.25" customHeight="1"/>
    <row r="24101" ht="14.25" customHeight="1"/>
    <row r="24102" ht="14.25" customHeight="1"/>
    <row r="24103" ht="14.25" customHeight="1"/>
    <row r="24104" ht="14.25" customHeight="1"/>
    <row r="24105" ht="14.25" customHeight="1"/>
    <row r="24106" ht="14.25" customHeight="1"/>
    <row r="24107" ht="14.25" customHeight="1"/>
    <row r="24108" ht="14.25" customHeight="1"/>
    <row r="24109" ht="14.25" customHeight="1"/>
    <row r="24110" ht="14.25" customHeight="1"/>
    <row r="24111" ht="14.25" customHeight="1"/>
    <row r="24112" ht="14.25" customHeight="1"/>
    <row r="24113" ht="14.25" customHeight="1"/>
    <row r="24114" ht="14.25" customHeight="1"/>
    <row r="24115" ht="14.25" customHeight="1"/>
    <row r="24116" ht="14.25" customHeight="1"/>
    <row r="24117" ht="14.25" customHeight="1"/>
    <row r="24118" ht="14.25" customHeight="1"/>
    <row r="24119" ht="14.25" customHeight="1"/>
    <row r="24120" ht="14.25" customHeight="1"/>
    <row r="24121" ht="14.25" customHeight="1"/>
    <row r="24122" ht="14.25" customHeight="1"/>
    <row r="24123" ht="14.25" customHeight="1"/>
    <row r="24124" ht="14.25" customHeight="1"/>
    <row r="24125" ht="14.25" customHeight="1"/>
    <row r="24126" ht="14.25" customHeight="1"/>
    <row r="24127" ht="14.25" customHeight="1"/>
    <row r="24128" ht="14.25" customHeight="1"/>
    <row r="24129" ht="14.25" customHeight="1"/>
    <row r="24130" ht="14.25" customHeight="1"/>
    <row r="24131" ht="14.25" customHeight="1"/>
    <row r="24132" ht="14.25" customHeight="1"/>
    <row r="24133" ht="14.25" customHeight="1"/>
    <row r="24134" ht="14.25" customHeight="1"/>
    <row r="24135" ht="14.25" customHeight="1"/>
    <row r="24136" ht="14.25" customHeight="1"/>
    <row r="24137" ht="14.25" customHeight="1"/>
    <row r="24138" ht="14.25" customHeight="1"/>
    <row r="24139" ht="14.25" customHeight="1"/>
    <row r="24140" ht="14.25" customHeight="1"/>
    <row r="24141" ht="14.25" customHeight="1"/>
    <row r="24142" ht="14.25" customHeight="1"/>
    <row r="24143" ht="14.25" customHeight="1"/>
    <row r="24144" ht="14.25" customHeight="1"/>
    <row r="24145" ht="14.25" customHeight="1"/>
    <row r="24146" ht="14.25" customHeight="1"/>
    <row r="24147" ht="14.25" customHeight="1"/>
    <row r="24148" ht="14.25" customHeight="1"/>
    <row r="24149" ht="14.25" customHeight="1"/>
    <row r="24150" ht="14.25" customHeight="1"/>
    <row r="24151" ht="14.25" customHeight="1"/>
    <row r="24152" ht="14.25" customHeight="1"/>
    <row r="24153" ht="14.25" customHeight="1"/>
    <row r="24154" ht="14.25" customHeight="1"/>
    <row r="24155" ht="14.25" customHeight="1"/>
    <row r="24156" ht="14.25" customHeight="1"/>
    <row r="24157" ht="14.25" customHeight="1"/>
    <row r="24158" ht="14.25" customHeight="1"/>
    <row r="24159" ht="14.25" customHeight="1"/>
    <row r="24160" ht="14.25" customHeight="1"/>
    <row r="24161" ht="14.25" customHeight="1"/>
    <row r="24162" ht="14.25" customHeight="1"/>
    <row r="24163" ht="14.25" customHeight="1"/>
    <row r="24164" ht="14.25" customHeight="1"/>
    <row r="24165" ht="14.25" customHeight="1"/>
    <row r="24166" ht="14.25" customHeight="1"/>
    <row r="24167" ht="14.25" customHeight="1"/>
    <row r="24168" ht="14.25" customHeight="1"/>
    <row r="24169" ht="14.25" customHeight="1"/>
    <row r="24170" ht="14.25" customHeight="1"/>
    <row r="24171" ht="14.25" customHeight="1"/>
    <row r="24172" ht="14.25" customHeight="1"/>
    <row r="24173" ht="14.25" customHeight="1"/>
    <row r="24174" ht="14.25" customHeight="1"/>
    <row r="24175" ht="14.25" customHeight="1"/>
    <row r="24176" ht="14.25" customHeight="1"/>
    <row r="24177" ht="14.25" customHeight="1"/>
    <row r="24178" ht="14.25" customHeight="1"/>
    <row r="24179" ht="14.25" customHeight="1"/>
    <row r="24180" ht="14.25" customHeight="1"/>
    <row r="24181" ht="14.25" customHeight="1"/>
    <row r="24182" ht="14.25" customHeight="1"/>
    <row r="24183" ht="14.25" customHeight="1"/>
    <row r="24184" ht="14.25" customHeight="1"/>
    <row r="24185" ht="14.25" customHeight="1"/>
    <row r="24186" ht="14.25" customHeight="1"/>
    <row r="24187" ht="14.25" customHeight="1"/>
    <row r="24188" ht="14.25" customHeight="1"/>
    <row r="24189" ht="14.25" customHeight="1"/>
    <row r="24190" ht="14.25" customHeight="1"/>
    <row r="24191" ht="14.25" customHeight="1"/>
    <row r="24192" ht="14.25" customHeight="1"/>
    <row r="24193" ht="14.25" customHeight="1"/>
    <row r="24194" ht="14.25" customHeight="1"/>
    <row r="24195" ht="14.25" customHeight="1"/>
    <row r="24196" ht="14.25" customHeight="1"/>
    <row r="24197" ht="14.25" customHeight="1"/>
    <row r="24198" ht="14.25" customHeight="1"/>
    <row r="24199" ht="14.25" customHeight="1"/>
    <row r="24200" ht="14.25" customHeight="1"/>
    <row r="24201" ht="14.25" customHeight="1"/>
    <row r="24202" ht="14.25" customHeight="1"/>
    <row r="24203" ht="14.25" customHeight="1"/>
    <row r="24204" ht="14.25" customHeight="1"/>
    <row r="24205" ht="14.25" customHeight="1"/>
    <row r="24206" ht="14.25" customHeight="1"/>
    <row r="24207" ht="14.25" customHeight="1"/>
    <row r="24208" ht="14.25" customHeight="1"/>
    <row r="24209" ht="14.25" customHeight="1"/>
    <row r="24210" ht="14.25" customHeight="1"/>
    <row r="24211" ht="14.25" customHeight="1"/>
    <row r="24212" ht="14.25" customHeight="1"/>
    <row r="24213" ht="14.25" customHeight="1"/>
    <row r="24214" ht="14.25" customHeight="1"/>
    <row r="24215" ht="14.25" customHeight="1"/>
    <row r="24216" ht="14.25" customHeight="1"/>
    <row r="24217" ht="14.25" customHeight="1"/>
    <row r="24218" ht="14.25" customHeight="1"/>
    <row r="24219" ht="14.25" customHeight="1"/>
    <row r="24220" ht="14.25" customHeight="1"/>
    <row r="24221" ht="14.25" customHeight="1"/>
    <row r="24222" ht="14.25" customHeight="1"/>
    <row r="24223" ht="14.25" customHeight="1"/>
    <row r="24224" ht="14.25" customHeight="1"/>
    <row r="24225" ht="14.25" customHeight="1"/>
    <row r="24226" ht="14.25" customHeight="1"/>
    <row r="24227" ht="14.25" customHeight="1"/>
    <row r="24228" ht="14.25" customHeight="1"/>
    <row r="24229" ht="14.25" customHeight="1"/>
    <row r="24230" ht="14.25" customHeight="1"/>
    <row r="24231" ht="14.25" customHeight="1"/>
    <row r="24232" ht="14.25" customHeight="1"/>
    <row r="24233" ht="14.25" customHeight="1"/>
    <row r="24234" ht="14.25" customHeight="1"/>
    <row r="24235" ht="14.25" customHeight="1"/>
    <row r="24236" ht="14.25" customHeight="1"/>
    <row r="24237" ht="14.25" customHeight="1"/>
    <row r="24238" ht="14.25" customHeight="1"/>
    <row r="24239" ht="14.25" customHeight="1"/>
    <row r="24240" ht="14.25" customHeight="1"/>
    <row r="24241" ht="14.25" customHeight="1"/>
    <row r="24242" ht="14.25" customHeight="1"/>
    <row r="24243" ht="14.25" customHeight="1"/>
    <row r="24244" ht="14.25" customHeight="1"/>
    <row r="24245" ht="14.25" customHeight="1"/>
    <row r="24246" ht="14.25" customHeight="1"/>
    <row r="24247" ht="14.25" customHeight="1"/>
    <row r="24248" ht="14.25" customHeight="1"/>
    <row r="24249" ht="14.25" customHeight="1"/>
    <row r="24250" ht="14.25" customHeight="1"/>
    <row r="24251" ht="14.25" customHeight="1"/>
    <row r="24252" ht="14.25" customHeight="1"/>
    <row r="24253" ht="14.25" customHeight="1"/>
    <row r="24254" ht="14.25" customHeight="1"/>
    <row r="24255" ht="14.25" customHeight="1"/>
    <row r="24256" ht="14.25" customHeight="1"/>
    <row r="24257" ht="14.25" customHeight="1"/>
    <row r="24258" ht="14.25" customHeight="1"/>
    <row r="24259" ht="14.25" customHeight="1"/>
    <row r="24260" ht="14.25" customHeight="1"/>
    <row r="24261" ht="14.25" customHeight="1"/>
    <row r="24262" ht="14.25" customHeight="1"/>
    <row r="24263" ht="14.25" customHeight="1"/>
    <row r="24264" ht="14.25" customHeight="1"/>
    <row r="24265" ht="14.25" customHeight="1"/>
    <row r="24266" ht="14.25" customHeight="1"/>
    <row r="24267" ht="14.25" customHeight="1"/>
    <row r="24268" ht="14.25" customHeight="1"/>
    <row r="24269" ht="14.25" customHeight="1"/>
    <row r="24270" ht="14.25" customHeight="1"/>
    <row r="24271" ht="14.25" customHeight="1"/>
    <row r="24272" ht="14.25" customHeight="1"/>
    <row r="24273" ht="14.25" customHeight="1"/>
    <row r="24274" ht="14.25" customHeight="1"/>
    <row r="24275" ht="14.25" customHeight="1"/>
    <row r="24276" ht="14.25" customHeight="1"/>
    <row r="24277" ht="14.25" customHeight="1"/>
    <row r="24278" ht="14.25" customHeight="1"/>
    <row r="24279" ht="14.25" customHeight="1"/>
    <row r="24280" ht="14.25" customHeight="1"/>
    <row r="24281" ht="14.25" customHeight="1"/>
    <row r="24282" ht="14.25" customHeight="1"/>
    <row r="24283" ht="14.25" customHeight="1"/>
    <row r="24284" ht="14.25" customHeight="1"/>
    <row r="24285" ht="14.25" customHeight="1"/>
    <row r="24286" ht="14.25" customHeight="1"/>
    <row r="24287" ht="14.25" customHeight="1"/>
    <row r="24288" ht="14.25" customHeight="1"/>
    <row r="24289" ht="14.25" customHeight="1"/>
    <row r="24290" ht="14.25" customHeight="1"/>
    <row r="24291" ht="14.25" customHeight="1"/>
    <row r="24292" ht="14.25" customHeight="1"/>
    <row r="24293" ht="14.25" customHeight="1"/>
    <row r="24294" ht="14.25" customHeight="1"/>
    <row r="24295" ht="14.25" customHeight="1"/>
    <row r="24296" ht="14.25" customHeight="1"/>
    <row r="24297" ht="14.25" customHeight="1"/>
    <row r="24298" ht="14.25" customHeight="1"/>
    <row r="24299" ht="14.25" customHeight="1"/>
    <row r="24300" ht="14.25" customHeight="1"/>
    <row r="24301" ht="14.25" customHeight="1"/>
    <row r="24302" ht="14.25" customHeight="1"/>
    <row r="24303" ht="14.25" customHeight="1"/>
    <row r="24304" ht="14.25" customHeight="1"/>
    <row r="24305" ht="14.25" customHeight="1"/>
    <row r="24306" ht="14.25" customHeight="1"/>
    <row r="24307" ht="14.25" customHeight="1"/>
    <row r="24308" ht="14.25" customHeight="1"/>
    <row r="24309" ht="14.25" customHeight="1"/>
    <row r="24310" ht="14.25" customHeight="1"/>
    <row r="24311" ht="14.25" customHeight="1"/>
    <row r="24312" ht="14.25" customHeight="1"/>
    <row r="24313" ht="14.25" customHeight="1"/>
    <row r="24314" ht="14.25" customHeight="1"/>
    <row r="24315" ht="14.25" customHeight="1"/>
    <row r="24316" ht="14.25" customHeight="1"/>
    <row r="24317" ht="14.25" customHeight="1"/>
    <row r="24318" ht="14.25" customHeight="1"/>
    <row r="24319" ht="14.25" customHeight="1"/>
    <row r="24320" ht="14.25" customHeight="1"/>
    <row r="24321" ht="14.25" customHeight="1"/>
    <row r="24322" ht="14.25" customHeight="1"/>
    <row r="24323" ht="14.25" customHeight="1"/>
    <row r="24324" ht="14.25" customHeight="1"/>
    <row r="24325" ht="14.25" customHeight="1"/>
    <row r="24326" ht="14.25" customHeight="1"/>
    <row r="24327" ht="14.25" customHeight="1"/>
    <row r="24328" ht="14.25" customHeight="1"/>
    <row r="24329" ht="14.25" customHeight="1"/>
    <row r="24330" ht="14.25" customHeight="1"/>
    <row r="24331" ht="14.25" customHeight="1"/>
    <row r="24332" ht="14.25" customHeight="1"/>
    <row r="24333" ht="14.25" customHeight="1"/>
    <row r="24334" ht="14.25" customHeight="1"/>
    <row r="24335" ht="14.25" customHeight="1"/>
    <row r="24336" ht="14.25" customHeight="1"/>
    <row r="24337" ht="14.25" customHeight="1"/>
    <row r="24338" ht="14.25" customHeight="1"/>
    <row r="24339" ht="14.25" customHeight="1"/>
    <row r="24340" ht="14.25" customHeight="1"/>
    <row r="24341" ht="14.25" customHeight="1"/>
    <row r="24342" ht="14.25" customHeight="1"/>
    <row r="24343" ht="14.25" customHeight="1"/>
    <row r="24344" ht="14.25" customHeight="1"/>
    <row r="24345" ht="14.25" customHeight="1"/>
    <row r="24346" ht="14.25" customHeight="1"/>
    <row r="24347" ht="14.25" customHeight="1"/>
    <row r="24348" ht="14.25" customHeight="1"/>
    <row r="24349" ht="14.25" customHeight="1"/>
    <row r="24350" ht="14.25" customHeight="1"/>
    <row r="24351" ht="14.25" customHeight="1"/>
    <row r="24352" ht="14.25" customHeight="1"/>
    <row r="24353" ht="14.25" customHeight="1"/>
    <row r="24354" ht="14.25" customHeight="1"/>
    <row r="24355" ht="14.25" customHeight="1"/>
    <row r="24356" ht="14.25" customHeight="1"/>
    <row r="24357" ht="14.25" customHeight="1"/>
    <row r="24358" ht="14.25" customHeight="1"/>
    <row r="24359" ht="14.25" customHeight="1"/>
    <row r="24360" ht="14.25" customHeight="1"/>
    <row r="24361" ht="14.25" customHeight="1"/>
    <row r="24362" ht="14.25" customHeight="1"/>
    <row r="24363" ht="14.25" customHeight="1"/>
    <row r="24364" ht="14.25" customHeight="1"/>
    <row r="24365" ht="14.25" customHeight="1"/>
    <row r="24366" ht="14.25" customHeight="1"/>
    <row r="24367" ht="14.25" customHeight="1"/>
    <row r="24368" ht="14.25" customHeight="1"/>
    <row r="24369" ht="14.25" customHeight="1"/>
    <row r="24370" ht="14.25" customHeight="1"/>
    <row r="24371" ht="14.25" customHeight="1"/>
    <row r="24372" ht="14.25" customHeight="1"/>
    <row r="24373" ht="14.25" customHeight="1"/>
    <row r="24374" ht="14.25" customHeight="1"/>
    <row r="24375" ht="14.25" customHeight="1"/>
    <row r="24376" ht="14.25" customHeight="1"/>
    <row r="24377" ht="14.25" customHeight="1"/>
    <row r="24378" ht="14.25" customHeight="1"/>
    <row r="24379" ht="14.25" customHeight="1"/>
    <row r="24380" ht="14.25" customHeight="1"/>
    <row r="24381" ht="14.25" customHeight="1"/>
    <row r="24382" ht="14.25" customHeight="1"/>
    <row r="24383" ht="14.25" customHeight="1"/>
    <row r="24384" ht="14.25" customHeight="1"/>
    <row r="24385" ht="14.25" customHeight="1"/>
    <row r="24386" ht="14.25" customHeight="1"/>
    <row r="24387" ht="14.25" customHeight="1"/>
    <row r="24388" ht="14.25" customHeight="1"/>
    <row r="24389" ht="14.25" customHeight="1"/>
    <row r="24390" ht="14.25" customHeight="1"/>
    <row r="24391" ht="14.25" customHeight="1"/>
    <row r="24392" ht="14.25" customHeight="1"/>
    <row r="24393" ht="14.25" customHeight="1"/>
    <row r="24394" ht="14.25" customHeight="1"/>
    <row r="24395" ht="14.25" customHeight="1"/>
    <row r="24396" ht="14.25" customHeight="1"/>
    <row r="24397" ht="14.25" customHeight="1"/>
    <row r="24398" ht="14.25" customHeight="1"/>
    <row r="24399" ht="14.25" customHeight="1"/>
    <row r="24400" ht="14.25" customHeight="1"/>
    <row r="24401" ht="14.25" customHeight="1"/>
    <row r="24402" ht="14.25" customHeight="1"/>
    <row r="24403" ht="14.25" customHeight="1"/>
    <row r="24404" ht="14.25" customHeight="1"/>
    <row r="24405" ht="14.25" customHeight="1"/>
    <row r="24406" ht="14.25" customHeight="1"/>
    <row r="24407" ht="14.25" customHeight="1"/>
    <row r="24408" ht="14.25" customHeight="1"/>
    <row r="24409" ht="14.25" customHeight="1"/>
    <row r="24410" ht="14.25" customHeight="1"/>
    <row r="24411" ht="14.25" customHeight="1"/>
    <row r="24412" ht="14.25" customHeight="1"/>
    <row r="24413" ht="14.25" customHeight="1"/>
    <row r="24414" ht="14.25" customHeight="1"/>
    <row r="24415" ht="14.25" customHeight="1"/>
    <row r="24416" ht="14.25" customHeight="1"/>
    <row r="24417" ht="14.25" customHeight="1"/>
    <row r="24418" ht="14.25" customHeight="1"/>
    <row r="24419" ht="14.25" customHeight="1"/>
    <row r="24420" ht="14.25" customHeight="1"/>
    <row r="24421" ht="14.25" customHeight="1"/>
    <row r="24422" ht="14.25" customHeight="1"/>
    <row r="24423" ht="14.25" customHeight="1"/>
    <row r="24424" ht="14.25" customHeight="1"/>
    <row r="24425" ht="14.25" customHeight="1"/>
    <row r="24426" ht="14.25" customHeight="1"/>
    <row r="24427" ht="14.25" customHeight="1"/>
    <row r="24428" ht="14.25" customHeight="1"/>
    <row r="24429" ht="14.25" customHeight="1"/>
    <row r="24430" ht="14.25" customHeight="1"/>
    <row r="24431" ht="14.25" customHeight="1"/>
    <row r="24432" ht="14.25" customHeight="1"/>
    <row r="24433" ht="14.25" customHeight="1"/>
    <row r="24434" ht="14.25" customHeight="1"/>
    <row r="24435" ht="14.25" customHeight="1"/>
    <row r="24436" ht="14.25" customHeight="1"/>
    <row r="24437" ht="14.25" customHeight="1"/>
    <row r="24438" ht="14.25" customHeight="1"/>
    <row r="24439" ht="14.25" customHeight="1"/>
    <row r="24440" ht="14.25" customHeight="1"/>
    <row r="24441" ht="14.25" customHeight="1"/>
    <row r="24442" ht="14.25" customHeight="1"/>
    <row r="24443" ht="14.25" customHeight="1"/>
    <row r="24444" ht="14.25" customHeight="1"/>
    <row r="24445" ht="14.25" customHeight="1"/>
    <row r="24446" ht="14.25" customHeight="1"/>
    <row r="24447" ht="14.25" customHeight="1"/>
    <row r="24448" ht="14.25" customHeight="1"/>
    <row r="24449" ht="14.25" customHeight="1"/>
    <row r="24450" ht="14.25" customHeight="1"/>
    <row r="24451" ht="14.25" customHeight="1"/>
    <row r="24452" ht="14.25" customHeight="1"/>
    <row r="24453" ht="14.25" customHeight="1"/>
    <row r="24454" ht="14.25" customHeight="1"/>
    <row r="24455" ht="14.25" customHeight="1"/>
    <row r="24456" ht="14.25" customHeight="1"/>
    <row r="24457" ht="14.25" customHeight="1"/>
    <row r="24458" ht="14.25" customHeight="1"/>
    <row r="24459" ht="14.25" customHeight="1"/>
    <row r="24460" ht="14.25" customHeight="1"/>
    <row r="24461" ht="14.25" customHeight="1"/>
    <row r="24462" ht="14.25" customHeight="1"/>
    <row r="24463" ht="14.25" customHeight="1"/>
    <row r="24464" ht="14.25" customHeight="1"/>
    <row r="24465" ht="14.25" customHeight="1"/>
    <row r="24466" ht="14.25" customHeight="1"/>
    <row r="24467" ht="14.25" customHeight="1"/>
    <row r="24468" ht="14.25" customHeight="1"/>
    <row r="24469" ht="14.25" customHeight="1"/>
    <row r="24470" ht="14.25" customHeight="1"/>
    <row r="24471" ht="14.25" customHeight="1"/>
    <row r="24472" ht="14.25" customHeight="1"/>
    <row r="24473" ht="14.25" customHeight="1"/>
    <row r="24474" ht="14.25" customHeight="1"/>
    <row r="24475" ht="14.25" customHeight="1"/>
    <row r="24476" ht="14.25" customHeight="1"/>
    <row r="24477" ht="14.25" customHeight="1"/>
    <row r="24478" ht="14.25" customHeight="1"/>
    <row r="24479" ht="14.25" customHeight="1"/>
    <row r="24480" ht="14.25" customHeight="1"/>
    <row r="24481" ht="14.25" customHeight="1"/>
    <row r="24482" ht="14.25" customHeight="1"/>
    <row r="24483" ht="14.25" customHeight="1"/>
    <row r="24484" ht="14.25" customHeight="1"/>
    <row r="24485" ht="14.25" customHeight="1"/>
    <row r="24486" ht="14.25" customHeight="1"/>
    <row r="24487" ht="14.25" customHeight="1"/>
    <row r="24488" ht="14.25" customHeight="1"/>
    <row r="24489" ht="14.25" customHeight="1"/>
    <row r="24490" ht="14.25" customHeight="1"/>
    <row r="24491" ht="14.25" customHeight="1"/>
    <row r="24492" ht="14.25" customHeight="1"/>
    <row r="24493" ht="14.25" customHeight="1"/>
    <row r="24494" ht="14.25" customHeight="1"/>
    <row r="24495" ht="14.25" customHeight="1"/>
    <row r="24496" ht="14.25" customHeight="1"/>
    <row r="24497" ht="14.25" customHeight="1"/>
    <row r="24498" ht="14.25" customHeight="1"/>
    <row r="24499" ht="14.25" customHeight="1"/>
    <row r="24500" ht="14.25" customHeight="1"/>
    <row r="24501" ht="14.25" customHeight="1"/>
    <row r="24502" ht="14.25" customHeight="1"/>
    <row r="24503" ht="14.25" customHeight="1"/>
    <row r="24504" ht="14.25" customHeight="1"/>
    <row r="24505" ht="14.25" customHeight="1"/>
    <row r="24506" ht="14.25" customHeight="1"/>
    <row r="24507" ht="14.25" customHeight="1"/>
    <row r="24508" ht="14.25" customHeight="1"/>
    <row r="24509" ht="14.25" customHeight="1"/>
    <row r="24510" ht="14.25" customHeight="1"/>
    <row r="24511" ht="14.25" customHeight="1"/>
    <row r="24512" ht="14.25" customHeight="1"/>
    <row r="24513" ht="14.25" customHeight="1"/>
    <row r="24514" ht="14.25" customHeight="1"/>
    <row r="24515" ht="14.25" customHeight="1"/>
    <row r="24516" ht="14.25" customHeight="1"/>
    <row r="24517" ht="14.25" customHeight="1"/>
    <row r="24518" ht="14.25" customHeight="1"/>
    <row r="24519" ht="14.25" customHeight="1"/>
    <row r="24520" ht="14.25" customHeight="1"/>
    <row r="24521" ht="14.25" customHeight="1"/>
    <row r="24522" ht="14.25" customHeight="1"/>
    <row r="24523" ht="14.25" customHeight="1"/>
    <row r="24524" ht="14.25" customHeight="1"/>
    <row r="24525" ht="14.25" customHeight="1"/>
    <row r="24526" ht="14.25" customHeight="1"/>
    <row r="24527" ht="14.25" customHeight="1"/>
    <row r="24528" ht="14.25" customHeight="1"/>
    <row r="24529" ht="14.25" customHeight="1"/>
    <row r="24530" ht="14.25" customHeight="1"/>
    <row r="24531" ht="14.25" customHeight="1"/>
    <row r="24532" ht="14.25" customHeight="1"/>
    <row r="24533" ht="14.25" customHeight="1"/>
    <row r="24534" ht="14.25" customHeight="1"/>
    <row r="24535" ht="14.25" customHeight="1"/>
    <row r="24536" ht="14.25" customHeight="1"/>
    <row r="24537" ht="14.25" customHeight="1"/>
    <row r="24538" ht="14.25" customHeight="1"/>
    <row r="24539" ht="14.25" customHeight="1"/>
    <row r="24540" ht="14.25" customHeight="1"/>
    <row r="24541" ht="14.25" customHeight="1"/>
    <row r="24542" ht="14.25" customHeight="1"/>
    <row r="24543" ht="14.25" customHeight="1"/>
    <row r="24544" ht="14.25" customHeight="1"/>
    <row r="24545" ht="14.25" customHeight="1"/>
    <row r="24546" ht="14.25" customHeight="1"/>
    <row r="24547" ht="14.25" customHeight="1"/>
    <row r="24548" ht="14.25" customHeight="1"/>
    <row r="24549" ht="14.25" customHeight="1"/>
    <row r="24550" ht="14.25" customHeight="1"/>
    <row r="24551" ht="14.25" customHeight="1"/>
    <row r="24552" ht="14.25" customHeight="1"/>
    <row r="24553" ht="14.25" customHeight="1"/>
    <row r="24554" ht="14.25" customHeight="1"/>
    <row r="24555" ht="14.25" customHeight="1"/>
    <row r="24556" ht="14.25" customHeight="1"/>
    <row r="24557" ht="14.25" customHeight="1"/>
    <row r="24558" ht="14.25" customHeight="1"/>
    <row r="24559" ht="14.25" customHeight="1"/>
    <row r="24560" ht="14.25" customHeight="1"/>
    <row r="24561" ht="14.25" customHeight="1"/>
    <row r="24562" ht="14.25" customHeight="1"/>
    <row r="24563" ht="14.25" customHeight="1"/>
    <row r="24564" ht="14.25" customHeight="1"/>
    <row r="24565" ht="14.25" customHeight="1"/>
    <row r="24566" ht="14.25" customHeight="1"/>
    <row r="24567" ht="14.25" customHeight="1"/>
    <row r="24568" ht="14.25" customHeight="1"/>
    <row r="24569" ht="14.25" customHeight="1"/>
    <row r="24570" ht="14.25" customHeight="1"/>
    <row r="24571" ht="14.25" customHeight="1"/>
    <row r="24572" ht="14.25" customHeight="1"/>
    <row r="24573" ht="14.25" customHeight="1"/>
    <row r="24574" ht="14.25" customHeight="1"/>
    <row r="24575" ht="14.25" customHeight="1"/>
    <row r="24576" ht="14.25" customHeight="1"/>
    <row r="24577" ht="14.25" customHeight="1"/>
    <row r="24578" ht="14.25" customHeight="1"/>
    <row r="24579" ht="14.25" customHeight="1"/>
    <row r="24580" ht="14.25" customHeight="1"/>
    <row r="24581" ht="14.25" customHeight="1"/>
    <row r="24582" ht="14.25" customHeight="1"/>
    <row r="24583" ht="14.25" customHeight="1"/>
    <row r="24584" ht="14.25" customHeight="1"/>
    <row r="24585" ht="14.25" customHeight="1"/>
    <row r="24586" ht="14.25" customHeight="1"/>
    <row r="24587" ht="14.25" customHeight="1"/>
    <row r="24588" ht="14.25" customHeight="1"/>
    <row r="24589" ht="14.25" customHeight="1"/>
    <row r="24590" ht="14.25" customHeight="1"/>
    <row r="24591" ht="14.25" customHeight="1"/>
    <row r="24592" ht="14.25" customHeight="1"/>
    <row r="24593" ht="14.25" customHeight="1"/>
    <row r="24594" ht="14.25" customHeight="1"/>
    <row r="24595" ht="14.25" customHeight="1"/>
    <row r="24596" ht="14.25" customHeight="1"/>
    <row r="24597" ht="14.25" customHeight="1"/>
    <row r="24598" ht="14.25" customHeight="1"/>
    <row r="24599" ht="14.25" customHeight="1"/>
    <row r="24600" ht="14.25" customHeight="1"/>
    <row r="24601" ht="14.25" customHeight="1"/>
    <row r="24602" ht="14.25" customHeight="1"/>
    <row r="24603" ht="14.25" customHeight="1"/>
    <row r="24604" ht="14.25" customHeight="1"/>
    <row r="24605" ht="14.25" customHeight="1"/>
    <row r="24606" ht="14.25" customHeight="1"/>
    <row r="24607" ht="14.25" customHeight="1"/>
    <row r="24608" ht="14.25" customHeight="1"/>
    <row r="24609" ht="14.25" customHeight="1"/>
    <row r="24610" ht="14.25" customHeight="1"/>
    <row r="24611" ht="14.25" customHeight="1"/>
    <row r="24612" ht="14.25" customHeight="1"/>
    <row r="24613" ht="14.25" customHeight="1"/>
    <row r="24614" ht="14.25" customHeight="1"/>
    <row r="24615" ht="14.25" customHeight="1"/>
    <row r="24616" ht="14.25" customHeight="1"/>
    <row r="24617" ht="14.25" customHeight="1"/>
    <row r="24618" ht="14.25" customHeight="1"/>
    <row r="24619" ht="14.25" customHeight="1"/>
    <row r="24620" ht="14.25" customHeight="1"/>
    <row r="24621" ht="14.25" customHeight="1"/>
    <row r="24622" ht="14.25" customHeight="1"/>
    <row r="24623" ht="14.25" customHeight="1"/>
    <row r="24624" ht="14.25" customHeight="1"/>
    <row r="24625" ht="14.25" customHeight="1"/>
    <row r="24626" ht="14.25" customHeight="1"/>
    <row r="24627" ht="14.25" customHeight="1"/>
    <row r="24628" ht="14.25" customHeight="1"/>
    <row r="24629" ht="14.25" customHeight="1"/>
    <row r="24630" ht="14.25" customHeight="1"/>
    <row r="24631" ht="14.25" customHeight="1"/>
    <row r="24632" ht="14.25" customHeight="1"/>
    <row r="24633" ht="14.25" customHeight="1"/>
    <row r="24634" ht="14.25" customHeight="1"/>
    <row r="24635" ht="14.25" customHeight="1"/>
    <row r="24636" ht="14.25" customHeight="1"/>
    <row r="24637" ht="14.25" customHeight="1"/>
    <row r="24638" ht="14.25" customHeight="1"/>
    <row r="24639" ht="14.25" customHeight="1"/>
    <row r="24640" ht="14.25" customHeight="1"/>
    <row r="24641" ht="14.25" customHeight="1"/>
    <row r="24642" ht="14.25" customHeight="1"/>
    <row r="24643" ht="14.25" customHeight="1"/>
    <row r="24644" ht="14.25" customHeight="1"/>
    <row r="24645" ht="14.25" customHeight="1"/>
    <row r="24646" ht="14.25" customHeight="1"/>
    <row r="24647" ht="14.25" customHeight="1"/>
    <row r="24648" ht="14.25" customHeight="1"/>
    <row r="24649" ht="14.25" customHeight="1"/>
    <row r="24650" ht="14.25" customHeight="1"/>
    <row r="24651" ht="14.25" customHeight="1"/>
    <row r="24652" ht="14.25" customHeight="1"/>
    <row r="24653" ht="14.25" customHeight="1"/>
    <row r="24654" ht="14.25" customHeight="1"/>
    <row r="24655" ht="14.25" customHeight="1"/>
    <row r="24656" ht="14.25" customHeight="1"/>
    <row r="24657" ht="14.25" customHeight="1"/>
    <row r="24658" ht="14.25" customHeight="1"/>
    <row r="24659" ht="14.25" customHeight="1"/>
    <row r="24660" ht="14.25" customHeight="1"/>
    <row r="24661" ht="14.25" customHeight="1"/>
    <row r="24662" ht="14.25" customHeight="1"/>
    <row r="24663" ht="14.25" customHeight="1"/>
    <row r="24664" ht="14.25" customHeight="1"/>
    <row r="24665" ht="14.25" customHeight="1"/>
    <row r="24666" ht="14.25" customHeight="1"/>
    <row r="24667" ht="14.25" customHeight="1"/>
    <row r="24668" ht="14.25" customHeight="1"/>
    <row r="24669" ht="14.25" customHeight="1"/>
    <row r="24670" ht="14.25" customHeight="1"/>
    <row r="24671" ht="14.25" customHeight="1"/>
    <row r="24672" ht="14.25" customHeight="1"/>
    <row r="24673" ht="14.25" customHeight="1"/>
    <row r="24674" ht="14.25" customHeight="1"/>
    <row r="24675" ht="14.25" customHeight="1"/>
    <row r="24676" ht="14.25" customHeight="1"/>
    <row r="24677" ht="14.25" customHeight="1"/>
    <row r="24678" ht="14.25" customHeight="1"/>
    <row r="24679" ht="14.25" customHeight="1"/>
    <row r="24680" ht="14.25" customHeight="1"/>
    <row r="24681" ht="14.25" customHeight="1"/>
    <row r="24682" ht="14.25" customHeight="1"/>
    <row r="24683" ht="14.25" customHeight="1"/>
    <row r="24684" ht="14.25" customHeight="1"/>
    <row r="24685" ht="14.25" customHeight="1"/>
    <row r="24686" ht="14.25" customHeight="1"/>
    <row r="24687" ht="14.25" customHeight="1"/>
    <row r="24688" ht="14.25" customHeight="1"/>
    <row r="24689" ht="14.25" customHeight="1"/>
    <row r="24690" ht="14.25" customHeight="1"/>
    <row r="24691" ht="14.25" customHeight="1"/>
    <row r="24692" ht="14.25" customHeight="1"/>
    <row r="24693" ht="14.25" customHeight="1"/>
    <row r="24694" ht="14.25" customHeight="1"/>
    <row r="24695" ht="14.25" customHeight="1"/>
    <row r="24696" ht="14.25" customHeight="1"/>
    <row r="24697" ht="14.25" customHeight="1"/>
    <row r="24698" ht="14.25" customHeight="1"/>
    <row r="24699" ht="14.25" customHeight="1"/>
    <row r="24700" ht="14.25" customHeight="1"/>
    <row r="24701" ht="14.25" customHeight="1"/>
    <row r="24702" ht="14.25" customHeight="1"/>
    <row r="24703" ht="14.25" customHeight="1"/>
    <row r="24704" ht="14.25" customHeight="1"/>
    <row r="24705" ht="14.25" customHeight="1"/>
    <row r="24706" ht="14.25" customHeight="1"/>
    <row r="24707" ht="14.25" customHeight="1"/>
    <row r="24708" ht="14.25" customHeight="1"/>
    <row r="24709" ht="14.25" customHeight="1"/>
    <row r="24710" ht="14.25" customHeight="1"/>
    <row r="24711" ht="14.25" customHeight="1"/>
    <row r="24712" ht="14.25" customHeight="1"/>
    <row r="24713" ht="14.25" customHeight="1"/>
    <row r="24714" ht="14.25" customHeight="1"/>
    <row r="24715" ht="14.25" customHeight="1"/>
    <row r="24716" ht="14.25" customHeight="1"/>
    <row r="24717" ht="14.25" customHeight="1"/>
    <row r="24718" ht="14.25" customHeight="1"/>
    <row r="24719" ht="14.25" customHeight="1"/>
    <row r="24720" ht="14.25" customHeight="1"/>
    <row r="24721" ht="14.25" customHeight="1"/>
    <row r="24722" ht="14.25" customHeight="1"/>
    <row r="24723" ht="14.25" customHeight="1"/>
    <row r="24724" ht="14.25" customHeight="1"/>
    <row r="24725" ht="14.25" customHeight="1"/>
    <row r="24726" ht="14.25" customHeight="1"/>
    <row r="24727" ht="14.25" customHeight="1"/>
    <row r="24728" ht="14.25" customHeight="1"/>
    <row r="24729" ht="14.25" customHeight="1"/>
    <row r="24730" ht="14.25" customHeight="1"/>
    <row r="24731" ht="14.25" customHeight="1"/>
    <row r="24732" ht="14.25" customHeight="1"/>
    <row r="24733" ht="14.25" customHeight="1"/>
    <row r="24734" ht="14.25" customHeight="1"/>
    <row r="24735" ht="14.25" customHeight="1"/>
    <row r="24736" ht="14.25" customHeight="1"/>
    <row r="24737" ht="14.25" customHeight="1"/>
    <row r="24738" ht="14.25" customHeight="1"/>
    <row r="24739" ht="14.25" customHeight="1"/>
    <row r="24740" ht="14.25" customHeight="1"/>
    <row r="24741" ht="14.25" customHeight="1"/>
    <row r="24742" ht="14.25" customHeight="1"/>
    <row r="24743" ht="14.25" customHeight="1"/>
    <row r="24744" ht="14.25" customHeight="1"/>
    <row r="24745" ht="14.25" customHeight="1"/>
    <row r="24746" ht="14.25" customHeight="1"/>
    <row r="24747" ht="14.25" customHeight="1"/>
    <row r="24748" ht="14.25" customHeight="1"/>
    <row r="24749" ht="14.25" customHeight="1"/>
    <row r="24750" ht="14.25" customHeight="1"/>
    <row r="24751" ht="14.25" customHeight="1"/>
    <row r="24752" ht="14.25" customHeight="1"/>
    <row r="24753" ht="14.25" customHeight="1"/>
    <row r="24754" ht="14.25" customHeight="1"/>
    <row r="24755" ht="14.25" customHeight="1"/>
    <row r="24756" ht="14.25" customHeight="1"/>
    <row r="24757" ht="14.25" customHeight="1"/>
    <row r="24758" ht="14.25" customHeight="1"/>
    <row r="24759" ht="14.25" customHeight="1"/>
    <row r="24760" ht="14.25" customHeight="1"/>
    <row r="24761" ht="14.25" customHeight="1"/>
    <row r="24762" ht="14.25" customHeight="1"/>
    <row r="24763" ht="14.25" customHeight="1"/>
    <row r="24764" ht="14.25" customHeight="1"/>
    <row r="24765" ht="14.25" customHeight="1"/>
    <row r="24766" ht="14.25" customHeight="1"/>
    <row r="24767" ht="14.25" customHeight="1"/>
    <row r="24768" ht="14.25" customHeight="1"/>
    <row r="24769" ht="14.25" customHeight="1"/>
    <row r="24770" ht="14.25" customHeight="1"/>
    <row r="24771" ht="14.25" customHeight="1"/>
    <row r="24772" ht="14.25" customHeight="1"/>
    <row r="24773" ht="14.25" customHeight="1"/>
    <row r="24774" ht="14.25" customHeight="1"/>
    <row r="24775" ht="14.25" customHeight="1"/>
    <row r="24776" ht="14.25" customHeight="1"/>
    <row r="24777" ht="14.25" customHeight="1"/>
    <row r="24778" ht="14.25" customHeight="1"/>
    <row r="24779" ht="14.25" customHeight="1"/>
    <row r="24780" ht="14.25" customHeight="1"/>
    <row r="24781" ht="14.25" customHeight="1"/>
    <row r="24782" ht="14.25" customHeight="1"/>
    <row r="24783" ht="14.25" customHeight="1"/>
    <row r="24784" ht="14.25" customHeight="1"/>
    <row r="24785" ht="14.25" customHeight="1"/>
    <row r="24786" ht="14.25" customHeight="1"/>
    <row r="24787" ht="14.25" customHeight="1"/>
    <row r="24788" ht="14.25" customHeight="1"/>
    <row r="24789" ht="14.25" customHeight="1"/>
    <row r="24790" ht="14.25" customHeight="1"/>
    <row r="24791" ht="14.25" customHeight="1"/>
    <row r="24792" ht="14.25" customHeight="1"/>
    <row r="24793" ht="14.25" customHeight="1"/>
    <row r="24794" ht="14.25" customHeight="1"/>
    <row r="24795" ht="14.25" customHeight="1"/>
    <row r="24796" ht="14.25" customHeight="1"/>
    <row r="24797" ht="14.25" customHeight="1"/>
    <row r="24798" ht="14.25" customHeight="1"/>
    <row r="24799" ht="14.25" customHeight="1"/>
    <row r="24800" ht="14.25" customHeight="1"/>
    <row r="24801" ht="14.25" customHeight="1"/>
    <row r="24802" ht="14.25" customHeight="1"/>
    <row r="24803" ht="14.25" customHeight="1"/>
    <row r="24804" ht="14.25" customHeight="1"/>
    <row r="24805" ht="14.25" customHeight="1"/>
    <row r="24806" ht="14.25" customHeight="1"/>
    <row r="24807" ht="14.25" customHeight="1"/>
    <row r="24808" ht="14.25" customHeight="1"/>
    <row r="24809" ht="14.25" customHeight="1"/>
    <row r="24810" ht="14.25" customHeight="1"/>
    <row r="24811" ht="14.25" customHeight="1"/>
    <row r="24812" ht="14.25" customHeight="1"/>
    <row r="24813" ht="14.25" customHeight="1"/>
    <row r="24814" ht="14.25" customHeight="1"/>
    <row r="24815" ht="14.25" customHeight="1"/>
    <row r="24816" ht="14.25" customHeight="1"/>
    <row r="24817" ht="14.25" customHeight="1"/>
    <row r="24818" ht="14.25" customHeight="1"/>
    <row r="24819" ht="14.25" customHeight="1"/>
    <row r="24820" ht="14.25" customHeight="1"/>
    <row r="24821" ht="14.25" customHeight="1"/>
    <row r="24822" ht="14.25" customHeight="1"/>
    <row r="24823" ht="14.25" customHeight="1"/>
    <row r="24824" ht="14.25" customHeight="1"/>
    <row r="24825" ht="14.25" customHeight="1"/>
    <row r="24826" ht="14.25" customHeight="1"/>
    <row r="24827" ht="14.25" customHeight="1"/>
    <row r="24828" ht="14.25" customHeight="1"/>
    <row r="24829" ht="14.25" customHeight="1"/>
    <row r="24830" ht="14.25" customHeight="1"/>
    <row r="24831" ht="14.25" customHeight="1"/>
    <row r="24832" ht="14.25" customHeight="1"/>
    <row r="24833" ht="14.25" customHeight="1"/>
    <row r="24834" ht="14.25" customHeight="1"/>
    <row r="24835" ht="14.25" customHeight="1"/>
    <row r="24836" ht="14.25" customHeight="1"/>
    <row r="24837" ht="14.25" customHeight="1"/>
    <row r="24838" ht="14.25" customHeight="1"/>
    <row r="24839" ht="14.25" customHeight="1"/>
    <row r="24840" ht="14.25" customHeight="1"/>
    <row r="24841" ht="14.25" customHeight="1"/>
    <row r="24842" ht="14.25" customHeight="1"/>
    <row r="24843" ht="14.25" customHeight="1"/>
    <row r="24844" ht="14.25" customHeight="1"/>
    <row r="24845" ht="14.25" customHeight="1"/>
    <row r="24846" ht="14.25" customHeight="1"/>
    <row r="24847" ht="14.25" customHeight="1"/>
    <row r="24848" ht="14.25" customHeight="1"/>
    <row r="24849" ht="14.25" customHeight="1"/>
    <row r="24850" ht="14.25" customHeight="1"/>
    <row r="24851" ht="14.25" customHeight="1"/>
    <row r="24852" ht="14.25" customHeight="1"/>
    <row r="24853" ht="14.25" customHeight="1"/>
    <row r="24854" ht="14.25" customHeight="1"/>
    <row r="24855" ht="14.25" customHeight="1"/>
    <row r="24856" ht="14.25" customHeight="1"/>
    <row r="24857" ht="14.25" customHeight="1"/>
    <row r="24858" ht="14.25" customHeight="1"/>
    <row r="24859" ht="14.25" customHeight="1"/>
    <row r="24860" ht="14.25" customHeight="1"/>
    <row r="24861" ht="14.25" customHeight="1"/>
    <row r="24862" ht="14.25" customHeight="1"/>
    <row r="24863" ht="14.25" customHeight="1"/>
    <row r="24864" ht="14.25" customHeight="1"/>
    <row r="24865" ht="14.25" customHeight="1"/>
    <row r="24866" ht="14.25" customHeight="1"/>
    <row r="24867" ht="14.25" customHeight="1"/>
    <row r="24868" ht="14.25" customHeight="1"/>
    <row r="24869" ht="14.25" customHeight="1"/>
    <row r="24870" ht="14.25" customHeight="1"/>
    <row r="24871" ht="14.25" customHeight="1"/>
    <row r="24872" ht="14.25" customHeight="1"/>
    <row r="24873" ht="14.25" customHeight="1"/>
    <row r="24874" ht="14.25" customHeight="1"/>
    <row r="24875" ht="14.25" customHeight="1"/>
    <row r="24876" ht="14.25" customHeight="1"/>
    <row r="24877" ht="14.25" customHeight="1"/>
    <row r="24878" ht="14.25" customHeight="1"/>
    <row r="24879" ht="14.25" customHeight="1"/>
    <row r="24880" ht="14.25" customHeight="1"/>
    <row r="24881" ht="14.25" customHeight="1"/>
    <row r="24882" ht="14.25" customHeight="1"/>
    <row r="24883" ht="14.25" customHeight="1"/>
    <row r="24884" ht="14.25" customHeight="1"/>
    <row r="24885" ht="14.25" customHeight="1"/>
    <row r="24886" ht="14.25" customHeight="1"/>
    <row r="24887" ht="14.25" customHeight="1"/>
    <row r="24888" ht="14.25" customHeight="1"/>
    <row r="24889" ht="14.25" customHeight="1"/>
    <row r="24890" ht="14.25" customHeight="1"/>
    <row r="24891" ht="14.25" customHeight="1"/>
    <row r="24892" ht="14.25" customHeight="1"/>
    <row r="24893" ht="14.25" customHeight="1"/>
    <row r="24894" ht="14.25" customHeight="1"/>
    <row r="24895" ht="14.25" customHeight="1"/>
    <row r="24896" ht="14.25" customHeight="1"/>
    <row r="24897" ht="14.25" customHeight="1"/>
    <row r="24898" ht="14.25" customHeight="1"/>
    <row r="24899" ht="14.25" customHeight="1"/>
    <row r="24900" ht="14.25" customHeight="1"/>
    <row r="24901" ht="14.25" customHeight="1"/>
    <row r="24902" ht="14.25" customHeight="1"/>
    <row r="24903" ht="14.25" customHeight="1"/>
    <row r="24904" ht="14.25" customHeight="1"/>
    <row r="24905" ht="14.25" customHeight="1"/>
    <row r="24906" ht="14.25" customHeight="1"/>
    <row r="24907" ht="14.25" customHeight="1"/>
    <row r="24908" ht="14.25" customHeight="1"/>
    <row r="24909" ht="14.25" customHeight="1"/>
    <row r="24910" ht="14.25" customHeight="1"/>
    <row r="24911" ht="14.25" customHeight="1"/>
    <row r="24912" ht="14.25" customHeight="1"/>
    <row r="24913" ht="14.25" customHeight="1"/>
    <row r="24914" ht="14.25" customHeight="1"/>
    <row r="24915" ht="14.25" customHeight="1"/>
    <row r="24916" ht="14.25" customHeight="1"/>
    <row r="24917" ht="14.25" customHeight="1"/>
    <row r="24918" ht="14.25" customHeight="1"/>
    <row r="24919" ht="14.25" customHeight="1"/>
    <row r="24920" ht="14.25" customHeight="1"/>
    <row r="24921" ht="14.25" customHeight="1"/>
    <row r="24922" ht="14.25" customHeight="1"/>
    <row r="24923" ht="14.25" customHeight="1"/>
    <row r="24924" ht="14.25" customHeight="1"/>
    <row r="24925" ht="14.25" customHeight="1"/>
    <row r="24926" ht="14.25" customHeight="1"/>
    <row r="24927" ht="14.25" customHeight="1"/>
    <row r="24928" ht="14.25" customHeight="1"/>
    <row r="24929" ht="14.25" customHeight="1"/>
    <row r="24930" ht="14.25" customHeight="1"/>
    <row r="24931" ht="14.25" customHeight="1"/>
    <row r="24932" ht="14.25" customHeight="1"/>
    <row r="24933" ht="14.25" customHeight="1"/>
    <row r="24934" ht="14.25" customHeight="1"/>
    <row r="24935" ht="14.25" customHeight="1"/>
    <row r="24936" ht="14.25" customHeight="1"/>
    <row r="24937" ht="14.25" customHeight="1"/>
    <row r="24938" ht="14.25" customHeight="1"/>
    <row r="24939" ht="14.25" customHeight="1"/>
    <row r="24940" ht="14.25" customHeight="1"/>
    <row r="24941" ht="14.25" customHeight="1"/>
    <row r="24942" ht="14.25" customHeight="1"/>
    <row r="24943" ht="14.25" customHeight="1"/>
    <row r="24944" ht="14.25" customHeight="1"/>
    <row r="24945" ht="14.25" customHeight="1"/>
    <row r="24946" ht="14.25" customHeight="1"/>
    <row r="24947" ht="14.25" customHeight="1"/>
    <row r="24948" ht="14.25" customHeight="1"/>
    <row r="24949" ht="14.25" customHeight="1"/>
    <row r="24950" ht="14.25" customHeight="1"/>
    <row r="24951" ht="14.25" customHeight="1"/>
    <row r="24952" ht="14.25" customHeight="1"/>
    <row r="24953" ht="14.25" customHeight="1"/>
    <row r="24954" ht="14.25" customHeight="1"/>
    <row r="24955" ht="14.25" customHeight="1"/>
    <row r="24956" ht="14.25" customHeight="1"/>
    <row r="24957" ht="14.25" customHeight="1"/>
    <row r="24958" ht="14.25" customHeight="1"/>
    <row r="24959" ht="14.25" customHeight="1"/>
    <row r="24960" ht="14.25" customHeight="1"/>
    <row r="24961" ht="14.25" customHeight="1"/>
    <row r="24962" ht="14.25" customHeight="1"/>
    <row r="24963" ht="14.25" customHeight="1"/>
    <row r="24964" ht="14.25" customHeight="1"/>
    <row r="24965" ht="14.25" customHeight="1"/>
    <row r="24966" ht="14.25" customHeight="1"/>
    <row r="24967" ht="14.25" customHeight="1"/>
    <row r="24968" ht="14.25" customHeight="1"/>
    <row r="24969" ht="14.25" customHeight="1"/>
    <row r="24970" ht="14.25" customHeight="1"/>
    <row r="24971" ht="14.25" customHeight="1"/>
    <row r="24972" ht="14.25" customHeight="1"/>
    <row r="24973" ht="14.25" customHeight="1"/>
    <row r="24974" ht="14.25" customHeight="1"/>
    <row r="24975" ht="14.25" customHeight="1"/>
    <row r="24976" ht="14.25" customHeight="1"/>
    <row r="24977" ht="14.25" customHeight="1"/>
    <row r="24978" ht="14.25" customHeight="1"/>
    <row r="24979" ht="14.25" customHeight="1"/>
    <row r="24980" ht="14.25" customHeight="1"/>
    <row r="24981" ht="14.25" customHeight="1"/>
    <row r="24982" ht="14.25" customHeight="1"/>
    <row r="24983" ht="14.25" customHeight="1"/>
    <row r="24984" ht="14.25" customHeight="1"/>
    <row r="24985" ht="14.25" customHeight="1"/>
    <row r="24986" ht="14.25" customHeight="1"/>
    <row r="24987" ht="14.25" customHeight="1"/>
    <row r="24988" ht="14.25" customHeight="1"/>
    <row r="24989" ht="14.25" customHeight="1"/>
    <row r="24990" ht="14.25" customHeight="1"/>
    <row r="24991" ht="14.25" customHeight="1"/>
    <row r="24992" ht="14.25" customHeight="1"/>
    <row r="24993" ht="14.25" customHeight="1"/>
    <row r="24994" ht="14.25" customHeight="1"/>
    <row r="24995" ht="14.25" customHeight="1"/>
    <row r="24996" ht="14.25" customHeight="1"/>
    <row r="24997" ht="14.25" customHeight="1"/>
    <row r="24998" ht="14.25" customHeight="1"/>
    <row r="24999" ht="14.25" customHeight="1"/>
    <row r="25000" ht="14.25" customHeight="1"/>
    <row r="25001" ht="14.25" customHeight="1"/>
    <row r="25002" ht="14.25" customHeight="1"/>
    <row r="25003" ht="14.25" customHeight="1"/>
    <row r="25004" ht="14.25" customHeight="1"/>
    <row r="25005" ht="14.25" customHeight="1"/>
    <row r="25006" ht="14.25" customHeight="1"/>
    <row r="25007" ht="14.25" customHeight="1"/>
    <row r="25008" ht="14.25" customHeight="1"/>
    <row r="25009" ht="14.25" customHeight="1"/>
    <row r="25010" ht="14.25" customHeight="1"/>
    <row r="25011" ht="14.25" customHeight="1"/>
    <row r="25012" ht="14.25" customHeight="1"/>
    <row r="25013" ht="14.25" customHeight="1"/>
    <row r="25014" ht="14.25" customHeight="1"/>
    <row r="25015" ht="14.25" customHeight="1"/>
    <row r="25016" ht="14.25" customHeight="1"/>
    <row r="25017" ht="14.25" customHeight="1"/>
    <row r="25018" ht="14.25" customHeight="1"/>
    <row r="25019" ht="14.25" customHeight="1"/>
    <row r="25020" ht="14.25" customHeight="1"/>
    <row r="25021" ht="14.25" customHeight="1"/>
    <row r="25022" ht="14.25" customHeight="1"/>
    <row r="25023" ht="14.25" customHeight="1"/>
    <row r="25024" ht="14.25" customHeight="1"/>
    <row r="25025" ht="14.25" customHeight="1"/>
    <row r="25026" ht="14.25" customHeight="1"/>
    <row r="25027" ht="14.25" customHeight="1"/>
    <row r="25028" ht="14.25" customHeight="1"/>
    <row r="25029" ht="14.25" customHeight="1"/>
    <row r="25030" ht="14.25" customHeight="1"/>
    <row r="25031" ht="14.25" customHeight="1"/>
    <row r="25032" ht="14.25" customHeight="1"/>
    <row r="25033" ht="14.25" customHeight="1"/>
    <row r="25034" ht="14.25" customHeight="1"/>
    <row r="25035" ht="14.25" customHeight="1"/>
    <row r="25036" ht="14.25" customHeight="1"/>
    <row r="25037" ht="14.25" customHeight="1"/>
    <row r="25038" ht="14.25" customHeight="1"/>
    <row r="25039" ht="14.25" customHeight="1"/>
    <row r="25040" ht="14.25" customHeight="1"/>
    <row r="25041" ht="14.25" customHeight="1"/>
    <row r="25042" ht="14.25" customHeight="1"/>
    <row r="25043" ht="14.25" customHeight="1"/>
    <row r="25044" ht="14.25" customHeight="1"/>
    <row r="25045" ht="14.25" customHeight="1"/>
    <row r="25046" ht="14.25" customHeight="1"/>
    <row r="25047" ht="14.25" customHeight="1"/>
    <row r="25048" ht="14.25" customHeight="1"/>
    <row r="25049" ht="14.25" customHeight="1"/>
    <row r="25050" ht="14.25" customHeight="1"/>
    <row r="25051" ht="14.25" customHeight="1"/>
    <row r="25052" ht="14.25" customHeight="1"/>
    <row r="25053" ht="14.25" customHeight="1"/>
    <row r="25054" ht="14.25" customHeight="1"/>
    <row r="25055" ht="14.25" customHeight="1"/>
    <row r="25056" ht="14.25" customHeight="1"/>
    <row r="25057" ht="14.25" customHeight="1"/>
    <row r="25058" ht="14.25" customHeight="1"/>
    <row r="25059" ht="14.25" customHeight="1"/>
    <row r="25060" ht="14.25" customHeight="1"/>
    <row r="25061" ht="14.25" customHeight="1"/>
    <row r="25062" ht="14.25" customHeight="1"/>
    <row r="25063" ht="14.25" customHeight="1"/>
    <row r="25064" ht="14.25" customHeight="1"/>
    <row r="25065" ht="14.25" customHeight="1"/>
    <row r="25066" ht="14.25" customHeight="1"/>
    <row r="25067" ht="14.25" customHeight="1"/>
    <row r="25068" ht="14.25" customHeight="1"/>
    <row r="25069" ht="14.25" customHeight="1"/>
    <row r="25070" ht="14.25" customHeight="1"/>
    <row r="25071" ht="14.25" customHeight="1"/>
    <row r="25072" ht="14.25" customHeight="1"/>
    <row r="25073" ht="14.25" customHeight="1"/>
    <row r="25074" ht="14.25" customHeight="1"/>
    <row r="25075" ht="14.25" customHeight="1"/>
    <row r="25076" ht="14.25" customHeight="1"/>
    <row r="25077" ht="14.25" customHeight="1"/>
    <row r="25078" ht="14.25" customHeight="1"/>
    <row r="25079" ht="14.25" customHeight="1"/>
    <row r="25080" ht="14.25" customHeight="1"/>
    <row r="25081" ht="14.25" customHeight="1"/>
    <row r="25082" ht="14.25" customHeight="1"/>
    <row r="25083" ht="14.25" customHeight="1"/>
    <row r="25084" ht="14.25" customHeight="1"/>
    <row r="25085" ht="14.25" customHeight="1"/>
    <row r="25086" ht="14.25" customHeight="1"/>
    <row r="25087" ht="14.25" customHeight="1"/>
    <row r="25088" ht="14.25" customHeight="1"/>
    <row r="25089" ht="14.25" customHeight="1"/>
    <row r="25090" ht="14.25" customHeight="1"/>
    <row r="25091" ht="14.25" customHeight="1"/>
    <row r="25092" ht="14.25" customHeight="1"/>
    <row r="25093" ht="14.25" customHeight="1"/>
    <row r="25094" ht="14.25" customHeight="1"/>
    <row r="25095" ht="14.25" customHeight="1"/>
    <row r="25096" ht="14.25" customHeight="1"/>
    <row r="25097" ht="14.25" customHeight="1"/>
    <row r="25098" ht="14.25" customHeight="1"/>
    <row r="25099" ht="14.25" customHeight="1"/>
    <row r="25100" ht="14.25" customHeight="1"/>
    <row r="25101" ht="14.25" customHeight="1"/>
    <row r="25102" ht="14.25" customHeight="1"/>
    <row r="25103" ht="14.25" customHeight="1"/>
    <row r="25104" ht="14.25" customHeight="1"/>
    <row r="25105" ht="14.25" customHeight="1"/>
    <row r="25106" ht="14.25" customHeight="1"/>
    <row r="25107" ht="14.25" customHeight="1"/>
    <row r="25108" ht="14.25" customHeight="1"/>
    <row r="25109" ht="14.25" customHeight="1"/>
    <row r="25110" ht="14.25" customHeight="1"/>
    <row r="25111" ht="14.25" customHeight="1"/>
    <row r="25112" ht="14.25" customHeight="1"/>
    <row r="25113" ht="14.25" customHeight="1"/>
    <row r="25114" ht="14.25" customHeight="1"/>
    <row r="25115" ht="14.25" customHeight="1"/>
    <row r="25116" ht="14.25" customHeight="1"/>
    <row r="25117" ht="14.25" customHeight="1"/>
    <row r="25118" ht="14.25" customHeight="1"/>
    <row r="25119" ht="14.25" customHeight="1"/>
    <row r="25120" ht="14.25" customHeight="1"/>
    <row r="25121" ht="14.25" customHeight="1"/>
    <row r="25122" ht="14.25" customHeight="1"/>
    <row r="25123" ht="14.25" customHeight="1"/>
    <row r="25124" ht="14.25" customHeight="1"/>
    <row r="25125" ht="14.25" customHeight="1"/>
    <row r="25126" ht="14.25" customHeight="1"/>
    <row r="25127" ht="14.25" customHeight="1"/>
    <row r="25128" ht="14.25" customHeight="1"/>
    <row r="25129" ht="14.25" customHeight="1"/>
    <row r="25130" ht="14.25" customHeight="1"/>
    <row r="25131" ht="14.25" customHeight="1"/>
    <row r="25132" ht="14.25" customHeight="1"/>
    <row r="25133" ht="14.25" customHeight="1"/>
    <row r="25134" ht="14.25" customHeight="1"/>
    <row r="25135" ht="14.25" customHeight="1"/>
    <row r="25136" ht="14.25" customHeight="1"/>
    <row r="25137" ht="14.25" customHeight="1"/>
    <row r="25138" ht="14.25" customHeight="1"/>
    <row r="25139" ht="14.25" customHeight="1"/>
    <row r="25140" ht="14.25" customHeight="1"/>
    <row r="25141" ht="14.25" customHeight="1"/>
    <row r="25142" ht="14.25" customHeight="1"/>
    <row r="25143" ht="14.25" customHeight="1"/>
    <row r="25144" ht="14.25" customHeight="1"/>
    <row r="25145" ht="14.25" customHeight="1"/>
    <row r="25146" ht="14.25" customHeight="1"/>
    <row r="25147" ht="14.25" customHeight="1"/>
    <row r="25148" ht="14.25" customHeight="1"/>
    <row r="25149" ht="14.25" customHeight="1"/>
    <row r="25150" ht="14.25" customHeight="1"/>
    <row r="25151" ht="14.25" customHeight="1"/>
    <row r="25152" ht="14.25" customHeight="1"/>
    <row r="25153" ht="14.25" customHeight="1"/>
    <row r="25154" ht="14.25" customHeight="1"/>
    <row r="25155" ht="14.25" customHeight="1"/>
    <row r="25156" ht="14.25" customHeight="1"/>
    <row r="25157" ht="14.25" customHeight="1"/>
    <row r="25158" ht="14.25" customHeight="1"/>
    <row r="25159" ht="14.25" customHeight="1"/>
    <row r="25160" ht="14.25" customHeight="1"/>
    <row r="25161" ht="14.25" customHeight="1"/>
    <row r="25162" ht="14.25" customHeight="1"/>
    <row r="25163" ht="14.25" customHeight="1"/>
    <row r="25164" ht="14.25" customHeight="1"/>
    <row r="25165" ht="14.25" customHeight="1"/>
    <row r="25166" ht="14.25" customHeight="1"/>
    <row r="25167" ht="14.25" customHeight="1"/>
    <row r="25168" ht="14.25" customHeight="1"/>
    <row r="25169" ht="14.25" customHeight="1"/>
    <row r="25170" ht="14.25" customHeight="1"/>
    <row r="25171" ht="14.25" customHeight="1"/>
    <row r="25172" ht="14.25" customHeight="1"/>
    <row r="25173" ht="14.25" customHeight="1"/>
    <row r="25174" ht="14.25" customHeight="1"/>
    <row r="25175" ht="14.25" customHeight="1"/>
    <row r="25176" ht="14.25" customHeight="1"/>
    <row r="25177" ht="14.25" customHeight="1"/>
    <row r="25178" ht="14.25" customHeight="1"/>
    <row r="25179" ht="14.25" customHeight="1"/>
    <row r="25180" ht="14.25" customHeight="1"/>
    <row r="25181" ht="14.25" customHeight="1"/>
    <row r="25182" ht="14.25" customHeight="1"/>
    <row r="25183" ht="14.25" customHeight="1"/>
    <row r="25184" ht="14.25" customHeight="1"/>
    <row r="25185" ht="14.25" customHeight="1"/>
    <row r="25186" ht="14.25" customHeight="1"/>
    <row r="25187" ht="14.25" customHeight="1"/>
    <row r="25188" ht="14.25" customHeight="1"/>
    <row r="25189" ht="14.25" customHeight="1"/>
    <row r="25190" ht="14.25" customHeight="1"/>
    <row r="25191" ht="14.25" customHeight="1"/>
    <row r="25192" ht="14.25" customHeight="1"/>
    <row r="25193" ht="14.25" customHeight="1"/>
    <row r="25194" ht="14.25" customHeight="1"/>
    <row r="25195" ht="14.25" customHeight="1"/>
    <row r="25196" ht="14.25" customHeight="1"/>
    <row r="25197" ht="14.25" customHeight="1"/>
    <row r="25198" ht="14.25" customHeight="1"/>
    <row r="25199" ht="14.25" customHeight="1"/>
    <row r="25200" ht="14.25" customHeight="1"/>
    <row r="25201" ht="14.25" customHeight="1"/>
    <row r="25202" ht="14.25" customHeight="1"/>
    <row r="25203" ht="14.25" customHeight="1"/>
    <row r="25204" ht="14.25" customHeight="1"/>
    <row r="25205" ht="14.25" customHeight="1"/>
    <row r="25206" ht="14.25" customHeight="1"/>
    <row r="25207" ht="14.25" customHeight="1"/>
    <row r="25208" ht="14.25" customHeight="1"/>
    <row r="25209" ht="14.25" customHeight="1"/>
    <row r="25210" ht="14.25" customHeight="1"/>
    <row r="25211" ht="14.25" customHeight="1"/>
    <row r="25212" ht="14.25" customHeight="1"/>
    <row r="25213" ht="14.25" customHeight="1"/>
    <row r="25214" ht="14.25" customHeight="1"/>
    <row r="25215" ht="14.25" customHeight="1"/>
    <row r="25216" ht="14.25" customHeight="1"/>
    <row r="25217" ht="14.25" customHeight="1"/>
    <row r="25218" ht="14.25" customHeight="1"/>
    <row r="25219" ht="14.25" customHeight="1"/>
    <row r="25220" ht="14.25" customHeight="1"/>
    <row r="25221" ht="14.25" customHeight="1"/>
    <row r="25222" ht="14.25" customHeight="1"/>
    <row r="25223" ht="14.25" customHeight="1"/>
    <row r="25224" ht="14.25" customHeight="1"/>
    <row r="25225" ht="14.25" customHeight="1"/>
    <row r="25226" ht="14.25" customHeight="1"/>
    <row r="25227" ht="14.25" customHeight="1"/>
    <row r="25228" ht="14.25" customHeight="1"/>
    <row r="25229" ht="14.25" customHeight="1"/>
    <row r="25230" ht="14.25" customHeight="1"/>
    <row r="25231" ht="14.25" customHeight="1"/>
    <row r="25232" ht="14.25" customHeight="1"/>
    <row r="25233" ht="14.25" customHeight="1"/>
    <row r="25234" ht="14.25" customHeight="1"/>
    <row r="25235" ht="14.25" customHeight="1"/>
    <row r="25236" ht="14.25" customHeight="1"/>
    <row r="25237" ht="14.25" customHeight="1"/>
    <row r="25238" ht="14.25" customHeight="1"/>
    <row r="25239" ht="14.25" customHeight="1"/>
    <row r="25240" ht="14.25" customHeight="1"/>
    <row r="25241" ht="14.25" customHeight="1"/>
    <row r="25242" ht="14.25" customHeight="1"/>
    <row r="25243" ht="14.25" customHeight="1"/>
    <row r="25244" ht="14.25" customHeight="1"/>
    <row r="25245" ht="14.25" customHeight="1"/>
    <row r="25246" ht="14.25" customHeight="1"/>
    <row r="25247" ht="14.25" customHeight="1"/>
    <row r="25248" ht="14.25" customHeight="1"/>
    <row r="25249" ht="14.25" customHeight="1"/>
    <row r="25250" ht="14.25" customHeight="1"/>
    <row r="25251" ht="14.25" customHeight="1"/>
    <row r="25252" ht="14.25" customHeight="1"/>
    <row r="25253" ht="14.25" customHeight="1"/>
    <row r="25254" ht="14.25" customHeight="1"/>
    <row r="25255" ht="14.25" customHeight="1"/>
    <row r="25256" ht="14.25" customHeight="1"/>
    <row r="25257" ht="14.25" customHeight="1"/>
    <row r="25258" ht="14.25" customHeight="1"/>
    <row r="25259" ht="14.25" customHeight="1"/>
    <row r="25260" ht="14.25" customHeight="1"/>
    <row r="25261" ht="14.25" customHeight="1"/>
    <row r="25262" ht="14.25" customHeight="1"/>
    <row r="25263" ht="14.25" customHeight="1"/>
    <row r="25264" ht="14.25" customHeight="1"/>
    <row r="25265" ht="14.25" customHeight="1"/>
    <row r="25266" ht="14.25" customHeight="1"/>
    <row r="25267" ht="14.25" customHeight="1"/>
    <row r="25268" ht="14.25" customHeight="1"/>
    <row r="25269" ht="14.25" customHeight="1"/>
    <row r="25270" ht="14.25" customHeight="1"/>
    <row r="25271" ht="14.25" customHeight="1"/>
    <row r="25272" ht="14.25" customHeight="1"/>
    <row r="25273" ht="14.25" customHeight="1"/>
    <row r="25274" ht="14.25" customHeight="1"/>
    <row r="25275" ht="14.25" customHeight="1"/>
    <row r="25276" ht="14.25" customHeight="1"/>
    <row r="25277" ht="14.25" customHeight="1"/>
    <row r="25278" ht="14.25" customHeight="1"/>
    <row r="25279" ht="14.25" customHeight="1"/>
    <row r="25280" ht="14.25" customHeight="1"/>
    <row r="25281" ht="14.25" customHeight="1"/>
    <row r="25282" ht="14.25" customHeight="1"/>
    <row r="25283" ht="14.25" customHeight="1"/>
    <row r="25284" ht="14.25" customHeight="1"/>
    <row r="25285" ht="14.25" customHeight="1"/>
    <row r="25286" ht="14.25" customHeight="1"/>
    <row r="25287" ht="14.25" customHeight="1"/>
    <row r="25288" ht="14.25" customHeight="1"/>
    <row r="25289" ht="14.25" customHeight="1"/>
    <row r="25290" ht="14.25" customHeight="1"/>
    <row r="25291" ht="14.25" customHeight="1"/>
    <row r="25292" ht="14.25" customHeight="1"/>
    <row r="25293" ht="14.25" customHeight="1"/>
    <row r="25294" ht="14.25" customHeight="1"/>
    <row r="25295" ht="14.25" customHeight="1"/>
    <row r="25296" ht="14.25" customHeight="1"/>
    <row r="25297" ht="14.25" customHeight="1"/>
    <row r="25298" ht="14.25" customHeight="1"/>
    <row r="25299" ht="14.25" customHeight="1"/>
    <row r="25300" ht="14.25" customHeight="1"/>
    <row r="25301" ht="14.25" customHeight="1"/>
    <row r="25302" ht="14.25" customHeight="1"/>
    <row r="25303" ht="14.25" customHeight="1"/>
    <row r="25304" ht="14.25" customHeight="1"/>
    <row r="25305" ht="14.25" customHeight="1"/>
    <row r="25306" ht="14.25" customHeight="1"/>
    <row r="25307" ht="14.25" customHeight="1"/>
    <row r="25308" ht="14.25" customHeight="1"/>
    <row r="25309" ht="14.25" customHeight="1"/>
    <row r="25310" ht="14.25" customHeight="1"/>
    <row r="25311" ht="14.25" customHeight="1"/>
    <row r="25312" ht="14.25" customHeight="1"/>
    <row r="25313" ht="14.25" customHeight="1"/>
    <row r="25314" ht="14.25" customHeight="1"/>
    <row r="25315" ht="14.25" customHeight="1"/>
    <row r="25316" ht="14.25" customHeight="1"/>
    <row r="25317" ht="14.25" customHeight="1"/>
    <row r="25318" ht="14.25" customHeight="1"/>
    <row r="25319" ht="14.25" customHeight="1"/>
    <row r="25320" ht="14.25" customHeight="1"/>
    <row r="25321" ht="14.25" customHeight="1"/>
    <row r="25322" ht="14.25" customHeight="1"/>
    <row r="25323" ht="14.25" customHeight="1"/>
    <row r="25324" ht="14.25" customHeight="1"/>
    <row r="25325" ht="14.25" customHeight="1"/>
    <row r="25326" ht="14.25" customHeight="1"/>
    <row r="25327" ht="14.25" customHeight="1"/>
    <row r="25328" ht="14.25" customHeight="1"/>
    <row r="25329" ht="14.25" customHeight="1"/>
    <row r="25330" ht="14.25" customHeight="1"/>
    <row r="25331" ht="14.25" customHeight="1"/>
    <row r="25332" ht="14.25" customHeight="1"/>
    <row r="25333" ht="14.25" customHeight="1"/>
    <row r="25334" ht="14.25" customHeight="1"/>
    <row r="25335" ht="14.25" customHeight="1"/>
    <row r="25336" ht="14.25" customHeight="1"/>
    <row r="25337" ht="14.25" customHeight="1"/>
    <row r="25338" ht="14.25" customHeight="1"/>
    <row r="25339" ht="14.25" customHeight="1"/>
    <row r="25340" ht="14.25" customHeight="1"/>
    <row r="25341" ht="14.25" customHeight="1"/>
    <row r="25342" ht="14.25" customHeight="1"/>
    <row r="25343" ht="14.25" customHeight="1"/>
    <row r="25344" ht="14.25" customHeight="1"/>
    <row r="25345" ht="14.25" customHeight="1"/>
    <row r="25346" ht="14.25" customHeight="1"/>
    <row r="25347" ht="14.25" customHeight="1"/>
    <row r="25348" ht="14.25" customHeight="1"/>
    <row r="25349" ht="14.25" customHeight="1"/>
    <row r="25350" ht="14.25" customHeight="1"/>
    <row r="25351" ht="14.25" customHeight="1"/>
    <row r="25352" ht="14.25" customHeight="1"/>
    <row r="25353" ht="14.25" customHeight="1"/>
    <row r="25354" ht="14.25" customHeight="1"/>
    <row r="25355" ht="14.25" customHeight="1"/>
    <row r="25356" ht="14.25" customHeight="1"/>
    <row r="25357" ht="14.25" customHeight="1"/>
    <row r="25358" ht="14.25" customHeight="1"/>
    <row r="25359" ht="14.25" customHeight="1"/>
    <row r="25360" ht="14.25" customHeight="1"/>
    <row r="25361" ht="14.25" customHeight="1"/>
    <row r="25362" ht="14.25" customHeight="1"/>
    <row r="25363" ht="14.25" customHeight="1"/>
    <row r="25364" ht="14.25" customHeight="1"/>
    <row r="25365" ht="14.25" customHeight="1"/>
    <row r="25366" ht="14.25" customHeight="1"/>
    <row r="25367" ht="14.25" customHeight="1"/>
    <row r="25368" ht="14.25" customHeight="1"/>
    <row r="25369" ht="14.25" customHeight="1"/>
    <row r="25370" ht="14.25" customHeight="1"/>
    <row r="25371" ht="14.25" customHeight="1"/>
    <row r="25372" ht="14.25" customHeight="1"/>
    <row r="25373" ht="14.25" customHeight="1"/>
    <row r="25374" ht="14.25" customHeight="1"/>
    <row r="25375" ht="14.25" customHeight="1"/>
    <row r="25376" ht="14.25" customHeight="1"/>
    <row r="25377" ht="14.25" customHeight="1"/>
    <row r="25378" ht="14.25" customHeight="1"/>
    <row r="25379" ht="14.25" customHeight="1"/>
    <row r="25380" ht="14.25" customHeight="1"/>
    <row r="25381" ht="14.25" customHeight="1"/>
    <row r="25382" ht="14.25" customHeight="1"/>
    <row r="25383" ht="14.25" customHeight="1"/>
    <row r="25384" ht="14.25" customHeight="1"/>
    <row r="25385" ht="14.25" customHeight="1"/>
    <row r="25386" ht="14.25" customHeight="1"/>
    <row r="25387" ht="14.25" customHeight="1"/>
    <row r="25388" ht="14.25" customHeight="1"/>
    <row r="25389" ht="14.25" customHeight="1"/>
    <row r="25390" ht="14.25" customHeight="1"/>
    <row r="25391" ht="14.25" customHeight="1"/>
    <row r="25392" ht="14.25" customHeight="1"/>
    <row r="25393" ht="14.25" customHeight="1"/>
    <row r="25394" ht="14.25" customHeight="1"/>
    <row r="25395" ht="14.25" customHeight="1"/>
    <row r="25396" ht="14.25" customHeight="1"/>
    <row r="25397" ht="14.25" customHeight="1"/>
    <row r="25398" ht="14.25" customHeight="1"/>
    <row r="25399" ht="14.25" customHeight="1"/>
    <row r="25400" ht="14.25" customHeight="1"/>
    <row r="25401" ht="14.25" customHeight="1"/>
    <row r="25402" ht="14.25" customHeight="1"/>
    <row r="25403" ht="14.25" customHeight="1"/>
    <row r="25404" ht="14.25" customHeight="1"/>
    <row r="25405" ht="14.25" customHeight="1"/>
    <row r="25406" ht="14.25" customHeight="1"/>
    <row r="25407" ht="14.25" customHeight="1"/>
    <row r="25408" ht="14.25" customHeight="1"/>
    <row r="25409" ht="14.25" customHeight="1"/>
    <row r="25410" ht="14.25" customHeight="1"/>
    <row r="25411" ht="14.25" customHeight="1"/>
    <row r="25412" ht="14.25" customHeight="1"/>
    <row r="25413" ht="14.25" customHeight="1"/>
    <row r="25414" ht="14.25" customHeight="1"/>
    <row r="25415" ht="14.25" customHeight="1"/>
    <row r="25416" ht="14.25" customHeight="1"/>
    <row r="25417" ht="14.25" customHeight="1"/>
    <row r="25418" ht="14.25" customHeight="1"/>
    <row r="25419" ht="14.25" customHeight="1"/>
    <row r="25420" ht="14.25" customHeight="1"/>
    <row r="25421" ht="14.25" customHeight="1"/>
    <row r="25422" ht="14.25" customHeight="1"/>
    <row r="25423" ht="14.25" customHeight="1"/>
    <row r="25424" ht="14.25" customHeight="1"/>
    <row r="25425" ht="14.25" customHeight="1"/>
    <row r="25426" ht="14.25" customHeight="1"/>
    <row r="25427" ht="14.25" customHeight="1"/>
    <row r="25428" ht="14.25" customHeight="1"/>
    <row r="25429" ht="14.25" customHeight="1"/>
    <row r="25430" ht="14.25" customHeight="1"/>
    <row r="25431" ht="14.25" customHeight="1"/>
    <row r="25432" ht="14.25" customHeight="1"/>
    <row r="25433" ht="14.25" customHeight="1"/>
    <row r="25434" ht="14.25" customHeight="1"/>
    <row r="25435" ht="14.25" customHeight="1"/>
    <row r="25436" ht="14.25" customHeight="1"/>
    <row r="25437" ht="14.25" customHeight="1"/>
    <row r="25438" ht="14.25" customHeight="1"/>
    <row r="25439" ht="14.25" customHeight="1"/>
    <row r="25440" ht="14.25" customHeight="1"/>
    <row r="25441" ht="14.25" customHeight="1"/>
    <row r="25442" ht="14.25" customHeight="1"/>
    <row r="25443" ht="14.25" customHeight="1"/>
    <row r="25444" ht="14.25" customHeight="1"/>
    <row r="25445" ht="14.25" customHeight="1"/>
    <row r="25446" ht="14.25" customHeight="1"/>
    <row r="25447" ht="14.25" customHeight="1"/>
    <row r="25448" ht="14.25" customHeight="1"/>
    <row r="25449" ht="14.25" customHeight="1"/>
    <row r="25450" ht="14.25" customHeight="1"/>
    <row r="25451" ht="14.25" customHeight="1"/>
    <row r="25452" ht="14.25" customHeight="1"/>
    <row r="25453" ht="14.25" customHeight="1"/>
    <row r="25454" ht="14.25" customHeight="1"/>
    <row r="25455" ht="14.25" customHeight="1"/>
    <row r="25456" ht="14.25" customHeight="1"/>
    <row r="25457" ht="14.25" customHeight="1"/>
    <row r="25458" ht="14.25" customHeight="1"/>
    <row r="25459" ht="14.25" customHeight="1"/>
    <row r="25460" ht="14.25" customHeight="1"/>
    <row r="25461" ht="14.25" customHeight="1"/>
    <row r="25462" ht="14.25" customHeight="1"/>
    <row r="25463" ht="14.25" customHeight="1"/>
    <row r="25464" ht="14.25" customHeight="1"/>
    <row r="25465" ht="14.25" customHeight="1"/>
    <row r="25466" ht="14.25" customHeight="1"/>
    <row r="25467" ht="14.25" customHeight="1"/>
    <row r="25468" ht="14.25" customHeight="1"/>
    <row r="25469" ht="14.25" customHeight="1"/>
    <row r="25470" ht="14.25" customHeight="1"/>
    <row r="25471" ht="14.25" customHeight="1"/>
    <row r="25472" ht="14.25" customHeight="1"/>
    <row r="25473" ht="14.25" customHeight="1"/>
    <row r="25474" ht="14.25" customHeight="1"/>
    <row r="25475" ht="14.25" customHeight="1"/>
    <row r="25476" ht="14.25" customHeight="1"/>
    <row r="25477" ht="14.25" customHeight="1"/>
    <row r="25478" ht="14.25" customHeight="1"/>
    <row r="25479" ht="14.25" customHeight="1"/>
    <row r="25480" ht="14.25" customHeight="1"/>
    <row r="25481" ht="14.25" customHeight="1"/>
    <row r="25482" ht="14.25" customHeight="1"/>
    <row r="25483" ht="14.25" customHeight="1"/>
    <row r="25484" ht="14.25" customHeight="1"/>
    <row r="25485" ht="14.25" customHeight="1"/>
    <row r="25486" ht="14.25" customHeight="1"/>
    <row r="25487" ht="14.25" customHeight="1"/>
    <row r="25488" ht="14.25" customHeight="1"/>
    <row r="25489" ht="14.25" customHeight="1"/>
    <row r="25490" ht="14.25" customHeight="1"/>
    <row r="25491" ht="14.25" customHeight="1"/>
    <row r="25492" ht="14.25" customHeight="1"/>
    <row r="25493" ht="14.25" customHeight="1"/>
    <row r="25494" ht="14.25" customHeight="1"/>
    <row r="25495" ht="14.25" customHeight="1"/>
    <row r="25496" ht="14.25" customHeight="1"/>
    <row r="25497" ht="14.25" customHeight="1"/>
    <row r="25498" ht="14.25" customHeight="1"/>
    <row r="25499" ht="14.25" customHeight="1"/>
    <row r="25500" ht="14.25" customHeight="1"/>
    <row r="25501" ht="14.25" customHeight="1"/>
    <row r="25502" ht="14.25" customHeight="1"/>
    <row r="25503" ht="14.25" customHeight="1"/>
    <row r="25504" ht="14.25" customHeight="1"/>
    <row r="25505" ht="14.25" customHeight="1"/>
    <row r="25506" ht="14.25" customHeight="1"/>
    <row r="25507" ht="14.25" customHeight="1"/>
    <row r="25508" ht="14.25" customHeight="1"/>
    <row r="25509" ht="14.25" customHeight="1"/>
    <row r="25510" ht="14.25" customHeight="1"/>
    <row r="25511" ht="14.25" customHeight="1"/>
    <row r="25512" ht="14.25" customHeight="1"/>
    <row r="25513" ht="14.25" customHeight="1"/>
    <row r="25514" ht="14.25" customHeight="1"/>
    <row r="25515" ht="14.25" customHeight="1"/>
    <row r="25516" ht="14.25" customHeight="1"/>
    <row r="25517" ht="14.25" customHeight="1"/>
    <row r="25518" ht="14.25" customHeight="1"/>
    <row r="25519" ht="14.25" customHeight="1"/>
    <row r="25520" ht="14.25" customHeight="1"/>
    <row r="25521" ht="14.25" customHeight="1"/>
    <row r="25522" ht="14.25" customHeight="1"/>
    <row r="25523" ht="14.25" customHeight="1"/>
    <row r="25524" ht="14.25" customHeight="1"/>
    <row r="25525" ht="14.25" customHeight="1"/>
    <row r="25526" ht="14.25" customHeight="1"/>
    <row r="25527" ht="14.25" customHeight="1"/>
    <row r="25528" ht="14.25" customHeight="1"/>
    <row r="25529" ht="14.25" customHeight="1"/>
    <row r="25530" ht="14.25" customHeight="1"/>
    <row r="25531" ht="14.25" customHeight="1"/>
    <row r="25532" ht="14.25" customHeight="1"/>
    <row r="25533" ht="14.25" customHeight="1"/>
    <row r="25534" ht="14.25" customHeight="1"/>
    <row r="25535" ht="14.25" customHeight="1"/>
    <row r="25536" ht="14.25" customHeight="1"/>
    <row r="25537" ht="14.25" customHeight="1"/>
    <row r="25538" ht="14.25" customHeight="1"/>
    <row r="25539" ht="14.25" customHeight="1"/>
    <row r="25540" ht="14.25" customHeight="1"/>
    <row r="25541" ht="14.25" customHeight="1"/>
    <row r="25542" ht="14.25" customHeight="1"/>
    <row r="25543" ht="14.25" customHeight="1"/>
    <row r="25544" ht="14.25" customHeight="1"/>
    <row r="25545" ht="14.25" customHeight="1"/>
    <row r="25546" ht="14.25" customHeight="1"/>
    <row r="25547" ht="14.25" customHeight="1"/>
    <row r="25548" ht="14.25" customHeight="1"/>
    <row r="25549" ht="14.25" customHeight="1"/>
    <row r="25550" ht="14.25" customHeight="1"/>
    <row r="25551" ht="14.25" customHeight="1"/>
    <row r="25552" ht="14.25" customHeight="1"/>
    <row r="25553" ht="14.25" customHeight="1"/>
    <row r="25554" ht="14.25" customHeight="1"/>
    <row r="25555" ht="14.25" customHeight="1"/>
    <row r="25556" ht="14.25" customHeight="1"/>
    <row r="25557" ht="14.25" customHeight="1"/>
    <row r="25558" ht="14.25" customHeight="1"/>
    <row r="25559" ht="14.25" customHeight="1"/>
    <row r="25560" ht="14.25" customHeight="1"/>
    <row r="25561" ht="14.25" customHeight="1"/>
    <row r="25562" ht="14.25" customHeight="1"/>
    <row r="25563" ht="14.25" customHeight="1"/>
    <row r="25564" ht="14.25" customHeight="1"/>
    <row r="25565" ht="14.25" customHeight="1"/>
    <row r="25566" ht="14.25" customHeight="1"/>
    <row r="25567" ht="14.25" customHeight="1"/>
    <row r="25568" ht="14.25" customHeight="1"/>
    <row r="25569" ht="14.25" customHeight="1"/>
    <row r="25570" ht="14.25" customHeight="1"/>
    <row r="25571" ht="14.25" customHeight="1"/>
    <row r="25572" ht="14.25" customHeight="1"/>
    <row r="25573" ht="14.25" customHeight="1"/>
    <row r="25574" ht="14.25" customHeight="1"/>
    <row r="25575" ht="14.25" customHeight="1"/>
    <row r="25576" ht="14.25" customHeight="1"/>
    <row r="25577" ht="14.25" customHeight="1"/>
    <row r="25578" ht="14.25" customHeight="1"/>
    <row r="25579" ht="14.25" customHeight="1"/>
    <row r="25580" ht="14.25" customHeight="1"/>
    <row r="25581" ht="14.25" customHeight="1"/>
    <row r="25582" ht="14.25" customHeight="1"/>
    <row r="25583" ht="14.25" customHeight="1"/>
    <row r="25584" ht="14.25" customHeight="1"/>
    <row r="25585" ht="14.25" customHeight="1"/>
    <row r="25586" ht="14.25" customHeight="1"/>
    <row r="25587" ht="14.25" customHeight="1"/>
    <row r="25588" ht="14.25" customHeight="1"/>
    <row r="25589" ht="14.25" customHeight="1"/>
    <row r="25590" ht="14.25" customHeight="1"/>
    <row r="25591" ht="14.25" customHeight="1"/>
    <row r="25592" ht="14.25" customHeight="1"/>
    <row r="25593" ht="14.25" customHeight="1"/>
    <row r="25594" ht="14.25" customHeight="1"/>
    <row r="25595" ht="14.25" customHeight="1"/>
    <row r="25596" ht="14.25" customHeight="1"/>
    <row r="25597" ht="14.25" customHeight="1"/>
    <row r="25598" ht="14.25" customHeight="1"/>
    <row r="25599" ht="14.25" customHeight="1"/>
    <row r="25600" ht="14.25" customHeight="1"/>
    <row r="25601" ht="14.25" customHeight="1"/>
    <row r="25602" ht="14.25" customHeight="1"/>
    <row r="25603" ht="14.25" customHeight="1"/>
    <row r="25604" ht="14.25" customHeight="1"/>
    <row r="25605" ht="14.25" customHeight="1"/>
    <row r="25606" ht="14.25" customHeight="1"/>
    <row r="25607" ht="14.25" customHeight="1"/>
    <row r="25608" ht="14.25" customHeight="1"/>
    <row r="25609" ht="14.25" customHeight="1"/>
    <row r="25610" ht="14.25" customHeight="1"/>
    <row r="25611" ht="14.25" customHeight="1"/>
    <row r="25612" ht="14.25" customHeight="1"/>
    <row r="25613" ht="14.25" customHeight="1"/>
    <row r="25614" ht="14.25" customHeight="1"/>
    <row r="25615" ht="14.25" customHeight="1"/>
    <row r="25616" ht="14.25" customHeight="1"/>
    <row r="25617" ht="14.25" customHeight="1"/>
    <row r="25618" ht="14.25" customHeight="1"/>
    <row r="25619" ht="14.25" customHeight="1"/>
    <row r="25620" ht="14.25" customHeight="1"/>
    <row r="25621" ht="14.25" customHeight="1"/>
    <row r="25622" ht="14.25" customHeight="1"/>
    <row r="25623" ht="14.25" customHeight="1"/>
    <row r="25624" ht="14.25" customHeight="1"/>
    <row r="25625" ht="14.25" customHeight="1"/>
    <row r="25626" ht="14.25" customHeight="1"/>
    <row r="25627" ht="14.25" customHeight="1"/>
    <row r="25628" ht="14.25" customHeight="1"/>
    <row r="25629" ht="14.25" customHeight="1"/>
    <row r="25630" ht="14.25" customHeight="1"/>
    <row r="25631" ht="14.25" customHeight="1"/>
    <row r="25632" ht="14.25" customHeight="1"/>
    <row r="25633" ht="14.25" customHeight="1"/>
    <row r="25634" ht="14.25" customHeight="1"/>
    <row r="25635" ht="14.25" customHeight="1"/>
    <row r="25636" ht="14.25" customHeight="1"/>
    <row r="25637" ht="14.25" customHeight="1"/>
    <row r="25638" ht="14.25" customHeight="1"/>
    <row r="25639" ht="14.25" customHeight="1"/>
    <row r="25640" ht="14.25" customHeight="1"/>
    <row r="25641" ht="14.25" customHeight="1"/>
    <row r="25642" ht="14.25" customHeight="1"/>
    <row r="25643" ht="14.25" customHeight="1"/>
    <row r="25644" ht="14.25" customHeight="1"/>
    <row r="25645" ht="14.25" customHeight="1"/>
    <row r="25646" ht="14.25" customHeight="1"/>
    <row r="25647" ht="14.25" customHeight="1"/>
    <row r="25648" ht="14.25" customHeight="1"/>
    <row r="25649" ht="14.25" customHeight="1"/>
    <row r="25650" ht="14.25" customHeight="1"/>
    <row r="25651" ht="14.25" customHeight="1"/>
    <row r="25652" ht="14.25" customHeight="1"/>
    <row r="25653" ht="14.25" customHeight="1"/>
    <row r="25654" ht="14.25" customHeight="1"/>
    <row r="25655" ht="14.25" customHeight="1"/>
    <row r="25656" ht="14.25" customHeight="1"/>
    <row r="25657" ht="14.25" customHeight="1"/>
    <row r="25658" ht="14.25" customHeight="1"/>
    <row r="25659" ht="14.25" customHeight="1"/>
    <row r="25660" ht="14.25" customHeight="1"/>
    <row r="25661" ht="14.25" customHeight="1"/>
    <row r="25662" ht="14.25" customHeight="1"/>
    <row r="25663" ht="14.25" customHeight="1"/>
    <row r="25664" ht="14.25" customHeight="1"/>
    <row r="25665" ht="14.25" customHeight="1"/>
    <row r="25666" ht="14.25" customHeight="1"/>
    <row r="25667" ht="14.25" customHeight="1"/>
    <row r="25668" ht="14.25" customHeight="1"/>
    <row r="25669" ht="14.25" customHeight="1"/>
    <row r="25670" ht="14.25" customHeight="1"/>
    <row r="25671" ht="14.25" customHeight="1"/>
    <row r="25672" ht="14.25" customHeight="1"/>
    <row r="25673" ht="14.25" customHeight="1"/>
    <row r="25674" ht="14.25" customHeight="1"/>
    <row r="25675" ht="14.25" customHeight="1"/>
    <row r="25676" ht="14.25" customHeight="1"/>
    <row r="25677" ht="14.25" customHeight="1"/>
    <row r="25678" ht="14.25" customHeight="1"/>
    <row r="25679" ht="14.25" customHeight="1"/>
    <row r="25680" ht="14.25" customHeight="1"/>
    <row r="25681" ht="14.25" customHeight="1"/>
    <row r="25682" ht="14.25" customHeight="1"/>
    <row r="25683" ht="14.25" customHeight="1"/>
    <row r="25684" ht="14.25" customHeight="1"/>
    <row r="25685" ht="14.25" customHeight="1"/>
    <row r="25686" ht="14.25" customHeight="1"/>
    <row r="25687" ht="14.25" customHeight="1"/>
    <row r="25688" ht="14.25" customHeight="1"/>
    <row r="25689" ht="14.25" customHeight="1"/>
    <row r="25690" ht="14.25" customHeight="1"/>
    <row r="25691" ht="14.25" customHeight="1"/>
    <row r="25692" ht="14.25" customHeight="1"/>
    <row r="25693" ht="14.25" customHeight="1"/>
    <row r="25694" ht="14.25" customHeight="1"/>
    <row r="25695" ht="14.25" customHeight="1"/>
    <row r="25696" ht="14.25" customHeight="1"/>
    <row r="25697" ht="14.25" customHeight="1"/>
    <row r="25698" ht="14.25" customHeight="1"/>
    <row r="25699" ht="14.25" customHeight="1"/>
    <row r="25700" ht="14.25" customHeight="1"/>
    <row r="25701" ht="14.25" customHeight="1"/>
    <row r="25702" ht="14.25" customHeight="1"/>
    <row r="25703" ht="14.25" customHeight="1"/>
    <row r="25704" ht="14.25" customHeight="1"/>
    <row r="25705" ht="14.25" customHeight="1"/>
    <row r="25706" ht="14.25" customHeight="1"/>
    <row r="25707" ht="14.25" customHeight="1"/>
    <row r="25708" ht="14.25" customHeight="1"/>
    <row r="25709" ht="14.25" customHeight="1"/>
    <row r="25710" ht="14.25" customHeight="1"/>
    <row r="25711" ht="14.25" customHeight="1"/>
    <row r="25712" ht="14.25" customHeight="1"/>
    <row r="25713" ht="14.25" customHeight="1"/>
    <row r="25714" ht="14.25" customHeight="1"/>
    <row r="25715" ht="14.25" customHeight="1"/>
    <row r="25716" ht="14.25" customHeight="1"/>
    <row r="25717" ht="14.25" customHeight="1"/>
    <row r="25718" ht="14.25" customHeight="1"/>
    <row r="25719" ht="14.25" customHeight="1"/>
    <row r="25720" ht="14.25" customHeight="1"/>
    <row r="25721" ht="14.25" customHeight="1"/>
    <row r="25722" ht="14.25" customHeight="1"/>
    <row r="25723" ht="14.25" customHeight="1"/>
    <row r="25724" ht="14.25" customHeight="1"/>
    <row r="25725" ht="14.25" customHeight="1"/>
    <row r="25726" ht="14.25" customHeight="1"/>
    <row r="25727" ht="14.25" customHeight="1"/>
    <row r="25728" ht="14.25" customHeight="1"/>
    <row r="25729" ht="14.25" customHeight="1"/>
    <row r="25730" ht="14.25" customHeight="1"/>
    <row r="25731" ht="14.25" customHeight="1"/>
    <row r="25732" ht="14.25" customHeight="1"/>
    <row r="25733" ht="14.25" customHeight="1"/>
    <row r="25734" ht="14.25" customHeight="1"/>
    <row r="25735" ht="14.25" customHeight="1"/>
    <row r="25736" ht="14.25" customHeight="1"/>
    <row r="25737" ht="14.25" customHeight="1"/>
    <row r="25738" ht="14.25" customHeight="1"/>
    <row r="25739" ht="14.25" customHeight="1"/>
    <row r="25740" ht="14.25" customHeight="1"/>
    <row r="25741" ht="14.25" customHeight="1"/>
    <row r="25742" ht="14.25" customHeight="1"/>
    <row r="25743" ht="14.25" customHeight="1"/>
    <row r="25744" ht="14.25" customHeight="1"/>
    <row r="25745" ht="14.25" customHeight="1"/>
    <row r="25746" ht="14.25" customHeight="1"/>
    <row r="25747" ht="14.25" customHeight="1"/>
    <row r="25748" ht="14.25" customHeight="1"/>
    <row r="25749" ht="14.25" customHeight="1"/>
    <row r="25750" ht="14.25" customHeight="1"/>
    <row r="25751" ht="14.25" customHeight="1"/>
    <row r="25752" ht="14.25" customHeight="1"/>
    <row r="25753" ht="14.25" customHeight="1"/>
    <row r="25754" ht="14.25" customHeight="1"/>
    <row r="25755" ht="14.25" customHeight="1"/>
    <row r="25756" ht="14.25" customHeight="1"/>
    <row r="25757" ht="14.25" customHeight="1"/>
    <row r="25758" ht="14.25" customHeight="1"/>
    <row r="25759" ht="14.25" customHeight="1"/>
    <row r="25760" ht="14.25" customHeight="1"/>
    <row r="25761" ht="14.25" customHeight="1"/>
    <row r="25762" ht="14.25" customHeight="1"/>
    <row r="25763" ht="14.25" customHeight="1"/>
    <row r="25764" ht="14.25" customHeight="1"/>
    <row r="25765" ht="14.25" customHeight="1"/>
    <row r="25766" ht="14.25" customHeight="1"/>
    <row r="25767" ht="14.25" customHeight="1"/>
    <row r="25768" ht="14.25" customHeight="1"/>
    <row r="25769" ht="14.25" customHeight="1"/>
    <row r="25770" ht="14.25" customHeight="1"/>
    <row r="25771" ht="14.25" customHeight="1"/>
    <row r="25772" ht="14.25" customHeight="1"/>
    <row r="25773" ht="14.25" customHeight="1"/>
    <row r="25774" ht="14.25" customHeight="1"/>
    <row r="25775" ht="14.25" customHeight="1"/>
    <row r="25776" ht="14.25" customHeight="1"/>
    <row r="25777" ht="14.25" customHeight="1"/>
    <row r="25778" ht="14.25" customHeight="1"/>
    <row r="25779" ht="14.25" customHeight="1"/>
    <row r="25780" ht="14.25" customHeight="1"/>
    <row r="25781" ht="14.25" customHeight="1"/>
    <row r="25782" ht="14.25" customHeight="1"/>
    <row r="25783" ht="14.25" customHeight="1"/>
    <row r="25784" ht="14.25" customHeight="1"/>
    <row r="25785" ht="14.25" customHeight="1"/>
    <row r="25786" ht="14.25" customHeight="1"/>
    <row r="25787" ht="14.25" customHeight="1"/>
    <row r="25788" ht="14.25" customHeight="1"/>
    <row r="25789" ht="14.25" customHeight="1"/>
    <row r="25790" ht="14.25" customHeight="1"/>
    <row r="25791" ht="14.25" customHeight="1"/>
    <row r="25792" ht="14.25" customHeight="1"/>
    <row r="25793" ht="14.25" customHeight="1"/>
    <row r="25794" ht="14.25" customHeight="1"/>
    <row r="25795" ht="14.25" customHeight="1"/>
    <row r="25796" ht="14.25" customHeight="1"/>
    <row r="25797" ht="14.25" customHeight="1"/>
    <row r="25798" ht="14.25" customHeight="1"/>
    <row r="25799" ht="14.25" customHeight="1"/>
    <row r="25800" ht="14.25" customHeight="1"/>
    <row r="25801" ht="14.25" customHeight="1"/>
    <row r="25802" ht="14.25" customHeight="1"/>
    <row r="25803" ht="14.25" customHeight="1"/>
    <row r="25804" ht="14.25" customHeight="1"/>
    <row r="25805" ht="14.25" customHeight="1"/>
    <row r="25806" ht="14.25" customHeight="1"/>
    <row r="25807" ht="14.25" customHeight="1"/>
    <row r="25808" ht="14.25" customHeight="1"/>
    <row r="25809" ht="14.25" customHeight="1"/>
    <row r="25810" ht="14.25" customHeight="1"/>
    <row r="25811" ht="14.25" customHeight="1"/>
    <row r="25812" ht="14.25" customHeight="1"/>
    <row r="25813" ht="14.25" customHeight="1"/>
    <row r="25814" ht="14.25" customHeight="1"/>
    <row r="25815" ht="14.25" customHeight="1"/>
    <row r="25816" ht="14.25" customHeight="1"/>
    <row r="25817" ht="14.25" customHeight="1"/>
    <row r="25818" ht="14.25" customHeight="1"/>
    <row r="25819" ht="14.25" customHeight="1"/>
    <row r="25820" ht="14.25" customHeight="1"/>
    <row r="25821" ht="14.25" customHeight="1"/>
    <row r="25822" ht="14.25" customHeight="1"/>
    <row r="25823" ht="14.25" customHeight="1"/>
    <row r="25824" ht="14.25" customHeight="1"/>
    <row r="25825" ht="14.25" customHeight="1"/>
    <row r="25826" ht="14.25" customHeight="1"/>
    <row r="25827" ht="14.25" customHeight="1"/>
    <row r="25828" ht="14.25" customHeight="1"/>
    <row r="25829" ht="14.25" customHeight="1"/>
    <row r="25830" ht="14.25" customHeight="1"/>
    <row r="25831" ht="14.25" customHeight="1"/>
    <row r="25832" ht="14.25" customHeight="1"/>
    <row r="25833" ht="14.25" customHeight="1"/>
    <row r="25834" ht="14.25" customHeight="1"/>
    <row r="25835" ht="14.25" customHeight="1"/>
    <row r="25836" ht="14.25" customHeight="1"/>
    <row r="25837" ht="14.25" customHeight="1"/>
    <row r="25838" ht="14.25" customHeight="1"/>
    <row r="25839" ht="14.25" customHeight="1"/>
    <row r="25840" ht="14.25" customHeight="1"/>
    <row r="25841" ht="14.25" customHeight="1"/>
    <row r="25842" ht="14.25" customHeight="1"/>
    <row r="25843" ht="14.25" customHeight="1"/>
    <row r="25844" ht="14.25" customHeight="1"/>
    <row r="25845" ht="14.25" customHeight="1"/>
    <row r="25846" ht="14.25" customHeight="1"/>
    <row r="25847" ht="14.25" customHeight="1"/>
    <row r="25848" ht="14.25" customHeight="1"/>
    <row r="25849" ht="14.25" customHeight="1"/>
    <row r="25850" ht="14.25" customHeight="1"/>
    <row r="25851" ht="14.25" customHeight="1"/>
    <row r="25852" ht="14.25" customHeight="1"/>
    <row r="25853" ht="14.25" customHeight="1"/>
    <row r="25854" ht="14.25" customHeight="1"/>
    <row r="25855" ht="14.25" customHeight="1"/>
    <row r="25856" ht="14.25" customHeight="1"/>
    <row r="25857" ht="14.25" customHeight="1"/>
    <row r="25858" ht="14.25" customHeight="1"/>
    <row r="25859" ht="14.25" customHeight="1"/>
    <row r="25860" ht="14.25" customHeight="1"/>
    <row r="25861" ht="14.25" customHeight="1"/>
    <row r="25862" ht="14.25" customHeight="1"/>
    <row r="25863" ht="14.25" customHeight="1"/>
    <row r="25864" ht="14.25" customHeight="1"/>
    <row r="25865" ht="14.25" customHeight="1"/>
    <row r="25866" ht="14.25" customHeight="1"/>
    <row r="25867" ht="14.25" customHeight="1"/>
    <row r="25868" ht="14.25" customHeight="1"/>
    <row r="25869" ht="14.25" customHeight="1"/>
    <row r="25870" ht="14.25" customHeight="1"/>
    <row r="25871" ht="14.25" customHeight="1"/>
    <row r="25872" ht="14.25" customHeight="1"/>
    <row r="25873" ht="14.25" customHeight="1"/>
    <row r="25874" ht="14.25" customHeight="1"/>
    <row r="25875" ht="14.25" customHeight="1"/>
    <row r="25876" ht="14.25" customHeight="1"/>
    <row r="25877" ht="14.25" customHeight="1"/>
    <row r="25878" ht="14.25" customHeight="1"/>
    <row r="25879" ht="14.25" customHeight="1"/>
    <row r="25880" ht="14.25" customHeight="1"/>
    <row r="25881" ht="14.25" customHeight="1"/>
    <row r="25882" ht="14.25" customHeight="1"/>
    <row r="25883" ht="14.25" customHeight="1"/>
    <row r="25884" ht="14.25" customHeight="1"/>
    <row r="25885" ht="14.25" customHeight="1"/>
    <row r="25886" ht="14.25" customHeight="1"/>
    <row r="25887" ht="14.25" customHeight="1"/>
    <row r="25888" ht="14.25" customHeight="1"/>
    <row r="25889" ht="14.25" customHeight="1"/>
    <row r="25890" ht="14.25" customHeight="1"/>
    <row r="25891" ht="14.25" customHeight="1"/>
    <row r="25892" ht="14.25" customHeight="1"/>
    <row r="25893" ht="14.25" customHeight="1"/>
    <row r="25894" ht="14.25" customHeight="1"/>
    <row r="25895" ht="14.25" customHeight="1"/>
    <row r="25896" ht="14.25" customHeight="1"/>
    <row r="25897" ht="14.25" customHeight="1"/>
    <row r="25898" ht="14.25" customHeight="1"/>
    <row r="25899" ht="14.25" customHeight="1"/>
    <row r="25900" ht="14.25" customHeight="1"/>
    <row r="25901" ht="14.25" customHeight="1"/>
    <row r="25902" ht="14.25" customHeight="1"/>
    <row r="25903" ht="14.25" customHeight="1"/>
    <row r="25904" ht="14.25" customHeight="1"/>
    <row r="25905" ht="14.25" customHeight="1"/>
    <row r="25906" ht="14.25" customHeight="1"/>
    <row r="25907" ht="14.25" customHeight="1"/>
    <row r="25908" ht="14.25" customHeight="1"/>
    <row r="25909" ht="14.25" customHeight="1"/>
    <row r="25910" ht="14.25" customHeight="1"/>
    <row r="25911" ht="14.25" customHeight="1"/>
    <row r="25912" ht="14.25" customHeight="1"/>
    <row r="25913" ht="14.25" customHeight="1"/>
    <row r="25914" ht="14.25" customHeight="1"/>
    <row r="25915" ht="14.25" customHeight="1"/>
    <row r="25916" ht="14.25" customHeight="1"/>
    <row r="25917" ht="14.25" customHeight="1"/>
    <row r="25918" ht="14.25" customHeight="1"/>
    <row r="25919" ht="14.25" customHeight="1"/>
    <row r="25920" ht="14.25" customHeight="1"/>
    <row r="25921" ht="14.25" customHeight="1"/>
    <row r="25922" ht="14.25" customHeight="1"/>
    <row r="25923" ht="14.25" customHeight="1"/>
    <row r="25924" ht="14.25" customHeight="1"/>
    <row r="25925" ht="14.25" customHeight="1"/>
    <row r="25926" ht="14.25" customHeight="1"/>
    <row r="25927" ht="14.25" customHeight="1"/>
    <row r="25928" ht="14.25" customHeight="1"/>
    <row r="25929" ht="14.25" customHeight="1"/>
    <row r="25930" ht="14.25" customHeight="1"/>
    <row r="25931" ht="14.25" customHeight="1"/>
    <row r="25932" ht="14.25" customHeight="1"/>
    <row r="25933" ht="14.25" customHeight="1"/>
    <row r="25934" ht="14.25" customHeight="1"/>
    <row r="25935" ht="14.25" customHeight="1"/>
    <row r="25936" ht="14.25" customHeight="1"/>
    <row r="25937" ht="14.25" customHeight="1"/>
    <row r="25938" ht="14.25" customHeight="1"/>
    <row r="25939" ht="14.25" customHeight="1"/>
    <row r="25940" ht="14.25" customHeight="1"/>
    <row r="25941" ht="14.25" customHeight="1"/>
    <row r="25942" ht="14.25" customHeight="1"/>
    <row r="25943" ht="14.25" customHeight="1"/>
    <row r="25944" ht="14.25" customHeight="1"/>
    <row r="25945" ht="14.25" customHeight="1"/>
    <row r="25946" ht="14.25" customHeight="1"/>
    <row r="25947" ht="14.25" customHeight="1"/>
    <row r="25948" ht="14.25" customHeight="1"/>
    <row r="25949" ht="14.25" customHeight="1"/>
    <row r="25950" ht="14.25" customHeight="1"/>
    <row r="25951" ht="14.25" customHeight="1"/>
    <row r="25952" ht="14.25" customHeight="1"/>
    <row r="25953" ht="14.25" customHeight="1"/>
    <row r="25954" ht="14.25" customHeight="1"/>
    <row r="25955" ht="14.25" customHeight="1"/>
    <row r="25956" ht="14.25" customHeight="1"/>
    <row r="25957" ht="14.25" customHeight="1"/>
    <row r="25958" ht="14.25" customHeight="1"/>
    <row r="25959" ht="14.25" customHeight="1"/>
    <row r="25960" ht="14.25" customHeight="1"/>
    <row r="25961" ht="14.25" customHeight="1"/>
    <row r="25962" ht="14.25" customHeight="1"/>
    <row r="25963" ht="14.25" customHeight="1"/>
    <row r="25964" ht="14.25" customHeight="1"/>
    <row r="25965" ht="14.25" customHeight="1"/>
    <row r="25966" ht="14.25" customHeight="1"/>
    <row r="25967" ht="14.25" customHeight="1"/>
    <row r="25968" ht="14.25" customHeight="1"/>
    <row r="25969" ht="14.25" customHeight="1"/>
    <row r="25970" ht="14.25" customHeight="1"/>
    <row r="25971" ht="14.25" customHeight="1"/>
    <row r="25972" ht="14.25" customHeight="1"/>
    <row r="25973" ht="14.25" customHeight="1"/>
    <row r="25974" ht="14.25" customHeight="1"/>
    <row r="25975" ht="14.25" customHeight="1"/>
    <row r="25976" ht="14.25" customHeight="1"/>
    <row r="25977" ht="14.25" customHeight="1"/>
    <row r="25978" ht="14.25" customHeight="1"/>
    <row r="25979" ht="14.25" customHeight="1"/>
    <row r="25980" ht="14.25" customHeight="1"/>
    <row r="25981" ht="14.25" customHeight="1"/>
    <row r="25982" ht="14.25" customHeight="1"/>
    <row r="25983" ht="14.25" customHeight="1"/>
    <row r="25984" ht="14.25" customHeight="1"/>
    <row r="25985" ht="14.25" customHeight="1"/>
    <row r="25986" ht="14.25" customHeight="1"/>
    <row r="25987" ht="14.25" customHeight="1"/>
    <row r="25988" ht="14.25" customHeight="1"/>
    <row r="25989" ht="14.25" customHeight="1"/>
    <row r="25990" ht="14.25" customHeight="1"/>
    <row r="25991" ht="14.25" customHeight="1"/>
    <row r="25992" ht="14.25" customHeight="1"/>
    <row r="25993" ht="14.25" customHeight="1"/>
    <row r="25994" ht="14.25" customHeight="1"/>
    <row r="25995" ht="14.25" customHeight="1"/>
    <row r="25996" ht="14.25" customHeight="1"/>
    <row r="25997" ht="14.25" customHeight="1"/>
    <row r="25998" ht="14.25" customHeight="1"/>
    <row r="25999" ht="14.25" customHeight="1"/>
    <row r="26000" ht="14.25" customHeight="1"/>
    <row r="26001" ht="14.25" customHeight="1"/>
    <row r="26002" ht="14.25" customHeight="1"/>
    <row r="26003" ht="14.25" customHeight="1"/>
    <row r="26004" ht="14.25" customHeight="1"/>
    <row r="26005" ht="14.25" customHeight="1"/>
    <row r="26006" ht="14.25" customHeight="1"/>
    <row r="26007" ht="14.25" customHeight="1"/>
    <row r="26008" ht="14.25" customHeight="1"/>
    <row r="26009" ht="14.25" customHeight="1"/>
    <row r="26010" ht="14.25" customHeight="1"/>
    <row r="26011" ht="14.25" customHeight="1"/>
    <row r="26012" ht="14.25" customHeight="1"/>
    <row r="26013" ht="14.25" customHeight="1"/>
    <row r="26014" ht="14.25" customHeight="1"/>
    <row r="26015" ht="14.25" customHeight="1"/>
    <row r="26016" ht="14.25" customHeight="1"/>
    <row r="26017" ht="14.25" customHeight="1"/>
    <row r="26018" ht="14.25" customHeight="1"/>
    <row r="26019" ht="14.25" customHeight="1"/>
    <row r="26020" ht="14.25" customHeight="1"/>
    <row r="26021" ht="14.25" customHeight="1"/>
    <row r="26022" ht="14.25" customHeight="1"/>
    <row r="26023" ht="14.25" customHeight="1"/>
    <row r="26024" ht="14.25" customHeight="1"/>
    <row r="26025" ht="14.25" customHeight="1"/>
    <row r="26026" ht="14.25" customHeight="1"/>
    <row r="26027" ht="14.25" customHeight="1"/>
    <row r="26028" ht="14.25" customHeight="1"/>
    <row r="26029" ht="14.25" customHeight="1"/>
    <row r="26030" ht="14.25" customHeight="1"/>
    <row r="26031" ht="14.25" customHeight="1"/>
    <row r="26032" ht="14.25" customHeight="1"/>
    <row r="26033" ht="14.25" customHeight="1"/>
    <row r="26034" ht="14.25" customHeight="1"/>
    <row r="26035" ht="14.25" customHeight="1"/>
    <row r="26036" ht="14.25" customHeight="1"/>
    <row r="26037" ht="14.25" customHeight="1"/>
    <row r="26038" ht="14.25" customHeight="1"/>
    <row r="26039" ht="14.25" customHeight="1"/>
    <row r="26040" ht="14.25" customHeight="1"/>
    <row r="26041" ht="14.25" customHeight="1"/>
    <row r="26042" ht="14.25" customHeight="1"/>
    <row r="26043" ht="14.25" customHeight="1"/>
    <row r="26044" ht="14.25" customHeight="1"/>
    <row r="26045" ht="14.25" customHeight="1"/>
    <row r="26046" ht="14.25" customHeight="1"/>
    <row r="26047" ht="14.25" customHeight="1"/>
    <row r="26048" ht="14.25" customHeight="1"/>
    <row r="26049" ht="14.25" customHeight="1"/>
    <row r="26050" ht="14.25" customHeight="1"/>
    <row r="26051" ht="14.25" customHeight="1"/>
    <row r="26052" ht="14.25" customHeight="1"/>
    <row r="26053" ht="14.25" customHeight="1"/>
    <row r="26054" ht="14.25" customHeight="1"/>
    <row r="26055" ht="14.25" customHeight="1"/>
    <row r="26056" ht="14.25" customHeight="1"/>
    <row r="26057" ht="14.25" customHeight="1"/>
    <row r="26058" ht="14.25" customHeight="1"/>
    <row r="26059" ht="14.25" customHeight="1"/>
    <row r="26060" ht="14.25" customHeight="1"/>
    <row r="26061" ht="14.25" customHeight="1"/>
    <row r="26062" ht="14.25" customHeight="1"/>
    <row r="26063" ht="14.25" customHeight="1"/>
    <row r="26064" ht="14.25" customHeight="1"/>
    <row r="26065" ht="14.25" customHeight="1"/>
    <row r="26066" ht="14.25" customHeight="1"/>
    <row r="26067" ht="14.25" customHeight="1"/>
    <row r="26068" ht="14.25" customHeight="1"/>
    <row r="26069" ht="14.25" customHeight="1"/>
    <row r="26070" ht="14.25" customHeight="1"/>
    <row r="26071" ht="14.25" customHeight="1"/>
    <row r="26072" ht="14.25" customHeight="1"/>
    <row r="26073" ht="14.25" customHeight="1"/>
    <row r="26074" ht="14.25" customHeight="1"/>
    <row r="26075" ht="14.25" customHeight="1"/>
    <row r="26076" ht="14.25" customHeight="1"/>
    <row r="26077" ht="14.25" customHeight="1"/>
    <row r="26078" ht="14.25" customHeight="1"/>
    <row r="26079" ht="14.25" customHeight="1"/>
    <row r="26080" ht="14.25" customHeight="1"/>
    <row r="26081" ht="14.25" customHeight="1"/>
    <row r="26082" ht="14.25" customHeight="1"/>
    <row r="26083" ht="14.25" customHeight="1"/>
    <row r="26084" ht="14.25" customHeight="1"/>
    <row r="26085" ht="14.25" customHeight="1"/>
    <row r="26086" ht="14.25" customHeight="1"/>
    <row r="26087" ht="14.25" customHeight="1"/>
    <row r="26088" ht="14.25" customHeight="1"/>
    <row r="26089" ht="14.25" customHeight="1"/>
    <row r="26090" ht="14.25" customHeight="1"/>
    <row r="26091" ht="14.25" customHeight="1"/>
    <row r="26092" ht="14.25" customHeight="1"/>
    <row r="26093" ht="14.25" customHeight="1"/>
    <row r="26094" ht="14.25" customHeight="1"/>
    <row r="26095" ht="14.25" customHeight="1"/>
    <row r="26096" ht="14.25" customHeight="1"/>
    <row r="26097" ht="14.25" customHeight="1"/>
    <row r="26098" ht="14.25" customHeight="1"/>
    <row r="26099" ht="14.25" customHeight="1"/>
    <row r="26100" ht="14.25" customHeight="1"/>
    <row r="26101" ht="14.25" customHeight="1"/>
    <row r="26102" ht="14.25" customHeight="1"/>
    <row r="26103" ht="14.25" customHeight="1"/>
    <row r="26104" ht="14.25" customHeight="1"/>
    <row r="26105" ht="14.25" customHeight="1"/>
    <row r="26106" ht="14.25" customHeight="1"/>
    <row r="26107" ht="14.25" customHeight="1"/>
    <row r="26108" ht="14.25" customHeight="1"/>
    <row r="26109" ht="14.25" customHeight="1"/>
    <row r="26110" ht="14.25" customHeight="1"/>
    <row r="26111" ht="14.25" customHeight="1"/>
    <row r="26112" ht="14.25" customHeight="1"/>
    <row r="26113" ht="14.25" customHeight="1"/>
    <row r="26114" ht="14.25" customHeight="1"/>
    <row r="26115" ht="14.25" customHeight="1"/>
    <row r="26116" ht="14.25" customHeight="1"/>
    <row r="26117" ht="14.25" customHeight="1"/>
    <row r="26118" ht="14.25" customHeight="1"/>
    <row r="26119" ht="14.25" customHeight="1"/>
    <row r="26120" ht="14.25" customHeight="1"/>
    <row r="26121" ht="14.25" customHeight="1"/>
    <row r="26122" ht="14.25" customHeight="1"/>
    <row r="26123" ht="14.25" customHeight="1"/>
    <row r="26124" ht="14.25" customHeight="1"/>
    <row r="26125" ht="14.25" customHeight="1"/>
    <row r="26126" ht="14.25" customHeight="1"/>
    <row r="26127" ht="14.25" customHeight="1"/>
    <row r="26128" ht="14.25" customHeight="1"/>
    <row r="26129" ht="14.25" customHeight="1"/>
    <row r="26130" ht="14.25" customHeight="1"/>
    <row r="26131" ht="14.25" customHeight="1"/>
    <row r="26132" ht="14.25" customHeight="1"/>
    <row r="26133" ht="14.25" customHeight="1"/>
    <row r="26134" ht="14.25" customHeight="1"/>
    <row r="26135" ht="14.25" customHeight="1"/>
    <row r="26136" ht="14.25" customHeight="1"/>
    <row r="26137" ht="14.25" customHeight="1"/>
    <row r="26138" ht="14.25" customHeight="1"/>
    <row r="26139" ht="14.25" customHeight="1"/>
    <row r="26140" ht="14.25" customHeight="1"/>
    <row r="26141" ht="14.25" customHeight="1"/>
    <row r="26142" ht="14.25" customHeight="1"/>
    <row r="26143" ht="14.25" customHeight="1"/>
    <row r="26144" ht="14.25" customHeight="1"/>
    <row r="26145" ht="14.25" customHeight="1"/>
    <row r="26146" ht="14.25" customHeight="1"/>
    <row r="26147" ht="14.25" customHeight="1"/>
    <row r="26148" ht="14.25" customHeight="1"/>
    <row r="26149" ht="14.25" customHeight="1"/>
    <row r="26150" ht="14.25" customHeight="1"/>
    <row r="26151" ht="14.25" customHeight="1"/>
    <row r="26152" ht="14.25" customHeight="1"/>
    <row r="26153" ht="14.25" customHeight="1"/>
    <row r="26154" ht="14.25" customHeight="1"/>
    <row r="26155" ht="14.25" customHeight="1"/>
    <row r="26156" ht="14.25" customHeight="1"/>
    <row r="26157" ht="14.25" customHeight="1"/>
    <row r="26158" ht="14.25" customHeight="1"/>
    <row r="26159" ht="14.25" customHeight="1"/>
    <row r="26160" ht="14.25" customHeight="1"/>
    <row r="26161" ht="14.25" customHeight="1"/>
    <row r="26162" ht="14.25" customHeight="1"/>
    <row r="26163" ht="14.25" customHeight="1"/>
    <row r="26164" ht="14.25" customHeight="1"/>
    <row r="26165" ht="14.25" customHeight="1"/>
    <row r="26166" ht="14.25" customHeight="1"/>
    <row r="26167" ht="14.25" customHeight="1"/>
    <row r="26168" ht="14.25" customHeight="1"/>
    <row r="26169" ht="14.25" customHeight="1"/>
    <row r="26170" ht="14.25" customHeight="1"/>
    <row r="26171" ht="14.25" customHeight="1"/>
    <row r="26172" ht="14.25" customHeight="1"/>
    <row r="26173" ht="14.25" customHeight="1"/>
    <row r="26174" ht="14.25" customHeight="1"/>
    <row r="26175" ht="14.25" customHeight="1"/>
    <row r="26176" ht="14.25" customHeight="1"/>
    <row r="26177" ht="14.25" customHeight="1"/>
    <row r="26178" ht="14.25" customHeight="1"/>
    <row r="26179" ht="14.25" customHeight="1"/>
    <row r="26180" ht="14.25" customHeight="1"/>
    <row r="26181" ht="14.25" customHeight="1"/>
    <row r="26182" ht="14.25" customHeight="1"/>
    <row r="26183" ht="14.25" customHeight="1"/>
    <row r="26184" ht="14.25" customHeight="1"/>
    <row r="26185" ht="14.25" customHeight="1"/>
    <row r="26186" ht="14.25" customHeight="1"/>
    <row r="26187" ht="14.25" customHeight="1"/>
    <row r="26188" ht="14.25" customHeight="1"/>
    <row r="26189" ht="14.25" customHeight="1"/>
    <row r="26190" ht="14.25" customHeight="1"/>
    <row r="26191" ht="14.25" customHeight="1"/>
    <row r="26192" ht="14.25" customHeight="1"/>
    <row r="26193" ht="14.25" customHeight="1"/>
    <row r="26194" ht="14.25" customHeight="1"/>
    <row r="26195" ht="14.25" customHeight="1"/>
    <row r="26196" ht="14.25" customHeight="1"/>
    <row r="26197" ht="14.25" customHeight="1"/>
    <row r="26198" ht="14.25" customHeight="1"/>
    <row r="26199" ht="14.25" customHeight="1"/>
    <row r="26200" ht="14.25" customHeight="1"/>
    <row r="26201" ht="14.25" customHeight="1"/>
    <row r="26202" ht="14.25" customHeight="1"/>
    <row r="26203" ht="14.25" customHeight="1"/>
    <row r="26204" ht="14.25" customHeight="1"/>
    <row r="26205" ht="14.25" customHeight="1"/>
    <row r="26206" ht="14.25" customHeight="1"/>
    <row r="26207" ht="14.25" customHeight="1"/>
    <row r="26208" ht="14.25" customHeight="1"/>
    <row r="26209" ht="14.25" customHeight="1"/>
    <row r="26210" ht="14.25" customHeight="1"/>
    <row r="26211" ht="14.25" customHeight="1"/>
    <row r="26212" ht="14.25" customHeight="1"/>
    <row r="26213" ht="14.25" customHeight="1"/>
    <row r="26214" ht="14.25" customHeight="1"/>
    <row r="26215" ht="14.25" customHeight="1"/>
    <row r="26216" ht="14.25" customHeight="1"/>
    <row r="26217" ht="14.25" customHeight="1"/>
    <row r="26218" ht="14.25" customHeight="1"/>
    <row r="26219" ht="14.25" customHeight="1"/>
    <row r="26220" ht="14.25" customHeight="1"/>
    <row r="26221" ht="14.25" customHeight="1"/>
    <row r="26222" ht="14.25" customHeight="1"/>
    <row r="26223" ht="14.25" customHeight="1"/>
    <row r="26224" ht="14.25" customHeight="1"/>
    <row r="26225" ht="14.25" customHeight="1"/>
    <row r="26226" ht="14.25" customHeight="1"/>
    <row r="26227" ht="14.25" customHeight="1"/>
    <row r="26228" ht="14.25" customHeight="1"/>
    <row r="26229" ht="14.25" customHeight="1"/>
    <row r="26230" ht="14.25" customHeight="1"/>
    <row r="26231" ht="14.25" customHeight="1"/>
    <row r="26232" ht="14.25" customHeight="1"/>
    <row r="26233" ht="14.25" customHeight="1"/>
    <row r="26234" ht="14.25" customHeight="1"/>
    <row r="26235" ht="14.25" customHeight="1"/>
    <row r="26236" ht="14.25" customHeight="1"/>
    <row r="26237" ht="14.25" customHeight="1"/>
    <row r="26238" ht="14.25" customHeight="1"/>
    <row r="26239" ht="14.25" customHeight="1"/>
    <row r="26240" ht="14.25" customHeight="1"/>
    <row r="26241" ht="14.25" customHeight="1"/>
    <row r="26242" ht="14.25" customHeight="1"/>
    <row r="26243" ht="14.25" customHeight="1"/>
    <row r="26244" ht="14.25" customHeight="1"/>
    <row r="26245" ht="14.25" customHeight="1"/>
    <row r="26246" ht="14.25" customHeight="1"/>
    <row r="26247" ht="14.25" customHeight="1"/>
    <row r="26248" ht="14.25" customHeight="1"/>
    <row r="26249" ht="14.25" customHeight="1"/>
    <row r="26250" ht="14.25" customHeight="1"/>
    <row r="26251" ht="14.25" customHeight="1"/>
    <row r="26252" ht="14.25" customHeight="1"/>
    <row r="26253" ht="14.25" customHeight="1"/>
    <row r="26254" ht="14.25" customHeight="1"/>
    <row r="26255" ht="14.25" customHeight="1"/>
    <row r="26256" ht="14.25" customHeight="1"/>
    <row r="26257" ht="14.25" customHeight="1"/>
    <row r="26258" ht="14.25" customHeight="1"/>
    <row r="26259" ht="14.25" customHeight="1"/>
    <row r="26260" ht="14.25" customHeight="1"/>
    <row r="26261" ht="14.25" customHeight="1"/>
    <row r="26262" ht="14.25" customHeight="1"/>
    <row r="26263" ht="14.25" customHeight="1"/>
    <row r="26264" ht="14.25" customHeight="1"/>
    <row r="26265" ht="14.25" customHeight="1"/>
    <row r="26266" ht="14.25" customHeight="1"/>
    <row r="26267" ht="14.25" customHeight="1"/>
    <row r="26268" ht="14.25" customHeight="1"/>
    <row r="26269" ht="14.25" customHeight="1"/>
    <row r="26270" ht="14.25" customHeight="1"/>
    <row r="26271" ht="14.25" customHeight="1"/>
    <row r="26272" ht="14.25" customHeight="1"/>
    <row r="26273" ht="14.25" customHeight="1"/>
    <row r="26274" ht="14.25" customHeight="1"/>
    <row r="26275" ht="14.25" customHeight="1"/>
    <row r="26276" ht="14.25" customHeight="1"/>
    <row r="26277" ht="14.25" customHeight="1"/>
    <row r="26278" ht="14.25" customHeight="1"/>
    <row r="26279" ht="14.25" customHeight="1"/>
    <row r="26280" ht="14.25" customHeight="1"/>
    <row r="26281" ht="14.25" customHeight="1"/>
    <row r="26282" ht="14.25" customHeight="1"/>
    <row r="26283" ht="14.25" customHeight="1"/>
    <row r="26284" ht="14.25" customHeight="1"/>
    <row r="26285" ht="14.25" customHeight="1"/>
    <row r="26286" ht="14.25" customHeight="1"/>
    <row r="26287" ht="14.25" customHeight="1"/>
    <row r="26288" ht="14.25" customHeight="1"/>
    <row r="26289" ht="14.25" customHeight="1"/>
    <row r="26290" ht="14.25" customHeight="1"/>
    <row r="26291" ht="14.25" customHeight="1"/>
    <row r="26292" ht="14.25" customHeight="1"/>
    <row r="26293" ht="14.25" customHeight="1"/>
    <row r="26294" ht="14.25" customHeight="1"/>
    <row r="26295" ht="14.25" customHeight="1"/>
    <row r="26296" ht="14.25" customHeight="1"/>
    <row r="26297" ht="14.25" customHeight="1"/>
    <row r="26298" ht="14.25" customHeight="1"/>
    <row r="26299" ht="14.25" customHeight="1"/>
    <row r="26300" ht="14.25" customHeight="1"/>
    <row r="26301" ht="14.25" customHeight="1"/>
    <row r="26302" ht="14.25" customHeight="1"/>
    <row r="26303" ht="14.25" customHeight="1"/>
    <row r="26304" ht="14.25" customHeight="1"/>
    <row r="26305" ht="14.25" customHeight="1"/>
    <row r="26306" ht="14.25" customHeight="1"/>
    <row r="26307" ht="14.25" customHeight="1"/>
    <row r="26308" ht="14.25" customHeight="1"/>
    <row r="26309" ht="14.25" customHeight="1"/>
    <row r="26310" ht="14.25" customHeight="1"/>
    <row r="26311" ht="14.25" customHeight="1"/>
    <row r="26312" ht="14.25" customHeight="1"/>
    <row r="26313" ht="14.25" customHeight="1"/>
    <row r="26314" ht="14.25" customHeight="1"/>
    <row r="26315" ht="14.25" customHeight="1"/>
    <row r="26316" ht="14.25" customHeight="1"/>
    <row r="26317" ht="14.25" customHeight="1"/>
    <row r="26318" ht="14.25" customHeight="1"/>
    <row r="26319" ht="14.25" customHeight="1"/>
    <row r="26320" ht="14.25" customHeight="1"/>
    <row r="26321" ht="14.25" customHeight="1"/>
    <row r="26322" ht="14.25" customHeight="1"/>
    <row r="26323" ht="14.25" customHeight="1"/>
    <row r="26324" ht="14.25" customHeight="1"/>
    <row r="26325" ht="14.25" customHeight="1"/>
    <row r="26326" ht="14.25" customHeight="1"/>
    <row r="26327" ht="14.25" customHeight="1"/>
    <row r="26328" ht="14.25" customHeight="1"/>
    <row r="26329" ht="14.25" customHeight="1"/>
    <row r="26330" ht="14.25" customHeight="1"/>
    <row r="26331" ht="14.25" customHeight="1"/>
    <row r="26332" ht="14.25" customHeight="1"/>
    <row r="26333" ht="14.25" customHeight="1"/>
    <row r="26334" ht="14.25" customHeight="1"/>
    <row r="26335" ht="14.25" customHeight="1"/>
    <row r="26336" ht="14.25" customHeight="1"/>
    <row r="26337" ht="14.25" customHeight="1"/>
    <row r="26338" ht="14.25" customHeight="1"/>
    <row r="26339" ht="14.25" customHeight="1"/>
    <row r="26340" ht="14.25" customHeight="1"/>
    <row r="26341" ht="14.25" customHeight="1"/>
    <row r="26342" ht="14.25" customHeight="1"/>
    <row r="26343" ht="14.25" customHeight="1"/>
    <row r="26344" ht="14.25" customHeight="1"/>
    <row r="26345" ht="14.25" customHeight="1"/>
    <row r="26346" ht="14.25" customHeight="1"/>
    <row r="26347" ht="14.25" customHeight="1"/>
    <row r="26348" ht="14.25" customHeight="1"/>
    <row r="26349" ht="14.25" customHeight="1"/>
    <row r="26350" ht="14.25" customHeight="1"/>
    <row r="26351" ht="14.25" customHeight="1"/>
    <row r="26352" ht="14.25" customHeight="1"/>
    <row r="26353" ht="14.25" customHeight="1"/>
    <row r="26354" ht="14.25" customHeight="1"/>
    <row r="26355" ht="14.25" customHeight="1"/>
    <row r="26356" ht="14.25" customHeight="1"/>
    <row r="26357" ht="14.25" customHeight="1"/>
    <row r="26358" ht="14.25" customHeight="1"/>
    <row r="26359" ht="14.25" customHeight="1"/>
    <row r="26360" ht="14.25" customHeight="1"/>
    <row r="26361" ht="14.25" customHeight="1"/>
    <row r="26362" ht="14.25" customHeight="1"/>
    <row r="26363" ht="14.25" customHeight="1"/>
    <row r="26364" ht="14.25" customHeight="1"/>
    <row r="26365" ht="14.25" customHeight="1"/>
    <row r="26366" ht="14.25" customHeight="1"/>
    <row r="26367" ht="14.25" customHeight="1"/>
    <row r="26368" ht="14.25" customHeight="1"/>
    <row r="26369" ht="14.25" customHeight="1"/>
    <row r="26370" ht="14.25" customHeight="1"/>
    <row r="26371" ht="14.25" customHeight="1"/>
    <row r="26372" ht="14.25" customHeight="1"/>
    <row r="26373" ht="14.25" customHeight="1"/>
    <row r="26374" ht="14.25" customHeight="1"/>
    <row r="26375" ht="14.25" customHeight="1"/>
    <row r="26376" ht="14.25" customHeight="1"/>
    <row r="26377" ht="14.25" customHeight="1"/>
    <row r="26378" ht="14.25" customHeight="1"/>
    <row r="26379" ht="14.25" customHeight="1"/>
    <row r="26380" ht="14.25" customHeight="1"/>
    <row r="26381" ht="14.25" customHeight="1"/>
    <row r="26382" ht="14.25" customHeight="1"/>
    <row r="26383" ht="14.25" customHeight="1"/>
    <row r="26384" ht="14.25" customHeight="1"/>
    <row r="26385" ht="14.25" customHeight="1"/>
    <row r="26386" ht="14.25" customHeight="1"/>
    <row r="26387" ht="14.25" customHeight="1"/>
    <row r="26388" ht="14.25" customHeight="1"/>
    <row r="26389" ht="14.25" customHeight="1"/>
    <row r="26390" ht="14.25" customHeight="1"/>
    <row r="26391" ht="14.25" customHeight="1"/>
    <row r="26392" ht="14.25" customHeight="1"/>
    <row r="26393" ht="14.25" customHeight="1"/>
    <row r="26394" ht="14.25" customHeight="1"/>
    <row r="26395" ht="14.25" customHeight="1"/>
    <row r="26396" ht="14.25" customHeight="1"/>
    <row r="26397" ht="14.25" customHeight="1"/>
    <row r="26398" ht="14.25" customHeight="1"/>
    <row r="26399" ht="14.25" customHeight="1"/>
    <row r="26400" ht="14.25" customHeight="1"/>
    <row r="26401" ht="14.25" customHeight="1"/>
    <row r="26402" ht="14.25" customHeight="1"/>
    <row r="26403" ht="14.25" customHeight="1"/>
    <row r="26404" ht="14.25" customHeight="1"/>
    <row r="26405" ht="14.25" customHeight="1"/>
    <row r="26406" ht="14.25" customHeight="1"/>
    <row r="26407" ht="14.25" customHeight="1"/>
    <row r="26408" ht="14.25" customHeight="1"/>
    <row r="26409" ht="14.25" customHeight="1"/>
    <row r="26410" ht="14.25" customHeight="1"/>
    <row r="26411" ht="14.25" customHeight="1"/>
    <row r="26412" ht="14.25" customHeight="1"/>
    <row r="26413" ht="14.25" customHeight="1"/>
    <row r="26414" ht="14.25" customHeight="1"/>
    <row r="26415" ht="14.25" customHeight="1"/>
    <row r="26416" ht="14.25" customHeight="1"/>
    <row r="26417" ht="14.25" customHeight="1"/>
    <row r="26418" ht="14.25" customHeight="1"/>
    <row r="26419" ht="14.25" customHeight="1"/>
    <row r="26420" ht="14.25" customHeight="1"/>
    <row r="26421" ht="14.25" customHeight="1"/>
    <row r="26422" ht="14.25" customHeight="1"/>
    <row r="26423" ht="14.25" customHeight="1"/>
    <row r="26424" ht="14.25" customHeight="1"/>
    <row r="26425" ht="14.25" customHeight="1"/>
    <row r="26426" ht="14.25" customHeight="1"/>
    <row r="26427" ht="14.25" customHeight="1"/>
    <row r="26428" ht="14.25" customHeight="1"/>
    <row r="26429" ht="14.25" customHeight="1"/>
    <row r="26430" ht="14.25" customHeight="1"/>
    <row r="26431" ht="14.25" customHeight="1"/>
    <row r="26432" ht="14.25" customHeight="1"/>
    <row r="26433" ht="14.25" customHeight="1"/>
    <row r="26434" ht="14.25" customHeight="1"/>
    <row r="26435" ht="14.25" customHeight="1"/>
    <row r="26436" ht="14.25" customHeight="1"/>
    <row r="26437" ht="14.25" customHeight="1"/>
    <row r="26438" ht="14.25" customHeight="1"/>
    <row r="26439" ht="14.25" customHeight="1"/>
    <row r="26440" ht="14.25" customHeight="1"/>
    <row r="26441" ht="14.25" customHeight="1"/>
    <row r="26442" ht="14.25" customHeight="1"/>
    <row r="26443" ht="14.25" customHeight="1"/>
    <row r="26444" ht="14.25" customHeight="1"/>
    <row r="26445" ht="14.25" customHeight="1"/>
    <row r="26446" ht="14.25" customHeight="1"/>
    <row r="26447" ht="14.25" customHeight="1"/>
    <row r="26448" ht="14.25" customHeight="1"/>
    <row r="26449" ht="14.25" customHeight="1"/>
    <row r="26450" ht="14.25" customHeight="1"/>
    <row r="26451" ht="14.25" customHeight="1"/>
    <row r="26452" ht="14.25" customHeight="1"/>
    <row r="26453" ht="14.25" customHeight="1"/>
    <row r="26454" ht="14.25" customHeight="1"/>
    <row r="26455" ht="14.25" customHeight="1"/>
    <row r="26456" ht="14.25" customHeight="1"/>
    <row r="26457" ht="14.25" customHeight="1"/>
    <row r="26458" ht="14.25" customHeight="1"/>
    <row r="26459" ht="14.25" customHeight="1"/>
    <row r="26460" ht="14.25" customHeight="1"/>
    <row r="26461" ht="14.25" customHeight="1"/>
    <row r="26462" ht="14.25" customHeight="1"/>
    <row r="26463" ht="14.25" customHeight="1"/>
    <row r="26464" ht="14.25" customHeight="1"/>
    <row r="26465" ht="14.25" customHeight="1"/>
    <row r="26466" ht="14.25" customHeight="1"/>
    <row r="26467" ht="14.25" customHeight="1"/>
    <row r="26468" ht="14.25" customHeight="1"/>
    <row r="26469" ht="14.25" customHeight="1"/>
    <row r="26470" ht="14.25" customHeight="1"/>
    <row r="26471" ht="14.25" customHeight="1"/>
    <row r="26472" ht="14.25" customHeight="1"/>
    <row r="26473" ht="14.25" customHeight="1"/>
    <row r="26474" ht="14.25" customHeight="1"/>
    <row r="26475" ht="14.25" customHeight="1"/>
    <row r="26476" ht="14.25" customHeight="1"/>
    <row r="26477" ht="14.25" customHeight="1"/>
    <row r="26478" ht="14.25" customHeight="1"/>
    <row r="26479" ht="14.25" customHeight="1"/>
    <row r="26480" ht="14.25" customHeight="1"/>
    <row r="26481" ht="14.25" customHeight="1"/>
    <row r="26482" ht="14.25" customHeight="1"/>
    <row r="26483" ht="14.25" customHeight="1"/>
    <row r="26484" ht="14.25" customHeight="1"/>
    <row r="26485" ht="14.25" customHeight="1"/>
    <row r="26486" ht="14.25" customHeight="1"/>
    <row r="26487" ht="14.25" customHeight="1"/>
    <row r="26488" ht="14.25" customHeight="1"/>
    <row r="26489" ht="14.25" customHeight="1"/>
    <row r="26490" ht="14.25" customHeight="1"/>
    <row r="26491" ht="14.25" customHeight="1"/>
    <row r="26492" ht="14.25" customHeight="1"/>
    <row r="26493" ht="14.25" customHeight="1"/>
    <row r="26494" ht="14.25" customHeight="1"/>
    <row r="26495" ht="14.25" customHeight="1"/>
    <row r="26496" ht="14.25" customHeight="1"/>
    <row r="26497" ht="14.25" customHeight="1"/>
    <row r="26498" ht="14.25" customHeight="1"/>
    <row r="26499" ht="14.25" customHeight="1"/>
    <row r="26500" ht="14.25" customHeight="1"/>
    <row r="26501" ht="14.25" customHeight="1"/>
    <row r="26502" ht="14.25" customHeight="1"/>
    <row r="26503" ht="14.25" customHeight="1"/>
    <row r="26504" ht="14.25" customHeight="1"/>
    <row r="26505" ht="14.25" customHeight="1"/>
    <row r="26506" ht="14.25" customHeight="1"/>
    <row r="26507" ht="14.25" customHeight="1"/>
    <row r="26508" ht="14.25" customHeight="1"/>
    <row r="26509" ht="14.25" customHeight="1"/>
    <row r="26510" ht="14.25" customHeight="1"/>
    <row r="26511" ht="14.25" customHeight="1"/>
    <row r="26512" ht="14.25" customHeight="1"/>
    <row r="26513" ht="14.25" customHeight="1"/>
    <row r="26514" ht="14.25" customHeight="1"/>
    <row r="26515" ht="14.25" customHeight="1"/>
    <row r="26516" ht="14.25" customHeight="1"/>
    <row r="26517" ht="14.25" customHeight="1"/>
    <row r="26518" ht="14.25" customHeight="1"/>
    <row r="26519" ht="14.25" customHeight="1"/>
    <row r="26520" ht="14.25" customHeight="1"/>
    <row r="26521" ht="14.25" customHeight="1"/>
    <row r="26522" ht="14.25" customHeight="1"/>
    <row r="26523" ht="14.25" customHeight="1"/>
    <row r="26524" ht="14.25" customHeight="1"/>
    <row r="26525" ht="14.25" customHeight="1"/>
    <row r="26526" ht="14.25" customHeight="1"/>
    <row r="26527" ht="14.25" customHeight="1"/>
    <row r="26528" ht="14.25" customHeight="1"/>
    <row r="26529" ht="14.25" customHeight="1"/>
    <row r="26530" ht="14.25" customHeight="1"/>
    <row r="26531" ht="14.25" customHeight="1"/>
    <row r="26532" ht="14.25" customHeight="1"/>
    <row r="26533" ht="14.25" customHeight="1"/>
    <row r="26534" ht="14.25" customHeight="1"/>
    <row r="26535" ht="14.25" customHeight="1"/>
    <row r="26536" ht="14.25" customHeight="1"/>
    <row r="26537" ht="14.25" customHeight="1"/>
    <row r="26538" ht="14.25" customHeight="1"/>
    <row r="26539" ht="14.25" customHeight="1"/>
    <row r="26540" ht="14.25" customHeight="1"/>
    <row r="26541" ht="14.25" customHeight="1"/>
    <row r="26542" ht="14.25" customHeight="1"/>
    <row r="26543" ht="14.25" customHeight="1"/>
    <row r="26544" ht="14.25" customHeight="1"/>
    <row r="26545" ht="14.25" customHeight="1"/>
    <row r="26546" ht="14.25" customHeight="1"/>
    <row r="26547" ht="14.25" customHeight="1"/>
    <row r="26548" ht="14.25" customHeight="1"/>
    <row r="26549" ht="14.25" customHeight="1"/>
    <row r="26550" ht="14.25" customHeight="1"/>
    <row r="26551" ht="14.25" customHeight="1"/>
    <row r="26552" ht="14.25" customHeight="1"/>
    <row r="26553" ht="14.25" customHeight="1"/>
    <row r="26554" ht="14.25" customHeight="1"/>
    <row r="26555" ht="14.25" customHeight="1"/>
    <row r="26556" ht="14.25" customHeight="1"/>
    <row r="26557" ht="14.25" customHeight="1"/>
    <row r="26558" ht="14.25" customHeight="1"/>
    <row r="26559" ht="14.25" customHeight="1"/>
    <row r="26560" ht="14.25" customHeight="1"/>
    <row r="26561" ht="14.25" customHeight="1"/>
    <row r="26562" ht="14.25" customHeight="1"/>
    <row r="26563" ht="14.25" customHeight="1"/>
    <row r="26564" ht="14.25" customHeight="1"/>
    <row r="26565" ht="14.25" customHeight="1"/>
    <row r="26566" ht="14.25" customHeight="1"/>
    <row r="26567" ht="14.25" customHeight="1"/>
    <row r="26568" ht="14.25" customHeight="1"/>
    <row r="26569" ht="14.25" customHeight="1"/>
    <row r="26570" ht="14.25" customHeight="1"/>
    <row r="26571" ht="14.25" customHeight="1"/>
    <row r="26572" ht="14.25" customHeight="1"/>
    <row r="26573" ht="14.25" customHeight="1"/>
    <row r="26574" ht="14.25" customHeight="1"/>
    <row r="26575" ht="14.25" customHeight="1"/>
    <row r="26576" ht="14.25" customHeight="1"/>
    <row r="26577" ht="14.25" customHeight="1"/>
    <row r="26578" ht="14.25" customHeight="1"/>
    <row r="26579" ht="14.25" customHeight="1"/>
    <row r="26580" ht="14.25" customHeight="1"/>
    <row r="26581" ht="14.25" customHeight="1"/>
    <row r="26582" ht="14.25" customHeight="1"/>
    <row r="26583" ht="14.25" customHeight="1"/>
    <row r="26584" ht="14.25" customHeight="1"/>
    <row r="26585" ht="14.25" customHeight="1"/>
    <row r="26586" ht="14.25" customHeight="1"/>
    <row r="26587" ht="14.25" customHeight="1"/>
    <row r="26588" ht="14.25" customHeight="1"/>
    <row r="26589" ht="14.25" customHeight="1"/>
    <row r="26590" ht="14.25" customHeight="1"/>
    <row r="26591" ht="14.25" customHeight="1"/>
    <row r="26592" ht="14.25" customHeight="1"/>
    <row r="26593" ht="14.25" customHeight="1"/>
    <row r="26594" ht="14.25" customHeight="1"/>
    <row r="26595" ht="14.25" customHeight="1"/>
    <row r="26596" ht="14.25" customHeight="1"/>
    <row r="26597" ht="14.25" customHeight="1"/>
    <row r="26598" ht="14.25" customHeight="1"/>
    <row r="26599" ht="14.25" customHeight="1"/>
    <row r="26600" ht="14.25" customHeight="1"/>
    <row r="26601" ht="14.25" customHeight="1"/>
    <row r="26602" ht="14.25" customHeight="1"/>
    <row r="26603" ht="14.25" customHeight="1"/>
    <row r="26604" ht="14.25" customHeight="1"/>
    <row r="26605" ht="14.25" customHeight="1"/>
    <row r="26606" ht="14.25" customHeight="1"/>
    <row r="26607" ht="14.25" customHeight="1"/>
    <row r="26608" ht="14.25" customHeight="1"/>
    <row r="26609" ht="14.25" customHeight="1"/>
    <row r="26610" ht="14.25" customHeight="1"/>
    <row r="26611" ht="14.25" customHeight="1"/>
    <row r="26612" ht="14.25" customHeight="1"/>
    <row r="26613" ht="14.25" customHeight="1"/>
    <row r="26614" ht="14.25" customHeight="1"/>
    <row r="26615" ht="14.25" customHeight="1"/>
    <row r="26616" ht="14.25" customHeight="1"/>
    <row r="26617" ht="14.25" customHeight="1"/>
    <row r="26618" ht="14.25" customHeight="1"/>
    <row r="26619" ht="14.25" customHeight="1"/>
    <row r="26620" ht="14.25" customHeight="1"/>
    <row r="26621" ht="14.25" customHeight="1"/>
    <row r="26622" ht="14.25" customHeight="1"/>
    <row r="26623" ht="14.25" customHeight="1"/>
    <row r="26624" ht="14.25" customHeight="1"/>
    <row r="26625" ht="14.25" customHeight="1"/>
    <row r="26626" ht="14.25" customHeight="1"/>
    <row r="26627" ht="14.25" customHeight="1"/>
    <row r="26628" ht="14.25" customHeight="1"/>
    <row r="26629" ht="14.25" customHeight="1"/>
    <row r="26630" ht="14.25" customHeight="1"/>
    <row r="26631" ht="14.25" customHeight="1"/>
    <row r="26632" ht="14.25" customHeight="1"/>
    <row r="26633" ht="14.25" customHeight="1"/>
    <row r="26634" ht="14.25" customHeight="1"/>
    <row r="26635" ht="14.25" customHeight="1"/>
    <row r="26636" ht="14.25" customHeight="1"/>
    <row r="26637" ht="14.25" customHeight="1"/>
    <row r="26638" ht="14.25" customHeight="1"/>
    <row r="26639" ht="14.25" customHeight="1"/>
    <row r="26640" ht="14.25" customHeight="1"/>
    <row r="26641" ht="14.25" customHeight="1"/>
    <row r="26642" ht="14.25" customHeight="1"/>
    <row r="26643" ht="14.25" customHeight="1"/>
    <row r="26644" ht="14.25" customHeight="1"/>
    <row r="26645" ht="14.25" customHeight="1"/>
    <row r="26646" ht="14.25" customHeight="1"/>
    <row r="26647" ht="14.25" customHeight="1"/>
    <row r="26648" ht="14.25" customHeight="1"/>
    <row r="26649" ht="14.25" customHeight="1"/>
    <row r="26650" ht="14.25" customHeight="1"/>
    <row r="26651" ht="14.25" customHeight="1"/>
    <row r="26652" ht="14.25" customHeight="1"/>
    <row r="26653" ht="14.25" customHeight="1"/>
    <row r="26654" ht="14.25" customHeight="1"/>
    <row r="26655" ht="14.25" customHeight="1"/>
    <row r="26656" ht="14.25" customHeight="1"/>
    <row r="26657" ht="14.25" customHeight="1"/>
    <row r="26658" ht="14.25" customHeight="1"/>
    <row r="26659" ht="14.25" customHeight="1"/>
    <row r="26660" ht="14.25" customHeight="1"/>
    <row r="26661" ht="14.25" customHeight="1"/>
    <row r="26662" ht="14.25" customHeight="1"/>
    <row r="26663" ht="14.25" customHeight="1"/>
    <row r="26664" ht="14.25" customHeight="1"/>
    <row r="26665" ht="14.25" customHeight="1"/>
    <row r="26666" ht="14.25" customHeight="1"/>
    <row r="26667" ht="14.25" customHeight="1"/>
    <row r="26668" ht="14.25" customHeight="1"/>
    <row r="26669" ht="14.25" customHeight="1"/>
    <row r="26670" ht="14.25" customHeight="1"/>
    <row r="26671" ht="14.25" customHeight="1"/>
    <row r="26672" ht="14.25" customHeight="1"/>
    <row r="26673" ht="14.25" customHeight="1"/>
    <row r="26674" ht="14.25" customHeight="1"/>
    <row r="26675" ht="14.25" customHeight="1"/>
    <row r="26676" ht="14.25" customHeight="1"/>
    <row r="26677" ht="14.25" customHeight="1"/>
    <row r="26678" ht="14.25" customHeight="1"/>
    <row r="26679" ht="14.25" customHeight="1"/>
    <row r="26680" ht="14.25" customHeight="1"/>
    <row r="26681" ht="14.25" customHeight="1"/>
    <row r="26682" ht="14.25" customHeight="1"/>
    <row r="26683" ht="14.25" customHeight="1"/>
    <row r="26684" ht="14.25" customHeight="1"/>
    <row r="26685" ht="14.25" customHeight="1"/>
    <row r="26686" ht="14.25" customHeight="1"/>
    <row r="26687" ht="14.25" customHeight="1"/>
    <row r="26688" ht="14.25" customHeight="1"/>
    <row r="26689" ht="14.25" customHeight="1"/>
    <row r="26690" ht="14.25" customHeight="1"/>
    <row r="26691" ht="14.25" customHeight="1"/>
    <row r="26692" ht="14.25" customHeight="1"/>
    <row r="26693" ht="14.25" customHeight="1"/>
    <row r="26694" ht="14.25" customHeight="1"/>
    <row r="26695" ht="14.25" customHeight="1"/>
    <row r="26696" ht="14.25" customHeight="1"/>
    <row r="26697" ht="14.25" customHeight="1"/>
    <row r="26698" ht="14.25" customHeight="1"/>
    <row r="26699" ht="14.25" customHeight="1"/>
    <row r="26700" ht="14.25" customHeight="1"/>
    <row r="26701" ht="14.25" customHeight="1"/>
    <row r="26702" ht="14.25" customHeight="1"/>
    <row r="26703" ht="14.25" customHeight="1"/>
    <row r="26704" ht="14.25" customHeight="1"/>
    <row r="26705" ht="14.25" customHeight="1"/>
    <row r="26706" ht="14.25" customHeight="1"/>
    <row r="26707" ht="14.25" customHeight="1"/>
    <row r="26708" ht="14.25" customHeight="1"/>
    <row r="26709" ht="14.25" customHeight="1"/>
    <row r="26710" ht="14.25" customHeight="1"/>
    <row r="26711" ht="14.25" customHeight="1"/>
    <row r="26712" ht="14.25" customHeight="1"/>
    <row r="26713" ht="14.25" customHeight="1"/>
    <row r="26714" ht="14.25" customHeight="1"/>
    <row r="26715" ht="14.25" customHeight="1"/>
    <row r="26716" ht="14.25" customHeight="1"/>
    <row r="26717" ht="14.25" customHeight="1"/>
    <row r="26718" ht="14.25" customHeight="1"/>
    <row r="26719" ht="14.25" customHeight="1"/>
    <row r="26720" ht="14.25" customHeight="1"/>
    <row r="26721" ht="14.25" customHeight="1"/>
    <row r="26722" ht="14.25" customHeight="1"/>
    <row r="26723" ht="14.25" customHeight="1"/>
    <row r="26724" ht="14.25" customHeight="1"/>
    <row r="26725" ht="14.25" customHeight="1"/>
    <row r="26726" ht="14.25" customHeight="1"/>
    <row r="26727" ht="14.25" customHeight="1"/>
    <row r="26728" ht="14.25" customHeight="1"/>
    <row r="26729" ht="14.25" customHeight="1"/>
    <row r="26730" ht="14.25" customHeight="1"/>
    <row r="26731" ht="14.25" customHeight="1"/>
    <row r="26732" ht="14.25" customHeight="1"/>
    <row r="26733" ht="14.25" customHeight="1"/>
    <row r="26734" ht="14.25" customHeight="1"/>
    <row r="26735" ht="14.25" customHeight="1"/>
    <row r="26736" ht="14.25" customHeight="1"/>
    <row r="26737" ht="14.25" customHeight="1"/>
    <row r="26738" ht="14.25" customHeight="1"/>
    <row r="26739" ht="14.25" customHeight="1"/>
    <row r="26740" ht="14.25" customHeight="1"/>
    <row r="26741" ht="14.25" customHeight="1"/>
    <row r="26742" ht="14.25" customHeight="1"/>
    <row r="26743" ht="14.25" customHeight="1"/>
    <row r="26744" ht="14.25" customHeight="1"/>
    <row r="26745" ht="14.25" customHeight="1"/>
    <row r="26746" ht="14.25" customHeight="1"/>
    <row r="26747" ht="14.25" customHeight="1"/>
    <row r="26748" ht="14.25" customHeight="1"/>
    <row r="26749" ht="14.25" customHeight="1"/>
    <row r="26750" ht="14.25" customHeight="1"/>
    <row r="26751" ht="14.25" customHeight="1"/>
    <row r="26752" ht="14.25" customHeight="1"/>
    <row r="26753" ht="14.25" customHeight="1"/>
    <row r="26754" ht="14.25" customHeight="1"/>
    <row r="26755" ht="14.25" customHeight="1"/>
    <row r="26756" ht="14.25" customHeight="1"/>
    <row r="26757" ht="14.25" customHeight="1"/>
    <row r="26758" ht="14.25" customHeight="1"/>
    <row r="26759" ht="14.25" customHeight="1"/>
    <row r="26760" ht="14.25" customHeight="1"/>
    <row r="26761" ht="14.25" customHeight="1"/>
    <row r="26762" ht="14.25" customHeight="1"/>
    <row r="26763" ht="14.25" customHeight="1"/>
    <row r="26764" ht="14.25" customHeight="1"/>
    <row r="26765" ht="14.25" customHeight="1"/>
    <row r="26766" ht="14.25" customHeight="1"/>
    <row r="26767" ht="14.25" customHeight="1"/>
    <row r="26768" ht="14.25" customHeight="1"/>
    <row r="26769" ht="14.25" customHeight="1"/>
    <row r="26770" ht="14.25" customHeight="1"/>
    <row r="26771" ht="14.25" customHeight="1"/>
    <row r="26772" ht="14.25" customHeight="1"/>
    <row r="26773" ht="14.25" customHeight="1"/>
    <row r="26774" ht="14.25" customHeight="1"/>
    <row r="26775" ht="14.25" customHeight="1"/>
    <row r="26776" ht="14.25" customHeight="1"/>
    <row r="26777" ht="14.25" customHeight="1"/>
    <row r="26778" ht="14.25" customHeight="1"/>
    <row r="26779" ht="14.25" customHeight="1"/>
    <row r="26780" ht="14.25" customHeight="1"/>
    <row r="26781" ht="14.25" customHeight="1"/>
    <row r="26782" ht="14.25" customHeight="1"/>
    <row r="26783" ht="14.25" customHeight="1"/>
    <row r="26784" ht="14.25" customHeight="1"/>
    <row r="26785" ht="14.25" customHeight="1"/>
    <row r="26786" ht="14.25" customHeight="1"/>
    <row r="26787" ht="14.25" customHeight="1"/>
    <row r="26788" ht="14.25" customHeight="1"/>
    <row r="26789" ht="14.25" customHeight="1"/>
    <row r="26790" ht="14.25" customHeight="1"/>
    <row r="26791" ht="14.25" customHeight="1"/>
    <row r="26792" ht="14.25" customHeight="1"/>
    <row r="26793" ht="14.25" customHeight="1"/>
    <row r="26794" ht="14.25" customHeight="1"/>
    <row r="26795" ht="14.25" customHeight="1"/>
    <row r="26796" ht="14.25" customHeight="1"/>
    <row r="26797" ht="14.25" customHeight="1"/>
    <row r="26798" ht="14.25" customHeight="1"/>
    <row r="26799" ht="14.25" customHeight="1"/>
    <row r="26800" ht="14.25" customHeight="1"/>
    <row r="26801" ht="14.25" customHeight="1"/>
    <row r="26802" ht="14.25" customHeight="1"/>
    <row r="26803" ht="14.25" customHeight="1"/>
    <row r="26804" ht="14.25" customHeight="1"/>
    <row r="26805" ht="14.25" customHeight="1"/>
    <row r="26806" ht="14.25" customHeight="1"/>
    <row r="26807" ht="14.25" customHeight="1"/>
    <row r="26808" ht="14.25" customHeight="1"/>
    <row r="26809" ht="14.25" customHeight="1"/>
    <row r="26810" ht="14.25" customHeight="1"/>
    <row r="26811" ht="14.25" customHeight="1"/>
    <row r="26812" ht="14.25" customHeight="1"/>
    <row r="26813" ht="14.25" customHeight="1"/>
    <row r="26814" ht="14.25" customHeight="1"/>
    <row r="26815" ht="14.25" customHeight="1"/>
    <row r="26816" ht="14.25" customHeight="1"/>
    <row r="26817" ht="14.25" customHeight="1"/>
    <row r="26818" ht="14.25" customHeight="1"/>
    <row r="26819" ht="14.25" customHeight="1"/>
    <row r="26820" ht="14.25" customHeight="1"/>
    <row r="26821" ht="14.25" customHeight="1"/>
    <row r="26822" ht="14.25" customHeight="1"/>
    <row r="26823" ht="14.25" customHeight="1"/>
    <row r="26824" ht="14.25" customHeight="1"/>
    <row r="26825" ht="14.25" customHeight="1"/>
    <row r="26826" ht="14.25" customHeight="1"/>
    <row r="26827" ht="14.25" customHeight="1"/>
    <row r="26828" ht="14.25" customHeight="1"/>
    <row r="26829" ht="14.25" customHeight="1"/>
    <row r="26830" ht="14.25" customHeight="1"/>
    <row r="26831" ht="14.25" customHeight="1"/>
    <row r="26832" ht="14.25" customHeight="1"/>
    <row r="26833" ht="14.25" customHeight="1"/>
    <row r="26834" ht="14.25" customHeight="1"/>
    <row r="26835" ht="14.25" customHeight="1"/>
    <row r="26836" ht="14.25" customHeight="1"/>
    <row r="26837" ht="14.25" customHeight="1"/>
    <row r="26838" ht="14.25" customHeight="1"/>
    <row r="26839" ht="14.25" customHeight="1"/>
    <row r="26840" ht="14.25" customHeight="1"/>
    <row r="26841" ht="14.25" customHeight="1"/>
    <row r="26842" ht="14.25" customHeight="1"/>
    <row r="26843" ht="14.25" customHeight="1"/>
    <row r="26844" ht="14.25" customHeight="1"/>
    <row r="26845" ht="14.25" customHeight="1"/>
    <row r="26846" ht="14.25" customHeight="1"/>
    <row r="26847" ht="14.25" customHeight="1"/>
    <row r="26848" ht="14.25" customHeight="1"/>
    <row r="26849" ht="14.25" customHeight="1"/>
    <row r="26850" ht="14.25" customHeight="1"/>
    <row r="26851" ht="14.25" customHeight="1"/>
    <row r="26852" ht="14.25" customHeight="1"/>
    <row r="26853" ht="14.25" customHeight="1"/>
    <row r="26854" ht="14.25" customHeight="1"/>
    <row r="26855" ht="14.25" customHeight="1"/>
    <row r="26856" ht="14.25" customHeight="1"/>
    <row r="26857" ht="14.25" customHeight="1"/>
    <row r="26858" ht="14.25" customHeight="1"/>
    <row r="26859" ht="14.25" customHeight="1"/>
    <row r="26860" ht="14.25" customHeight="1"/>
    <row r="26861" ht="14.25" customHeight="1"/>
    <row r="26862" ht="14.25" customHeight="1"/>
    <row r="26863" ht="14.25" customHeight="1"/>
    <row r="26864" ht="14.25" customHeight="1"/>
    <row r="26865" ht="14.25" customHeight="1"/>
    <row r="26866" ht="14.25" customHeight="1"/>
    <row r="26867" ht="14.25" customHeight="1"/>
    <row r="26868" ht="14.25" customHeight="1"/>
    <row r="26869" ht="14.25" customHeight="1"/>
    <row r="26870" ht="14.25" customHeight="1"/>
    <row r="26871" ht="14.25" customHeight="1"/>
    <row r="26872" ht="14.25" customHeight="1"/>
    <row r="26873" ht="14.25" customHeight="1"/>
    <row r="26874" ht="14.25" customHeight="1"/>
    <row r="26875" ht="14.25" customHeight="1"/>
    <row r="26876" ht="14.25" customHeight="1"/>
    <row r="26877" ht="14.25" customHeight="1"/>
    <row r="26878" ht="14.25" customHeight="1"/>
    <row r="26879" ht="14.25" customHeight="1"/>
    <row r="26880" ht="14.25" customHeight="1"/>
    <row r="26881" ht="14.25" customHeight="1"/>
    <row r="26882" ht="14.25" customHeight="1"/>
    <row r="26883" ht="14.25" customHeight="1"/>
    <row r="26884" ht="14.25" customHeight="1"/>
    <row r="26885" ht="14.25" customHeight="1"/>
    <row r="26886" ht="14.25" customHeight="1"/>
    <row r="26887" ht="14.25" customHeight="1"/>
    <row r="26888" ht="14.25" customHeight="1"/>
    <row r="26889" ht="14.25" customHeight="1"/>
    <row r="26890" ht="14.25" customHeight="1"/>
    <row r="26891" ht="14.25" customHeight="1"/>
    <row r="26892" ht="14.25" customHeight="1"/>
    <row r="26893" ht="14.25" customHeight="1"/>
    <row r="26894" ht="14.25" customHeight="1"/>
    <row r="26895" ht="14.25" customHeight="1"/>
    <row r="26896" ht="14.25" customHeight="1"/>
    <row r="26897" ht="14.25" customHeight="1"/>
    <row r="26898" ht="14.25" customHeight="1"/>
    <row r="26899" ht="14.25" customHeight="1"/>
    <row r="26900" ht="14.25" customHeight="1"/>
    <row r="26901" ht="14.25" customHeight="1"/>
    <row r="26902" ht="14.25" customHeight="1"/>
    <row r="26903" ht="14.25" customHeight="1"/>
    <row r="26904" ht="14.25" customHeight="1"/>
    <row r="26905" ht="14.25" customHeight="1"/>
    <row r="26906" ht="14.25" customHeight="1"/>
    <row r="26907" ht="14.25" customHeight="1"/>
    <row r="26908" ht="14.25" customHeight="1"/>
    <row r="26909" ht="14.25" customHeight="1"/>
    <row r="26910" ht="14.25" customHeight="1"/>
    <row r="26911" ht="14.25" customHeight="1"/>
    <row r="26912" ht="14.25" customHeight="1"/>
    <row r="26913" ht="14.25" customHeight="1"/>
    <row r="26914" ht="14.25" customHeight="1"/>
    <row r="26915" ht="14.25" customHeight="1"/>
    <row r="26916" ht="14.25" customHeight="1"/>
    <row r="26917" ht="14.25" customHeight="1"/>
    <row r="26918" ht="14.25" customHeight="1"/>
    <row r="26919" ht="14.25" customHeight="1"/>
    <row r="26920" ht="14.25" customHeight="1"/>
    <row r="26921" ht="14.25" customHeight="1"/>
    <row r="26922" ht="14.25" customHeight="1"/>
    <row r="26923" ht="14.25" customHeight="1"/>
    <row r="26924" ht="14.25" customHeight="1"/>
    <row r="26925" ht="14.25" customHeight="1"/>
    <row r="26926" ht="14.25" customHeight="1"/>
    <row r="26927" ht="14.25" customHeight="1"/>
    <row r="26928" ht="14.25" customHeight="1"/>
    <row r="26929" ht="14.25" customHeight="1"/>
    <row r="26930" ht="14.25" customHeight="1"/>
    <row r="26931" ht="14.25" customHeight="1"/>
    <row r="26932" ht="14.25" customHeight="1"/>
    <row r="26933" ht="14.25" customHeight="1"/>
    <row r="26934" ht="14.25" customHeight="1"/>
    <row r="26935" ht="14.25" customHeight="1"/>
    <row r="26936" ht="14.25" customHeight="1"/>
    <row r="26937" ht="14.25" customHeight="1"/>
    <row r="26938" ht="14.25" customHeight="1"/>
    <row r="26939" ht="14.25" customHeight="1"/>
    <row r="26940" ht="14.25" customHeight="1"/>
    <row r="26941" ht="14.25" customHeight="1"/>
    <row r="26942" ht="14.25" customHeight="1"/>
    <row r="26943" ht="14.25" customHeight="1"/>
    <row r="26944" ht="14.25" customHeight="1"/>
    <row r="26945" ht="14.25" customHeight="1"/>
    <row r="26946" ht="14.25" customHeight="1"/>
    <row r="26947" ht="14.25" customHeight="1"/>
    <row r="26948" ht="14.25" customHeight="1"/>
    <row r="26949" ht="14.25" customHeight="1"/>
    <row r="26950" ht="14.25" customHeight="1"/>
    <row r="26951" ht="14.25" customHeight="1"/>
    <row r="26952" ht="14.25" customHeight="1"/>
    <row r="26953" ht="14.25" customHeight="1"/>
    <row r="26954" ht="14.25" customHeight="1"/>
    <row r="26955" ht="14.25" customHeight="1"/>
    <row r="26956" ht="14.25" customHeight="1"/>
    <row r="26957" ht="14.25" customHeight="1"/>
    <row r="26958" ht="14.25" customHeight="1"/>
    <row r="26959" ht="14.25" customHeight="1"/>
    <row r="26960" ht="14.25" customHeight="1"/>
    <row r="26961" ht="14.25" customHeight="1"/>
    <row r="26962" ht="14.25" customHeight="1"/>
    <row r="26963" ht="14.25" customHeight="1"/>
    <row r="26964" ht="14.25" customHeight="1"/>
    <row r="26965" ht="14.25" customHeight="1"/>
    <row r="26966" ht="14.25" customHeight="1"/>
    <row r="26967" ht="14.25" customHeight="1"/>
    <row r="26968" ht="14.25" customHeight="1"/>
    <row r="26969" ht="14.25" customHeight="1"/>
    <row r="26970" ht="14.25" customHeight="1"/>
    <row r="26971" ht="14.25" customHeight="1"/>
    <row r="26972" ht="14.25" customHeight="1"/>
    <row r="26973" ht="14.25" customHeight="1"/>
    <row r="26974" ht="14.25" customHeight="1"/>
    <row r="26975" ht="14.25" customHeight="1"/>
    <row r="26976" ht="14.25" customHeight="1"/>
    <row r="26977" ht="14.25" customHeight="1"/>
    <row r="26978" ht="14.25" customHeight="1"/>
    <row r="26979" ht="14.25" customHeight="1"/>
    <row r="26980" ht="14.25" customHeight="1"/>
    <row r="26981" ht="14.25" customHeight="1"/>
    <row r="26982" ht="14.25" customHeight="1"/>
    <row r="26983" ht="14.25" customHeight="1"/>
    <row r="26984" ht="14.25" customHeight="1"/>
    <row r="26985" ht="14.25" customHeight="1"/>
    <row r="26986" ht="14.25" customHeight="1"/>
    <row r="26987" ht="14.25" customHeight="1"/>
    <row r="26988" ht="14.25" customHeight="1"/>
    <row r="26989" ht="14.25" customHeight="1"/>
    <row r="26990" ht="14.25" customHeight="1"/>
    <row r="26991" ht="14.25" customHeight="1"/>
    <row r="26992" ht="14.25" customHeight="1"/>
    <row r="26993" ht="14.25" customHeight="1"/>
    <row r="26994" ht="14.25" customHeight="1"/>
    <row r="26995" ht="14.25" customHeight="1"/>
    <row r="26996" ht="14.25" customHeight="1"/>
    <row r="26997" ht="14.25" customHeight="1"/>
    <row r="26998" ht="14.25" customHeight="1"/>
    <row r="26999" ht="14.25" customHeight="1"/>
    <row r="27000" ht="14.25" customHeight="1"/>
    <row r="27001" ht="14.25" customHeight="1"/>
    <row r="27002" ht="14.25" customHeight="1"/>
    <row r="27003" ht="14.25" customHeight="1"/>
    <row r="27004" ht="14.25" customHeight="1"/>
    <row r="27005" ht="14.25" customHeight="1"/>
    <row r="27006" ht="14.25" customHeight="1"/>
    <row r="27007" ht="14.25" customHeight="1"/>
    <row r="27008" ht="14.25" customHeight="1"/>
    <row r="27009" ht="14.25" customHeight="1"/>
    <row r="27010" ht="14.25" customHeight="1"/>
    <row r="27011" ht="14.25" customHeight="1"/>
    <row r="27012" ht="14.25" customHeight="1"/>
    <row r="27013" ht="14.25" customHeight="1"/>
    <row r="27014" ht="14.25" customHeight="1"/>
    <row r="27015" ht="14.25" customHeight="1"/>
    <row r="27016" ht="14.25" customHeight="1"/>
    <row r="27017" ht="14.25" customHeight="1"/>
    <row r="27018" ht="14.25" customHeight="1"/>
    <row r="27019" ht="14.25" customHeight="1"/>
    <row r="27020" ht="14.25" customHeight="1"/>
    <row r="27021" ht="14.25" customHeight="1"/>
    <row r="27022" ht="14.25" customHeight="1"/>
    <row r="27023" ht="14.25" customHeight="1"/>
    <row r="27024" ht="14.25" customHeight="1"/>
    <row r="27025" ht="14.25" customHeight="1"/>
    <row r="27026" ht="14.25" customHeight="1"/>
    <row r="27027" ht="14.25" customHeight="1"/>
    <row r="27028" ht="14.25" customHeight="1"/>
    <row r="27029" ht="14.25" customHeight="1"/>
    <row r="27030" ht="14.25" customHeight="1"/>
    <row r="27031" ht="14.25" customHeight="1"/>
    <row r="27032" ht="14.25" customHeight="1"/>
    <row r="27033" ht="14.25" customHeight="1"/>
    <row r="27034" ht="14.25" customHeight="1"/>
    <row r="27035" ht="14.25" customHeight="1"/>
    <row r="27036" ht="14.25" customHeight="1"/>
    <row r="27037" ht="14.25" customHeight="1"/>
    <row r="27038" ht="14.25" customHeight="1"/>
    <row r="27039" ht="14.25" customHeight="1"/>
    <row r="27040" ht="14.25" customHeight="1"/>
    <row r="27041" ht="14.25" customHeight="1"/>
    <row r="27042" ht="14.25" customHeight="1"/>
    <row r="27043" ht="14.25" customHeight="1"/>
    <row r="27044" ht="14.25" customHeight="1"/>
    <row r="27045" ht="14.25" customHeight="1"/>
    <row r="27046" ht="14.25" customHeight="1"/>
    <row r="27047" ht="14.25" customHeight="1"/>
    <row r="27048" ht="14.25" customHeight="1"/>
    <row r="27049" ht="14.25" customHeight="1"/>
    <row r="27050" ht="14.25" customHeight="1"/>
    <row r="27051" ht="14.25" customHeight="1"/>
    <row r="27052" ht="14.25" customHeight="1"/>
    <row r="27053" ht="14.25" customHeight="1"/>
    <row r="27054" ht="14.25" customHeight="1"/>
    <row r="27055" ht="14.25" customHeight="1"/>
    <row r="27056" ht="14.25" customHeight="1"/>
    <row r="27057" ht="14.25" customHeight="1"/>
    <row r="27058" ht="14.25" customHeight="1"/>
    <row r="27059" ht="14.25" customHeight="1"/>
    <row r="27060" ht="14.25" customHeight="1"/>
    <row r="27061" ht="14.25" customHeight="1"/>
    <row r="27062" ht="14.25" customHeight="1"/>
    <row r="27063" ht="14.25" customHeight="1"/>
    <row r="27064" ht="14.25" customHeight="1"/>
    <row r="27065" ht="14.25" customHeight="1"/>
    <row r="27066" ht="14.25" customHeight="1"/>
    <row r="27067" ht="14.25" customHeight="1"/>
    <row r="27068" ht="14.25" customHeight="1"/>
    <row r="27069" ht="14.25" customHeight="1"/>
    <row r="27070" ht="14.25" customHeight="1"/>
    <row r="27071" ht="14.25" customHeight="1"/>
    <row r="27072" ht="14.25" customHeight="1"/>
    <row r="27073" ht="14.25" customHeight="1"/>
    <row r="27074" ht="14.25" customHeight="1"/>
    <row r="27075" ht="14.25" customHeight="1"/>
    <row r="27076" ht="14.25" customHeight="1"/>
    <row r="27077" ht="14.25" customHeight="1"/>
    <row r="27078" ht="14.25" customHeight="1"/>
    <row r="27079" ht="14.25" customHeight="1"/>
    <row r="27080" ht="14.25" customHeight="1"/>
    <row r="27081" ht="14.25" customHeight="1"/>
    <row r="27082" ht="14.25" customHeight="1"/>
    <row r="27083" ht="14.25" customHeight="1"/>
    <row r="27084" ht="14.25" customHeight="1"/>
    <row r="27085" ht="14.25" customHeight="1"/>
    <row r="27086" ht="14.25" customHeight="1"/>
    <row r="27087" ht="14.25" customHeight="1"/>
    <row r="27088" ht="14.25" customHeight="1"/>
    <row r="27089" ht="14.25" customHeight="1"/>
    <row r="27090" ht="14.25" customHeight="1"/>
    <row r="27091" ht="14.25" customHeight="1"/>
    <row r="27092" ht="14.25" customHeight="1"/>
    <row r="27093" ht="14.25" customHeight="1"/>
    <row r="27094" ht="14.25" customHeight="1"/>
    <row r="27095" ht="14.25" customHeight="1"/>
    <row r="27096" ht="14.25" customHeight="1"/>
    <row r="27097" ht="14.25" customHeight="1"/>
    <row r="27098" ht="14.25" customHeight="1"/>
    <row r="27099" ht="14.25" customHeight="1"/>
    <row r="27100" ht="14.25" customHeight="1"/>
    <row r="27101" ht="14.25" customHeight="1"/>
    <row r="27102" ht="14.25" customHeight="1"/>
    <row r="27103" ht="14.25" customHeight="1"/>
    <row r="27104" ht="14.25" customHeight="1"/>
    <row r="27105" ht="14.25" customHeight="1"/>
    <row r="27106" ht="14.25" customHeight="1"/>
    <row r="27107" ht="14.25" customHeight="1"/>
    <row r="27108" ht="14.25" customHeight="1"/>
    <row r="27109" ht="14.25" customHeight="1"/>
    <row r="27110" ht="14.25" customHeight="1"/>
    <row r="27111" ht="14.25" customHeight="1"/>
    <row r="27112" ht="14.25" customHeight="1"/>
    <row r="27113" ht="14.25" customHeight="1"/>
    <row r="27114" ht="14.25" customHeight="1"/>
    <row r="27115" ht="14.25" customHeight="1"/>
    <row r="27116" ht="14.25" customHeight="1"/>
    <row r="27117" ht="14.25" customHeight="1"/>
    <row r="27118" ht="14.25" customHeight="1"/>
    <row r="27119" ht="14.25" customHeight="1"/>
    <row r="27120" ht="14.25" customHeight="1"/>
    <row r="27121" ht="14.25" customHeight="1"/>
    <row r="27122" ht="14.25" customHeight="1"/>
    <row r="27123" ht="14.25" customHeight="1"/>
    <row r="27124" ht="14.25" customHeight="1"/>
    <row r="27125" ht="14.25" customHeight="1"/>
    <row r="27126" ht="14.25" customHeight="1"/>
    <row r="27127" ht="14.25" customHeight="1"/>
    <row r="27128" ht="14.25" customHeight="1"/>
    <row r="27129" ht="14.25" customHeight="1"/>
    <row r="27130" ht="14.25" customHeight="1"/>
    <row r="27131" ht="14.25" customHeight="1"/>
    <row r="27132" ht="14.25" customHeight="1"/>
    <row r="27133" ht="14.25" customHeight="1"/>
    <row r="27134" ht="14.25" customHeight="1"/>
    <row r="27135" ht="14.25" customHeight="1"/>
    <row r="27136" ht="14.25" customHeight="1"/>
    <row r="27137" ht="14.25" customHeight="1"/>
    <row r="27138" ht="14.25" customHeight="1"/>
    <row r="27139" ht="14.25" customHeight="1"/>
    <row r="27140" ht="14.25" customHeight="1"/>
    <row r="27141" ht="14.25" customHeight="1"/>
    <row r="27142" ht="14.25" customHeight="1"/>
    <row r="27143" ht="14.25" customHeight="1"/>
    <row r="27144" ht="14.25" customHeight="1"/>
    <row r="27145" ht="14.25" customHeight="1"/>
    <row r="27146" ht="14.25" customHeight="1"/>
    <row r="27147" ht="14.25" customHeight="1"/>
    <row r="27148" ht="14.25" customHeight="1"/>
    <row r="27149" ht="14.25" customHeight="1"/>
    <row r="27150" ht="14.25" customHeight="1"/>
    <row r="27151" ht="14.25" customHeight="1"/>
    <row r="27152" ht="14.25" customHeight="1"/>
    <row r="27153" ht="14.25" customHeight="1"/>
    <row r="27154" ht="14.25" customHeight="1"/>
    <row r="27155" ht="14.25" customHeight="1"/>
    <row r="27156" ht="14.25" customHeight="1"/>
    <row r="27157" ht="14.25" customHeight="1"/>
    <row r="27158" ht="14.25" customHeight="1"/>
    <row r="27159" ht="14.25" customHeight="1"/>
    <row r="27160" ht="14.25" customHeight="1"/>
    <row r="27161" ht="14.25" customHeight="1"/>
    <row r="27162" ht="14.25" customHeight="1"/>
    <row r="27163" ht="14.25" customHeight="1"/>
    <row r="27164" ht="14.25" customHeight="1"/>
    <row r="27165" ht="14.25" customHeight="1"/>
    <row r="27166" ht="14.25" customHeight="1"/>
    <row r="27167" ht="14.25" customHeight="1"/>
    <row r="27168" ht="14.25" customHeight="1"/>
    <row r="27169" ht="14.25" customHeight="1"/>
    <row r="27170" ht="14.25" customHeight="1"/>
    <row r="27171" ht="14.25" customHeight="1"/>
    <row r="27172" ht="14.25" customHeight="1"/>
    <row r="27173" ht="14.25" customHeight="1"/>
    <row r="27174" ht="14.25" customHeight="1"/>
    <row r="27175" ht="14.25" customHeight="1"/>
    <row r="27176" ht="14.25" customHeight="1"/>
    <row r="27177" ht="14.25" customHeight="1"/>
    <row r="27178" ht="14.25" customHeight="1"/>
    <row r="27179" ht="14.25" customHeight="1"/>
    <row r="27180" ht="14.25" customHeight="1"/>
    <row r="27181" ht="14.25" customHeight="1"/>
    <row r="27182" ht="14.25" customHeight="1"/>
    <row r="27183" ht="14.25" customHeight="1"/>
    <row r="27184" ht="14.25" customHeight="1"/>
    <row r="27185" ht="14.25" customHeight="1"/>
    <row r="27186" ht="14.25" customHeight="1"/>
    <row r="27187" ht="14.25" customHeight="1"/>
    <row r="27188" ht="14.25" customHeight="1"/>
    <row r="27189" ht="14.25" customHeight="1"/>
    <row r="27190" ht="14.25" customHeight="1"/>
    <row r="27191" ht="14.25" customHeight="1"/>
    <row r="27192" ht="14.25" customHeight="1"/>
    <row r="27193" ht="14.25" customHeight="1"/>
    <row r="27194" ht="14.25" customHeight="1"/>
    <row r="27195" ht="14.25" customHeight="1"/>
    <row r="27196" ht="14.25" customHeight="1"/>
    <row r="27197" ht="14.25" customHeight="1"/>
    <row r="27198" ht="14.25" customHeight="1"/>
    <row r="27199" ht="14.25" customHeight="1"/>
    <row r="27200" ht="14.25" customHeight="1"/>
    <row r="27201" ht="14.25" customHeight="1"/>
    <row r="27202" ht="14.25" customHeight="1"/>
    <row r="27203" ht="14.25" customHeight="1"/>
    <row r="27204" ht="14.25" customHeight="1"/>
    <row r="27205" ht="14.25" customHeight="1"/>
    <row r="27206" ht="14.25" customHeight="1"/>
    <row r="27207" ht="14.25" customHeight="1"/>
    <row r="27208" ht="14.25" customHeight="1"/>
    <row r="27209" ht="14.25" customHeight="1"/>
    <row r="27210" ht="14.25" customHeight="1"/>
    <row r="27211" ht="14.25" customHeight="1"/>
    <row r="27212" ht="14.25" customHeight="1"/>
    <row r="27213" ht="14.25" customHeight="1"/>
    <row r="27214" ht="14.25" customHeight="1"/>
    <row r="27215" ht="14.25" customHeight="1"/>
    <row r="27216" ht="14.25" customHeight="1"/>
    <row r="27217" ht="14.25" customHeight="1"/>
    <row r="27218" ht="14.25" customHeight="1"/>
    <row r="27219" ht="14.25" customHeight="1"/>
    <row r="27220" ht="14.25" customHeight="1"/>
    <row r="27221" ht="14.25" customHeight="1"/>
    <row r="27222" ht="14.25" customHeight="1"/>
    <row r="27223" ht="14.25" customHeight="1"/>
    <row r="27224" ht="14.25" customHeight="1"/>
    <row r="27225" ht="14.25" customHeight="1"/>
    <row r="27226" ht="14.25" customHeight="1"/>
    <row r="27227" ht="14.25" customHeight="1"/>
    <row r="27228" ht="14.25" customHeight="1"/>
    <row r="27229" ht="14.25" customHeight="1"/>
    <row r="27230" ht="14.25" customHeight="1"/>
    <row r="27231" ht="14.25" customHeight="1"/>
    <row r="27232" ht="14.25" customHeight="1"/>
    <row r="27233" ht="14.25" customHeight="1"/>
    <row r="27234" ht="14.25" customHeight="1"/>
    <row r="27235" ht="14.25" customHeight="1"/>
    <row r="27236" ht="14.25" customHeight="1"/>
    <row r="27237" ht="14.25" customHeight="1"/>
    <row r="27238" ht="14.25" customHeight="1"/>
    <row r="27239" ht="14.25" customHeight="1"/>
    <row r="27240" ht="14.25" customHeight="1"/>
    <row r="27241" ht="14.25" customHeight="1"/>
    <row r="27242" ht="14.25" customHeight="1"/>
    <row r="27243" ht="14.25" customHeight="1"/>
    <row r="27244" ht="14.25" customHeight="1"/>
    <row r="27245" ht="14.25" customHeight="1"/>
    <row r="27246" ht="14.25" customHeight="1"/>
    <row r="27247" ht="14.25" customHeight="1"/>
    <row r="27248" ht="14.25" customHeight="1"/>
    <row r="27249" ht="14.25" customHeight="1"/>
    <row r="27250" ht="14.25" customHeight="1"/>
    <row r="27251" ht="14.25" customHeight="1"/>
    <row r="27252" ht="14.25" customHeight="1"/>
    <row r="27253" ht="14.25" customHeight="1"/>
    <row r="27254" ht="14.25" customHeight="1"/>
    <row r="27255" ht="14.25" customHeight="1"/>
    <row r="27256" ht="14.25" customHeight="1"/>
    <row r="27257" ht="14.25" customHeight="1"/>
    <row r="27258" ht="14.25" customHeight="1"/>
    <row r="27259" ht="14.25" customHeight="1"/>
    <row r="27260" ht="14.25" customHeight="1"/>
    <row r="27261" ht="14.25" customHeight="1"/>
    <row r="27262" ht="14.25" customHeight="1"/>
    <row r="27263" ht="14.25" customHeight="1"/>
    <row r="27264" ht="14.25" customHeight="1"/>
    <row r="27265" ht="14.25" customHeight="1"/>
    <row r="27266" ht="14.25" customHeight="1"/>
    <row r="27267" ht="14.25" customHeight="1"/>
    <row r="27268" ht="14.25" customHeight="1"/>
    <row r="27269" ht="14.25" customHeight="1"/>
    <row r="27270" ht="14.25" customHeight="1"/>
    <row r="27271" ht="14.25" customHeight="1"/>
    <row r="27272" ht="14.25" customHeight="1"/>
    <row r="27273" ht="14.25" customHeight="1"/>
    <row r="27274" ht="14.25" customHeight="1"/>
    <row r="27275" ht="14.25" customHeight="1"/>
    <row r="27276" ht="14.25" customHeight="1"/>
    <row r="27277" ht="14.25" customHeight="1"/>
    <row r="27278" ht="14.25" customHeight="1"/>
    <row r="27279" ht="14.25" customHeight="1"/>
    <row r="27280" ht="14.25" customHeight="1"/>
    <row r="27281" ht="14.25" customHeight="1"/>
    <row r="27282" ht="14.25" customHeight="1"/>
    <row r="27283" ht="14.25" customHeight="1"/>
    <row r="27284" ht="14.25" customHeight="1"/>
    <row r="27285" ht="14.25" customHeight="1"/>
    <row r="27286" ht="14.25" customHeight="1"/>
    <row r="27287" ht="14.25" customHeight="1"/>
    <row r="27288" ht="14.25" customHeight="1"/>
    <row r="27289" ht="14.25" customHeight="1"/>
    <row r="27290" ht="14.25" customHeight="1"/>
    <row r="27291" ht="14.25" customHeight="1"/>
    <row r="27292" ht="14.25" customHeight="1"/>
    <row r="27293" ht="14.25" customHeight="1"/>
    <row r="27294" ht="14.25" customHeight="1"/>
    <row r="27295" ht="14.25" customHeight="1"/>
    <row r="27296" ht="14.25" customHeight="1"/>
    <row r="27297" ht="14.25" customHeight="1"/>
    <row r="27298" ht="14.25" customHeight="1"/>
    <row r="27299" ht="14.25" customHeight="1"/>
    <row r="27300" ht="14.25" customHeight="1"/>
    <row r="27301" ht="14.25" customHeight="1"/>
    <row r="27302" ht="14.25" customHeight="1"/>
    <row r="27303" ht="14.25" customHeight="1"/>
    <row r="27304" ht="14.25" customHeight="1"/>
    <row r="27305" ht="14.25" customHeight="1"/>
    <row r="27306" ht="14.25" customHeight="1"/>
    <row r="27307" ht="14.25" customHeight="1"/>
    <row r="27308" ht="14.25" customHeight="1"/>
    <row r="27309" ht="14.25" customHeight="1"/>
    <row r="27310" ht="14.25" customHeight="1"/>
    <row r="27311" ht="14.25" customHeight="1"/>
    <row r="27312" ht="14.25" customHeight="1"/>
    <row r="27313" ht="14.25" customHeight="1"/>
    <row r="27314" ht="14.25" customHeight="1"/>
    <row r="27315" ht="14.25" customHeight="1"/>
    <row r="27316" ht="14.25" customHeight="1"/>
    <row r="27317" ht="14.25" customHeight="1"/>
    <row r="27318" ht="14.25" customHeight="1"/>
    <row r="27319" ht="14.25" customHeight="1"/>
    <row r="27320" ht="14.25" customHeight="1"/>
    <row r="27321" ht="14.25" customHeight="1"/>
    <row r="27322" ht="14.25" customHeight="1"/>
    <row r="27323" ht="14.25" customHeight="1"/>
    <row r="27324" ht="14.25" customHeight="1"/>
    <row r="27325" ht="14.25" customHeight="1"/>
    <row r="27326" ht="14.25" customHeight="1"/>
    <row r="27327" ht="14.25" customHeight="1"/>
    <row r="27328" ht="14.25" customHeight="1"/>
    <row r="27329" ht="14.25" customHeight="1"/>
    <row r="27330" ht="14.25" customHeight="1"/>
    <row r="27331" ht="14.25" customHeight="1"/>
    <row r="27332" ht="14.25" customHeight="1"/>
    <row r="27333" ht="14.25" customHeight="1"/>
    <row r="27334" ht="14.25" customHeight="1"/>
    <row r="27335" ht="14.25" customHeight="1"/>
    <row r="27336" ht="14.25" customHeight="1"/>
    <row r="27337" ht="14.25" customHeight="1"/>
    <row r="27338" ht="14.25" customHeight="1"/>
    <row r="27339" ht="14.25" customHeight="1"/>
    <row r="27340" ht="14.25" customHeight="1"/>
    <row r="27341" ht="14.25" customHeight="1"/>
    <row r="27342" ht="14.25" customHeight="1"/>
    <row r="27343" ht="14.25" customHeight="1"/>
    <row r="27344" ht="14.25" customHeight="1"/>
    <row r="27345" ht="14.25" customHeight="1"/>
    <row r="27346" ht="14.25" customHeight="1"/>
    <row r="27347" ht="14.25" customHeight="1"/>
    <row r="27348" ht="14.25" customHeight="1"/>
    <row r="27349" ht="14.25" customHeight="1"/>
    <row r="27350" ht="14.25" customHeight="1"/>
    <row r="27351" ht="14.25" customHeight="1"/>
    <row r="27352" ht="14.25" customHeight="1"/>
    <row r="27353" ht="14.25" customHeight="1"/>
    <row r="27354" ht="14.25" customHeight="1"/>
    <row r="27355" ht="14.25" customHeight="1"/>
    <row r="27356" ht="14.25" customHeight="1"/>
    <row r="27357" ht="14.25" customHeight="1"/>
    <row r="27358" ht="14.25" customHeight="1"/>
    <row r="27359" ht="14.25" customHeight="1"/>
    <row r="27360" ht="14.25" customHeight="1"/>
    <row r="27361" ht="14.25" customHeight="1"/>
    <row r="27362" ht="14.25" customHeight="1"/>
    <row r="27363" ht="14.25" customHeight="1"/>
    <row r="27364" ht="14.25" customHeight="1"/>
    <row r="27365" ht="14.25" customHeight="1"/>
    <row r="27366" ht="14.25" customHeight="1"/>
    <row r="27367" ht="14.25" customHeight="1"/>
    <row r="27368" ht="14.25" customHeight="1"/>
    <row r="27369" ht="14.25" customHeight="1"/>
    <row r="27370" ht="14.25" customHeight="1"/>
    <row r="27371" ht="14.25" customHeight="1"/>
    <row r="27372" ht="14.25" customHeight="1"/>
    <row r="27373" ht="14.25" customHeight="1"/>
    <row r="27374" ht="14.25" customHeight="1"/>
    <row r="27375" ht="14.25" customHeight="1"/>
    <row r="27376" ht="14.25" customHeight="1"/>
    <row r="27377" ht="14.25" customHeight="1"/>
    <row r="27378" ht="14.25" customHeight="1"/>
    <row r="27379" ht="14.25" customHeight="1"/>
    <row r="27380" ht="14.25" customHeight="1"/>
    <row r="27381" ht="14.25" customHeight="1"/>
    <row r="27382" ht="14.25" customHeight="1"/>
    <row r="27383" ht="14.25" customHeight="1"/>
    <row r="27384" ht="14.25" customHeight="1"/>
    <row r="27385" ht="14.25" customHeight="1"/>
    <row r="27386" ht="14.25" customHeight="1"/>
    <row r="27387" ht="14.25" customHeight="1"/>
    <row r="27388" ht="14.25" customHeight="1"/>
    <row r="27389" ht="14.25" customHeight="1"/>
    <row r="27390" ht="14.25" customHeight="1"/>
    <row r="27391" ht="14.25" customHeight="1"/>
    <row r="27392" ht="14.25" customHeight="1"/>
    <row r="27393" ht="14.25" customHeight="1"/>
    <row r="27394" ht="14.25" customHeight="1"/>
    <row r="27395" ht="14.25" customHeight="1"/>
    <row r="27396" ht="14.25" customHeight="1"/>
    <row r="27397" ht="14.25" customHeight="1"/>
    <row r="27398" ht="14.25" customHeight="1"/>
    <row r="27399" ht="14.25" customHeight="1"/>
    <row r="27400" ht="14.25" customHeight="1"/>
    <row r="27401" ht="14.25" customHeight="1"/>
    <row r="27402" ht="14.25" customHeight="1"/>
    <row r="27403" ht="14.25" customHeight="1"/>
    <row r="27404" ht="14.25" customHeight="1"/>
    <row r="27405" ht="14.25" customHeight="1"/>
    <row r="27406" ht="14.25" customHeight="1"/>
    <row r="27407" ht="14.25" customHeight="1"/>
    <row r="27408" ht="14.25" customHeight="1"/>
    <row r="27409" ht="14.25" customHeight="1"/>
    <row r="27410" ht="14.25" customHeight="1"/>
    <row r="27411" ht="14.25" customHeight="1"/>
    <row r="27412" ht="14.25" customHeight="1"/>
    <row r="27413" ht="14.25" customHeight="1"/>
    <row r="27414" ht="14.25" customHeight="1"/>
    <row r="27415" ht="14.25" customHeight="1"/>
    <row r="27416" ht="14.25" customHeight="1"/>
    <row r="27417" ht="14.25" customHeight="1"/>
    <row r="27418" ht="14.25" customHeight="1"/>
    <row r="27419" ht="14.25" customHeight="1"/>
    <row r="27420" ht="14.25" customHeight="1"/>
    <row r="27421" ht="14.25" customHeight="1"/>
    <row r="27422" ht="14.25" customHeight="1"/>
    <row r="27423" ht="14.25" customHeight="1"/>
    <row r="27424" ht="14.25" customHeight="1"/>
    <row r="27425" ht="14.25" customHeight="1"/>
    <row r="27426" ht="14.25" customHeight="1"/>
    <row r="27427" ht="14.25" customHeight="1"/>
    <row r="27428" ht="14.25" customHeight="1"/>
    <row r="27429" ht="14.25" customHeight="1"/>
    <row r="27430" ht="14.25" customHeight="1"/>
    <row r="27431" ht="14.25" customHeight="1"/>
    <row r="27432" ht="14.25" customHeight="1"/>
    <row r="27433" ht="14.25" customHeight="1"/>
    <row r="27434" ht="14.25" customHeight="1"/>
    <row r="27435" ht="14.25" customHeight="1"/>
    <row r="27436" ht="14.25" customHeight="1"/>
    <row r="27437" ht="14.25" customHeight="1"/>
    <row r="27438" ht="14.25" customHeight="1"/>
    <row r="27439" ht="14.25" customHeight="1"/>
    <row r="27440" ht="14.25" customHeight="1"/>
    <row r="27441" ht="14.25" customHeight="1"/>
    <row r="27442" ht="14.25" customHeight="1"/>
    <row r="27443" ht="14.25" customHeight="1"/>
    <row r="27444" ht="14.25" customHeight="1"/>
    <row r="27445" ht="14.25" customHeight="1"/>
    <row r="27446" ht="14.25" customHeight="1"/>
    <row r="27447" ht="14.25" customHeight="1"/>
    <row r="27448" ht="14.25" customHeight="1"/>
    <row r="27449" ht="14.25" customHeight="1"/>
    <row r="27450" ht="14.25" customHeight="1"/>
    <row r="27451" ht="14.25" customHeight="1"/>
    <row r="27452" ht="14.25" customHeight="1"/>
    <row r="27453" ht="14.25" customHeight="1"/>
    <row r="27454" ht="14.25" customHeight="1"/>
    <row r="27455" ht="14.25" customHeight="1"/>
    <row r="27456" ht="14.25" customHeight="1"/>
    <row r="27457" ht="14.25" customHeight="1"/>
    <row r="27458" ht="14.25" customHeight="1"/>
    <row r="27459" ht="14.25" customHeight="1"/>
    <row r="27460" ht="14.25" customHeight="1"/>
    <row r="27461" ht="14.25" customHeight="1"/>
    <row r="27462" ht="14.25" customHeight="1"/>
    <row r="27463" ht="14.25" customHeight="1"/>
    <row r="27464" ht="14.25" customHeight="1"/>
    <row r="27465" ht="14.25" customHeight="1"/>
    <row r="27466" ht="14.25" customHeight="1"/>
    <row r="27467" ht="14.25" customHeight="1"/>
    <row r="27468" ht="14.25" customHeight="1"/>
    <row r="27469" ht="14.25" customHeight="1"/>
    <row r="27470" ht="14.25" customHeight="1"/>
    <row r="27471" ht="14.25" customHeight="1"/>
    <row r="27472" ht="14.25" customHeight="1"/>
    <row r="27473" ht="14.25" customHeight="1"/>
    <row r="27474" ht="14.25" customHeight="1"/>
    <row r="27475" ht="14.25" customHeight="1"/>
    <row r="27476" ht="14.25" customHeight="1"/>
    <row r="27477" ht="14.25" customHeight="1"/>
    <row r="27478" ht="14.25" customHeight="1"/>
    <row r="27479" ht="14.25" customHeight="1"/>
    <row r="27480" ht="14.25" customHeight="1"/>
    <row r="27481" ht="14.25" customHeight="1"/>
    <row r="27482" ht="14.25" customHeight="1"/>
    <row r="27483" ht="14.25" customHeight="1"/>
    <row r="27484" ht="14.25" customHeight="1"/>
    <row r="27485" ht="14.25" customHeight="1"/>
    <row r="27486" ht="14.25" customHeight="1"/>
    <row r="27487" ht="14.25" customHeight="1"/>
    <row r="27488" ht="14.25" customHeight="1"/>
    <row r="27489" ht="14.25" customHeight="1"/>
    <row r="27490" ht="14.25" customHeight="1"/>
    <row r="27491" ht="14.25" customHeight="1"/>
    <row r="27492" ht="14.25" customHeight="1"/>
    <row r="27493" ht="14.25" customHeight="1"/>
    <row r="27494" ht="14.25" customHeight="1"/>
    <row r="27495" ht="14.25" customHeight="1"/>
    <row r="27496" ht="14.25" customHeight="1"/>
    <row r="27497" ht="14.25" customHeight="1"/>
    <row r="27498" ht="14.25" customHeight="1"/>
    <row r="27499" ht="14.25" customHeight="1"/>
    <row r="27500" ht="14.25" customHeight="1"/>
    <row r="27501" ht="14.25" customHeight="1"/>
    <row r="27502" ht="14.25" customHeight="1"/>
    <row r="27503" ht="14.25" customHeight="1"/>
    <row r="27504" ht="14.25" customHeight="1"/>
    <row r="27505" ht="14.25" customHeight="1"/>
    <row r="27506" ht="14.25" customHeight="1"/>
    <row r="27507" ht="14.25" customHeight="1"/>
    <row r="27508" ht="14.25" customHeight="1"/>
    <row r="27509" ht="14.25" customHeight="1"/>
    <row r="27510" ht="14.25" customHeight="1"/>
    <row r="27511" ht="14.25" customHeight="1"/>
    <row r="27512" ht="14.25" customHeight="1"/>
    <row r="27513" ht="14.25" customHeight="1"/>
    <row r="27514" ht="14.25" customHeight="1"/>
    <row r="27515" ht="14.25" customHeight="1"/>
    <row r="27516" ht="14.25" customHeight="1"/>
    <row r="27517" ht="14.25" customHeight="1"/>
    <row r="27518" ht="14.25" customHeight="1"/>
    <row r="27519" ht="14.25" customHeight="1"/>
    <row r="27520" ht="14.25" customHeight="1"/>
    <row r="27521" ht="14.25" customHeight="1"/>
    <row r="27522" ht="14.25" customHeight="1"/>
    <row r="27523" ht="14.25" customHeight="1"/>
    <row r="27524" ht="14.25" customHeight="1"/>
    <row r="27525" ht="14.25" customHeight="1"/>
    <row r="27526" ht="14.25" customHeight="1"/>
    <row r="27527" ht="14.25" customHeight="1"/>
    <row r="27528" ht="14.25" customHeight="1"/>
    <row r="27529" ht="14.25" customHeight="1"/>
    <row r="27530" ht="14.25" customHeight="1"/>
    <row r="27531" ht="14.25" customHeight="1"/>
    <row r="27532" ht="14.25" customHeight="1"/>
    <row r="27533" ht="14.25" customHeight="1"/>
    <row r="27534" ht="14.25" customHeight="1"/>
    <row r="27535" ht="14.25" customHeight="1"/>
    <row r="27536" ht="14.25" customHeight="1"/>
    <row r="27537" ht="14.25" customHeight="1"/>
    <row r="27538" ht="14.25" customHeight="1"/>
    <row r="27539" ht="14.25" customHeight="1"/>
    <row r="27540" ht="14.25" customHeight="1"/>
    <row r="27541" ht="14.25" customHeight="1"/>
    <row r="27542" ht="14.25" customHeight="1"/>
    <row r="27543" ht="14.25" customHeight="1"/>
    <row r="27544" ht="14.25" customHeight="1"/>
    <row r="27545" ht="14.25" customHeight="1"/>
    <row r="27546" ht="14.25" customHeight="1"/>
    <row r="27547" ht="14.25" customHeight="1"/>
    <row r="27548" ht="14.25" customHeight="1"/>
    <row r="27549" ht="14.25" customHeight="1"/>
    <row r="27550" ht="14.25" customHeight="1"/>
    <row r="27551" ht="14.25" customHeight="1"/>
    <row r="27552" ht="14.25" customHeight="1"/>
    <row r="27553" ht="14.25" customHeight="1"/>
    <row r="27554" ht="14.25" customHeight="1"/>
    <row r="27555" ht="14.25" customHeight="1"/>
    <row r="27556" ht="14.25" customHeight="1"/>
    <row r="27557" ht="14.25" customHeight="1"/>
    <row r="27558" ht="14.25" customHeight="1"/>
    <row r="27559" ht="14.25" customHeight="1"/>
    <row r="27560" ht="14.25" customHeight="1"/>
    <row r="27561" ht="14.25" customHeight="1"/>
    <row r="27562" ht="14.25" customHeight="1"/>
    <row r="27563" ht="14.25" customHeight="1"/>
    <row r="27564" ht="14.25" customHeight="1"/>
    <row r="27565" ht="14.25" customHeight="1"/>
    <row r="27566" ht="14.25" customHeight="1"/>
    <row r="27567" ht="14.25" customHeight="1"/>
    <row r="27568" ht="14.25" customHeight="1"/>
    <row r="27569" ht="14.25" customHeight="1"/>
    <row r="27570" ht="14.25" customHeight="1"/>
    <row r="27571" ht="14.25" customHeight="1"/>
    <row r="27572" ht="14.25" customHeight="1"/>
    <row r="27573" ht="14.25" customHeight="1"/>
    <row r="27574" ht="14.25" customHeight="1"/>
    <row r="27575" ht="14.25" customHeight="1"/>
    <row r="27576" ht="14.25" customHeight="1"/>
    <row r="27577" ht="14.25" customHeight="1"/>
    <row r="27578" ht="14.25" customHeight="1"/>
    <row r="27579" ht="14.25" customHeight="1"/>
    <row r="27580" ht="14.25" customHeight="1"/>
    <row r="27581" ht="14.25" customHeight="1"/>
    <row r="27582" ht="14.25" customHeight="1"/>
    <row r="27583" ht="14.25" customHeight="1"/>
    <row r="27584" ht="14.25" customHeight="1"/>
    <row r="27585" ht="14.25" customHeight="1"/>
    <row r="27586" ht="14.25" customHeight="1"/>
    <row r="27587" ht="14.25" customHeight="1"/>
    <row r="27588" ht="14.25" customHeight="1"/>
    <row r="27589" ht="14.25" customHeight="1"/>
    <row r="27590" ht="14.25" customHeight="1"/>
    <row r="27591" ht="14.25" customHeight="1"/>
    <row r="27592" ht="14.25" customHeight="1"/>
    <row r="27593" ht="14.25" customHeight="1"/>
    <row r="27594" ht="14.25" customHeight="1"/>
    <row r="27595" ht="14.25" customHeight="1"/>
    <row r="27596" ht="14.25" customHeight="1"/>
    <row r="27597" ht="14.25" customHeight="1"/>
    <row r="27598" ht="14.25" customHeight="1"/>
    <row r="27599" ht="14.25" customHeight="1"/>
    <row r="27600" ht="14.25" customHeight="1"/>
    <row r="27601" ht="14.25" customHeight="1"/>
    <row r="27602" ht="14.25" customHeight="1"/>
    <row r="27603" ht="14.25" customHeight="1"/>
    <row r="27604" ht="14.25" customHeight="1"/>
    <row r="27605" ht="14.25" customHeight="1"/>
    <row r="27606" ht="14.25" customHeight="1"/>
    <row r="27607" ht="14.25" customHeight="1"/>
    <row r="27608" ht="14.25" customHeight="1"/>
    <row r="27609" ht="14.25" customHeight="1"/>
    <row r="27610" ht="14.25" customHeight="1"/>
    <row r="27611" ht="14.25" customHeight="1"/>
    <row r="27612" ht="14.25" customHeight="1"/>
    <row r="27613" ht="14.25" customHeight="1"/>
    <row r="27614" ht="14.25" customHeight="1"/>
    <row r="27615" ht="14.25" customHeight="1"/>
    <row r="27616" ht="14.25" customHeight="1"/>
    <row r="27617" ht="14.25" customHeight="1"/>
    <row r="27618" ht="14.25" customHeight="1"/>
    <row r="27619" ht="14.25" customHeight="1"/>
    <row r="27620" ht="14.25" customHeight="1"/>
    <row r="27621" ht="14.25" customHeight="1"/>
    <row r="27622" ht="14.25" customHeight="1"/>
    <row r="27623" ht="14.25" customHeight="1"/>
    <row r="27624" ht="14.25" customHeight="1"/>
    <row r="27625" ht="14.25" customHeight="1"/>
    <row r="27626" ht="14.25" customHeight="1"/>
    <row r="27627" ht="14.25" customHeight="1"/>
    <row r="27628" ht="14.25" customHeight="1"/>
    <row r="27629" ht="14.25" customHeight="1"/>
    <row r="27630" ht="14.25" customHeight="1"/>
    <row r="27631" ht="14.25" customHeight="1"/>
    <row r="27632" ht="14.25" customHeight="1"/>
    <row r="27633" ht="14.25" customHeight="1"/>
    <row r="27634" ht="14.25" customHeight="1"/>
    <row r="27635" ht="14.25" customHeight="1"/>
    <row r="27636" ht="14.25" customHeight="1"/>
    <row r="27637" ht="14.25" customHeight="1"/>
    <row r="27638" ht="14.25" customHeight="1"/>
    <row r="27639" ht="14.25" customHeight="1"/>
    <row r="27640" ht="14.25" customHeight="1"/>
    <row r="27641" ht="14.25" customHeight="1"/>
    <row r="27642" ht="14.25" customHeight="1"/>
    <row r="27643" ht="14.25" customHeight="1"/>
    <row r="27644" ht="14.25" customHeight="1"/>
    <row r="27645" ht="14.25" customHeight="1"/>
    <row r="27646" ht="14.25" customHeight="1"/>
    <row r="27647" ht="14.25" customHeight="1"/>
    <row r="27648" ht="14.25" customHeight="1"/>
    <row r="27649" ht="14.25" customHeight="1"/>
    <row r="27650" ht="14.25" customHeight="1"/>
    <row r="27651" ht="14.25" customHeight="1"/>
    <row r="27652" ht="14.25" customHeight="1"/>
    <row r="27653" ht="14.25" customHeight="1"/>
    <row r="27654" ht="14.25" customHeight="1"/>
    <row r="27655" ht="14.25" customHeight="1"/>
    <row r="27656" ht="14.25" customHeight="1"/>
    <row r="27657" ht="14.25" customHeight="1"/>
    <row r="27658" ht="14.25" customHeight="1"/>
    <row r="27659" ht="14.25" customHeight="1"/>
    <row r="27660" ht="14.25" customHeight="1"/>
    <row r="27661" ht="14.25" customHeight="1"/>
    <row r="27662" ht="14.25" customHeight="1"/>
    <row r="27663" ht="14.25" customHeight="1"/>
    <row r="27664" ht="14.25" customHeight="1"/>
    <row r="27665" ht="14.25" customHeight="1"/>
    <row r="27666" ht="14.25" customHeight="1"/>
    <row r="27667" ht="14.25" customHeight="1"/>
    <row r="27668" ht="14.25" customHeight="1"/>
    <row r="27669" ht="14.25" customHeight="1"/>
    <row r="27670" ht="14.25" customHeight="1"/>
    <row r="27671" ht="14.25" customHeight="1"/>
    <row r="27672" ht="14.25" customHeight="1"/>
    <row r="27673" ht="14.25" customHeight="1"/>
    <row r="27674" ht="14.25" customHeight="1"/>
    <row r="27675" ht="14.25" customHeight="1"/>
    <row r="27676" ht="14.25" customHeight="1"/>
    <row r="27677" ht="14.25" customHeight="1"/>
    <row r="27678" ht="14.25" customHeight="1"/>
    <row r="27679" ht="14.25" customHeight="1"/>
    <row r="27680" ht="14.25" customHeight="1"/>
    <row r="27681" ht="14.25" customHeight="1"/>
    <row r="27682" ht="14.25" customHeight="1"/>
    <row r="27683" ht="14.25" customHeight="1"/>
    <row r="27684" ht="14.25" customHeight="1"/>
    <row r="27685" ht="14.25" customHeight="1"/>
    <row r="27686" ht="14.25" customHeight="1"/>
    <row r="27687" ht="14.25" customHeight="1"/>
    <row r="27688" ht="14.25" customHeight="1"/>
    <row r="27689" ht="14.25" customHeight="1"/>
    <row r="27690" ht="14.25" customHeight="1"/>
    <row r="27691" ht="14.25" customHeight="1"/>
    <row r="27692" ht="14.25" customHeight="1"/>
    <row r="27693" ht="14.25" customHeight="1"/>
    <row r="27694" ht="14.25" customHeight="1"/>
    <row r="27695" ht="14.25" customHeight="1"/>
    <row r="27696" ht="14.25" customHeight="1"/>
    <row r="27697" ht="14.25" customHeight="1"/>
    <row r="27698" ht="14.25" customHeight="1"/>
    <row r="27699" ht="14.25" customHeight="1"/>
    <row r="27700" ht="14.25" customHeight="1"/>
    <row r="27701" ht="14.25" customHeight="1"/>
    <row r="27702" ht="14.25" customHeight="1"/>
    <row r="27703" ht="14.25" customHeight="1"/>
    <row r="27704" ht="14.25" customHeight="1"/>
    <row r="27705" ht="14.25" customHeight="1"/>
    <row r="27706" ht="14.25" customHeight="1"/>
    <row r="27707" ht="14.25" customHeight="1"/>
    <row r="27708" ht="14.25" customHeight="1"/>
    <row r="27709" ht="14.25" customHeight="1"/>
    <row r="27710" ht="14.25" customHeight="1"/>
    <row r="27711" ht="14.25" customHeight="1"/>
    <row r="27712" ht="14.25" customHeight="1"/>
    <row r="27713" ht="14.25" customHeight="1"/>
    <row r="27714" ht="14.25" customHeight="1"/>
    <row r="27715" ht="14.25" customHeight="1"/>
    <row r="27716" ht="14.25" customHeight="1"/>
    <row r="27717" ht="14.25" customHeight="1"/>
    <row r="27718" ht="14.25" customHeight="1"/>
    <row r="27719" ht="14.25" customHeight="1"/>
    <row r="27720" ht="14.25" customHeight="1"/>
    <row r="27721" ht="14.25" customHeight="1"/>
    <row r="27722" ht="14.25" customHeight="1"/>
    <row r="27723" ht="14.25" customHeight="1"/>
    <row r="27724" ht="14.25" customHeight="1"/>
    <row r="27725" ht="14.25" customHeight="1"/>
    <row r="27726" ht="14.25" customHeight="1"/>
    <row r="27727" ht="14.25" customHeight="1"/>
    <row r="27728" ht="14.25" customHeight="1"/>
    <row r="27729" ht="14.25" customHeight="1"/>
    <row r="27730" ht="14.25" customHeight="1"/>
    <row r="27731" ht="14.25" customHeight="1"/>
    <row r="27732" ht="14.25" customHeight="1"/>
    <row r="27733" ht="14.25" customHeight="1"/>
    <row r="27734" ht="14.25" customHeight="1"/>
    <row r="27735" ht="14.25" customHeight="1"/>
    <row r="27736" ht="14.25" customHeight="1"/>
    <row r="27737" ht="14.25" customHeight="1"/>
    <row r="27738" ht="14.25" customHeight="1"/>
    <row r="27739" ht="14.25" customHeight="1"/>
    <row r="27740" ht="14.25" customHeight="1"/>
    <row r="27741" ht="14.25" customHeight="1"/>
    <row r="27742" ht="14.25" customHeight="1"/>
    <row r="27743" ht="14.25" customHeight="1"/>
    <row r="27744" ht="14.25" customHeight="1"/>
    <row r="27745" ht="14.25" customHeight="1"/>
    <row r="27746" ht="14.25" customHeight="1"/>
    <row r="27747" ht="14.25" customHeight="1"/>
    <row r="27748" ht="14.25" customHeight="1"/>
    <row r="27749" ht="14.25" customHeight="1"/>
    <row r="27750" ht="14.25" customHeight="1"/>
    <row r="27751" ht="14.25" customHeight="1"/>
    <row r="27752" ht="14.25" customHeight="1"/>
    <row r="27753" ht="14.25" customHeight="1"/>
    <row r="27754" ht="14.25" customHeight="1"/>
    <row r="27755" ht="14.25" customHeight="1"/>
    <row r="27756" ht="14.25" customHeight="1"/>
    <row r="27757" ht="14.25" customHeight="1"/>
    <row r="27758" ht="14.25" customHeight="1"/>
    <row r="27759" ht="14.25" customHeight="1"/>
    <row r="27760" ht="14.25" customHeight="1"/>
    <row r="27761" ht="14.25" customHeight="1"/>
    <row r="27762" ht="14.25" customHeight="1"/>
    <row r="27763" ht="14.25" customHeight="1"/>
    <row r="27764" ht="14.25" customHeight="1"/>
    <row r="27765" ht="14.25" customHeight="1"/>
    <row r="27766" ht="14.25" customHeight="1"/>
    <row r="27767" ht="14.25" customHeight="1"/>
    <row r="27768" ht="14.25" customHeight="1"/>
    <row r="27769" ht="14.25" customHeight="1"/>
    <row r="27770" ht="14.25" customHeight="1"/>
    <row r="27771" ht="14.25" customHeight="1"/>
    <row r="27772" ht="14.25" customHeight="1"/>
    <row r="27773" ht="14.25" customHeight="1"/>
    <row r="27774" ht="14.25" customHeight="1"/>
    <row r="27775" ht="14.25" customHeight="1"/>
    <row r="27776" ht="14.25" customHeight="1"/>
    <row r="27777" ht="14.25" customHeight="1"/>
    <row r="27778" ht="14.25" customHeight="1"/>
    <row r="27779" ht="14.25" customHeight="1"/>
    <row r="27780" ht="14.25" customHeight="1"/>
    <row r="27781" ht="14.25" customHeight="1"/>
    <row r="27782" ht="14.25" customHeight="1"/>
    <row r="27783" ht="14.25" customHeight="1"/>
    <row r="27784" ht="14.25" customHeight="1"/>
    <row r="27785" ht="14.25" customHeight="1"/>
    <row r="27786" ht="14.25" customHeight="1"/>
    <row r="27787" ht="14.25" customHeight="1"/>
    <row r="27788" ht="14.25" customHeight="1"/>
    <row r="27789" ht="14.25" customHeight="1"/>
    <row r="27790" ht="14.25" customHeight="1"/>
    <row r="27791" ht="14.25" customHeight="1"/>
    <row r="27792" ht="14.25" customHeight="1"/>
    <row r="27793" ht="14.25" customHeight="1"/>
    <row r="27794" ht="14.25" customHeight="1"/>
    <row r="27795" ht="14.25" customHeight="1"/>
    <row r="27796" ht="14.25" customHeight="1"/>
    <row r="27797" ht="14.25" customHeight="1"/>
    <row r="27798" ht="14.25" customHeight="1"/>
    <row r="27799" ht="14.25" customHeight="1"/>
    <row r="27800" ht="14.25" customHeight="1"/>
    <row r="27801" ht="14.25" customHeight="1"/>
    <row r="27802" ht="14.25" customHeight="1"/>
    <row r="27803" ht="14.25" customHeight="1"/>
    <row r="27804" ht="14.25" customHeight="1"/>
    <row r="27805" ht="14.25" customHeight="1"/>
    <row r="27806" ht="14.25" customHeight="1"/>
    <row r="27807" ht="14.25" customHeight="1"/>
    <row r="27808" ht="14.25" customHeight="1"/>
    <row r="27809" ht="14.25" customHeight="1"/>
    <row r="27810" ht="14.25" customHeight="1"/>
    <row r="27811" ht="14.25" customHeight="1"/>
    <row r="27812" ht="14.25" customHeight="1"/>
    <row r="27813" ht="14.25" customHeight="1"/>
    <row r="27814" ht="14.25" customHeight="1"/>
    <row r="27815" ht="14.25" customHeight="1"/>
    <row r="27816" ht="14.25" customHeight="1"/>
    <row r="27817" ht="14.25" customHeight="1"/>
    <row r="27818" ht="14.25" customHeight="1"/>
    <row r="27819" ht="14.25" customHeight="1"/>
    <row r="27820" ht="14.25" customHeight="1"/>
    <row r="27821" ht="14.25" customHeight="1"/>
    <row r="27822" ht="14.25" customHeight="1"/>
    <row r="27823" ht="14.25" customHeight="1"/>
    <row r="27824" ht="14.25" customHeight="1"/>
    <row r="27825" ht="14.25" customHeight="1"/>
    <row r="27826" ht="14.25" customHeight="1"/>
    <row r="27827" ht="14.25" customHeight="1"/>
    <row r="27828" ht="14.25" customHeight="1"/>
    <row r="27829" ht="14.25" customHeight="1"/>
    <row r="27830" ht="14.25" customHeight="1"/>
    <row r="27831" ht="14.25" customHeight="1"/>
    <row r="27832" ht="14.25" customHeight="1"/>
    <row r="27833" ht="14.25" customHeight="1"/>
    <row r="27834" ht="14.25" customHeight="1"/>
    <row r="27835" ht="14.25" customHeight="1"/>
    <row r="27836" ht="14.25" customHeight="1"/>
    <row r="27837" ht="14.25" customHeight="1"/>
    <row r="27838" ht="14.25" customHeight="1"/>
    <row r="27839" ht="14.25" customHeight="1"/>
    <row r="27840" ht="14.25" customHeight="1"/>
    <row r="27841" ht="14.25" customHeight="1"/>
    <row r="27842" ht="14.25" customHeight="1"/>
    <row r="27843" ht="14.25" customHeight="1"/>
    <row r="27844" ht="14.25" customHeight="1"/>
    <row r="27845" ht="14.25" customHeight="1"/>
    <row r="27846" ht="14.25" customHeight="1"/>
    <row r="27847" ht="14.25" customHeight="1"/>
    <row r="27848" ht="14.25" customHeight="1"/>
    <row r="27849" ht="14.25" customHeight="1"/>
    <row r="27850" ht="14.25" customHeight="1"/>
    <row r="27851" ht="14.25" customHeight="1"/>
    <row r="27852" ht="14.25" customHeight="1"/>
    <row r="27853" ht="14.25" customHeight="1"/>
    <row r="27854" ht="14.25" customHeight="1"/>
    <row r="27855" ht="14.25" customHeight="1"/>
    <row r="27856" ht="14.25" customHeight="1"/>
    <row r="27857" ht="14.25" customHeight="1"/>
    <row r="27858" ht="14.25" customHeight="1"/>
    <row r="27859" ht="14.25" customHeight="1"/>
    <row r="27860" ht="14.25" customHeight="1"/>
    <row r="27861" ht="14.25" customHeight="1"/>
    <row r="27862" ht="14.25" customHeight="1"/>
    <row r="27863" ht="14.25" customHeight="1"/>
    <row r="27864" ht="14.25" customHeight="1"/>
    <row r="27865" ht="14.25" customHeight="1"/>
    <row r="27866" ht="14.25" customHeight="1"/>
    <row r="27867" ht="14.25" customHeight="1"/>
    <row r="27868" ht="14.25" customHeight="1"/>
    <row r="27869" ht="14.25" customHeight="1"/>
    <row r="27870" ht="14.25" customHeight="1"/>
    <row r="27871" ht="14.25" customHeight="1"/>
    <row r="27872" ht="14.25" customHeight="1"/>
    <row r="27873" ht="14.25" customHeight="1"/>
    <row r="27874" ht="14.25" customHeight="1"/>
    <row r="27875" ht="14.25" customHeight="1"/>
    <row r="27876" ht="14.25" customHeight="1"/>
    <row r="27877" ht="14.25" customHeight="1"/>
    <row r="27878" ht="14.25" customHeight="1"/>
    <row r="27879" ht="14.25" customHeight="1"/>
    <row r="27880" ht="14.25" customHeight="1"/>
    <row r="27881" ht="14.25" customHeight="1"/>
    <row r="27882" ht="14.25" customHeight="1"/>
    <row r="27883" ht="14.25" customHeight="1"/>
    <row r="27884" ht="14.25" customHeight="1"/>
    <row r="27885" ht="14.25" customHeight="1"/>
    <row r="27886" ht="14.25" customHeight="1"/>
    <row r="27887" ht="14.25" customHeight="1"/>
    <row r="27888" ht="14.25" customHeight="1"/>
    <row r="27889" ht="14.25" customHeight="1"/>
    <row r="27890" ht="14.25" customHeight="1"/>
    <row r="27891" ht="14.25" customHeight="1"/>
    <row r="27892" ht="14.25" customHeight="1"/>
    <row r="27893" ht="14.25" customHeight="1"/>
    <row r="27894" ht="14.25" customHeight="1"/>
    <row r="27895" ht="14.25" customHeight="1"/>
    <row r="27896" ht="14.25" customHeight="1"/>
    <row r="27897" ht="14.25" customHeight="1"/>
    <row r="27898" ht="14.25" customHeight="1"/>
    <row r="27899" ht="14.25" customHeight="1"/>
    <row r="27900" ht="14.25" customHeight="1"/>
    <row r="27901" ht="14.25" customHeight="1"/>
    <row r="27902" ht="14.25" customHeight="1"/>
    <row r="27903" ht="14.25" customHeight="1"/>
    <row r="27904" ht="14.25" customHeight="1"/>
    <row r="27905" ht="14.25" customHeight="1"/>
    <row r="27906" ht="14.25" customHeight="1"/>
    <row r="27907" ht="14.25" customHeight="1"/>
    <row r="27908" ht="14.25" customHeight="1"/>
    <row r="27909" ht="14.25" customHeight="1"/>
    <row r="27910" ht="14.25" customHeight="1"/>
    <row r="27911" ht="14.25" customHeight="1"/>
    <row r="27912" ht="14.25" customHeight="1"/>
    <row r="27913" ht="14.25" customHeight="1"/>
    <row r="27914" ht="14.25" customHeight="1"/>
    <row r="27915" ht="14.25" customHeight="1"/>
    <row r="27916" ht="14.25" customHeight="1"/>
    <row r="27917" ht="14.25" customHeight="1"/>
    <row r="27918" ht="14.25" customHeight="1"/>
    <row r="27919" ht="14.25" customHeight="1"/>
    <row r="27920" ht="14.25" customHeight="1"/>
    <row r="27921" ht="14.25" customHeight="1"/>
    <row r="27922" ht="14.25" customHeight="1"/>
    <row r="27923" ht="14.25" customHeight="1"/>
    <row r="27924" ht="14.25" customHeight="1"/>
    <row r="27925" ht="14.25" customHeight="1"/>
    <row r="27926" ht="14.25" customHeight="1"/>
    <row r="27927" ht="14.25" customHeight="1"/>
    <row r="27928" ht="14.25" customHeight="1"/>
    <row r="27929" ht="14.25" customHeight="1"/>
    <row r="27930" ht="14.25" customHeight="1"/>
    <row r="27931" ht="14.25" customHeight="1"/>
    <row r="27932" ht="14.25" customHeight="1"/>
    <row r="27933" ht="14.25" customHeight="1"/>
    <row r="27934" ht="14.25" customHeight="1"/>
    <row r="27935" ht="14.25" customHeight="1"/>
    <row r="27936" ht="14.25" customHeight="1"/>
    <row r="27937" ht="14.25" customHeight="1"/>
    <row r="27938" ht="14.25" customHeight="1"/>
    <row r="27939" ht="14.25" customHeight="1"/>
    <row r="27940" ht="14.25" customHeight="1"/>
    <row r="27941" ht="14.25" customHeight="1"/>
    <row r="27942" ht="14.25" customHeight="1"/>
    <row r="27943" ht="14.25" customHeight="1"/>
    <row r="27944" ht="14.25" customHeight="1"/>
    <row r="27945" ht="14.25" customHeight="1"/>
    <row r="27946" ht="14.25" customHeight="1"/>
    <row r="27947" ht="14.25" customHeight="1"/>
    <row r="27948" ht="14.25" customHeight="1"/>
    <row r="27949" ht="14.25" customHeight="1"/>
    <row r="27950" ht="14.25" customHeight="1"/>
    <row r="27951" ht="14.25" customHeight="1"/>
    <row r="27952" ht="14.25" customHeight="1"/>
    <row r="27953" ht="14.25" customHeight="1"/>
    <row r="27954" ht="14.25" customHeight="1"/>
    <row r="27955" ht="14.25" customHeight="1"/>
    <row r="27956" ht="14.25" customHeight="1"/>
    <row r="27957" ht="14.25" customHeight="1"/>
    <row r="27958" ht="14.25" customHeight="1"/>
    <row r="27959" ht="14.25" customHeight="1"/>
    <row r="27960" ht="14.25" customHeight="1"/>
    <row r="27961" ht="14.25" customHeight="1"/>
    <row r="27962" ht="14.25" customHeight="1"/>
    <row r="27963" ht="14.25" customHeight="1"/>
    <row r="27964" ht="14.25" customHeight="1"/>
    <row r="27965" ht="14.25" customHeight="1"/>
    <row r="27966" ht="14.25" customHeight="1"/>
    <row r="27967" ht="14.25" customHeight="1"/>
    <row r="27968" ht="14.25" customHeight="1"/>
    <row r="27969" ht="14.25" customHeight="1"/>
    <row r="27970" ht="14.25" customHeight="1"/>
    <row r="27971" ht="14.25" customHeight="1"/>
    <row r="27972" ht="14.25" customHeight="1"/>
    <row r="27973" ht="14.25" customHeight="1"/>
    <row r="27974" ht="14.25" customHeight="1"/>
    <row r="27975" ht="14.25" customHeight="1"/>
    <row r="27976" ht="14.25" customHeight="1"/>
    <row r="27977" ht="14.25" customHeight="1"/>
    <row r="27978" ht="14.25" customHeight="1"/>
    <row r="27979" ht="14.25" customHeight="1"/>
    <row r="27980" ht="14.25" customHeight="1"/>
    <row r="27981" ht="14.25" customHeight="1"/>
    <row r="27982" ht="14.25" customHeight="1"/>
    <row r="27983" ht="14.25" customHeight="1"/>
    <row r="27984" ht="14.25" customHeight="1"/>
    <row r="27985" ht="14.25" customHeight="1"/>
    <row r="27986" ht="14.25" customHeight="1"/>
    <row r="27987" ht="14.25" customHeight="1"/>
    <row r="27988" ht="14.25" customHeight="1"/>
    <row r="27989" ht="14.25" customHeight="1"/>
    <row r="27990" ht="14.25" customHeight="1"/>
    <row r="27991" ht="14.25" customHeight="1"/>
    <row r="27992" ht="14.25" customHeight="1"/>
    <row r="27993" ht="14.25" customHeight="1"/>
    <row r="27994" ht="14.25" customHeight="1"/>
    <row r="27995" ht="14.25" customHeight="1"/>
    <row r="27996" ht="14.25" customHeight="1"/>
    <row r="27997" ht="14.25" customHeight="1"/>
    <row r="27998" ht="14.25" customHeight="1"/>
    <row r="27999" ht="14.25" customHeight="1"/>
    <row r="28000" ht="14.25" customHeight="1"/>
    <row r="28001" ht="14.25" customHeight="1"/>
    <row r="28002" ht="14.25" customHeight="1"/>
    <row r="28003" ht="14.25" customHeight="1"/>
    <row r="28004" ht="14.25" customHeight="1"/>
    <row r="28005" ht="14.25" customHeight="1"/>
    <row r="28006" ht="14.25" customHeight="1"/>
    <row r="28007" ht="14.25" customHeight="1"/>
    <row r="28008" ht="14.25" customHeight="1"/>
    <row r="28009" ht="14.25" customHeight="1"/>
    <row r="28010" ht="14.25" customHeight="1"/>
    <row r="28011" ht="14.25" customHeight="1"/>
    <row r="28012" ht="14.25" customHeight="1"/>
    <row r="28013" ht="14.25" customHeight="1"/>
    <row r="28014" ht="14.25" customHeight="1"/>
    <row r="28015" ht="14.25" customHeight="1"/>
    <row r="28016" ht="14.25" customHeight="1"/>
    <row r="28017" ht="14.25" customHeight="1"/>
    <row r="28018" ht="14.25" customHeight="1"/>
    <row r="28019" ht="14.25" customHeight="1"/>
    <row r="28020" ht="14.25" customHeight="1"/>
    <row r="28021" ht="14.25" customHeight="1"/>
    <row r="28022" ht="14.25" customHeight="1"/>
    <row r="28023" ht="14.25" customHeight="1"/>
    <row r="28024" ht="14.25" customHeight="1"/>
    <row r="28025" ht="14.25" customHeight="1"/>
    <row r="28026" ht="14.25" customHeight="1"/>
    <row r="28027" ht="14.25" customHeight="1"/>
    <row r="28028" ht="14.25" customHeight="1"/>
    <row r="28029" ht="14.25" customHeight="1"/>
    <row r="28030" ht="14.25" customHeight="1"/>
    <row r="28031" ht="14.25" customHeight="1"/>
    <row r="28032" ht="14.25" customHeight="1"/>
    <row r="28033" ht="14.25" customHeight="1"/>
    <row r="28034" ht="14.25" customHeight="1"/>
    <row r="28035" ht="14.25" customHeight="1"/>
    <row r="28036" ht="14.25" customHeight="1"/>
    <row r="28037" ht="14.25" customHeight="1"/>
    <row r="28038" ht="14.25" customHeight="1"/>
    <row r="28039" ht="14.25" customHeight="1"/>
    <row r="28040" ht="14.25" customHeight="1"/>
    <row r="28041" ht="14.25" customHeight="1"/>
    <row r="28042" ht="14.25" customHeight="1"/>
    <row r="28043" ht="14.25" customHeight="1"/>
    <row r="28044" ht="14.25" customHeight="1"/>
    <row r="28045" ht="14.25" customHeight="1"/>
    <row r="28046" ht="14.25" customHeight="1"/>
    <row r="28047" ht="14.25" customHeight="1"/>
    <row r="28048" ht="14.25" customHeight="1"/>
    <row r="28049" ht="14.25" customHeight="1"/>
    <row r="28050" ht="14.25" customHeight="1"/>
    <row r="28051" ht="14.25" customHeight="1"/>
    <row r="28052" ht="14.25" customHeight="1"/>
    <row r="28053" ht="14.25" customHeight="1"/>
    <row r="28054" ht="14.25" customHeight="1"/>
    <row r="28055" ht="14.25" customHeight="1"/>
    <row r="28056" ht="14.25" customHeight="1"/>
    <row r="28057" ht="14.25" customHeight="1"/>
    <row r="28058" ht="14.25" customHeight="1"/>
    <row r="28059" ht="14.25" customHeight="1"/>
    <row r="28060" ht="14.25" customHeight="1"/>
    <row r="28061" ht="14.25" customHeight="1"/>
    <row r="28062" ht="14.25" customHeight="1"/>
    <row r="28063" ht="14.25" customHeight="1"/>
    <row r="28064" ht="14.25" customHeight="1"/>
    <row r="28065" ht="14.25" customHeight="1"/>
    <row r="28066" ht="14.25" customHeight="1"/>
    <row r="28067" ht="14.25" customHeight="1"/>
    <row r="28068" ht="14.25" customHeight="1"/>
    <row r="28069" ht="14.25" customHeight="1"/>
    <row r="28070" ht="14.25" customHeight="1"/>
    <row r="28071" ht="14.25" customHeight="1"/>
    <row r="28072" ht="14.25" customHeight="1"/>
    <row r="28073" ht="14.25" customHeight="1"/>
    <row r="28074" ht="14.25" customHeight="1"/>
    <row r="28075" ht="14.25" customHeight="1"/>
    <row r="28076" ht="14.25" customHeight="1"/>
    <row r="28077" ht="14.25" customHeight="1"/>
    <row r="28078" ht="14.25" customHeight="1"/>
    <row r="28079" ht="14.25" customHeight="1"/>
    <row r="28080" ht="14.25" customHeight="1"/>
    <row r="28081" ht="14.25" customHeight="1"/>
    <row r="28082" ht="14.25" customHeight="1"/>
    <row r="28083" ht="14.25" customHeight="1"/>
    <row r="28084" ht="14.25" customHeight="1"/>
    <row r="28085" ht="14.25" customHeight="1"/>
    <row r="28086" ht="14.25" customHeight="1"/>
    <row r="28087" ht="14.25" customHeight="1"/>
    <row r="28088" ht="14.25" customHeight="1"/>
    <row r="28089" ht="14.25" customHeight="1"/>
    <row r="28090" ht="14.25" customHeight="1"/>
    <row r="28091" ht="14.25" customHeight="1"/>
    <row r="28092" ht="14.25" customHeight="1"/>
    <row r="28093" ht="14.25" customHeight="1"/>
    <row r="28094" ht="14.25" customHeight="1"/>
    <row r="28095" ht="14.25" customHeight="1"/>
    <row r="28096" ht="14.25" customHeight="1"/>
    <row r="28097" ht="14.25" customHeight="1"/>
    <row r="28098" ht="14.25" customHeight="1"/>
    <row r="28099" ht="14.25" customHeight="1"/>
    <row r="28100" ht="14.25" customHeight="1"/>
    <row r="28101" ht="14.25" customHeight="1"/>
    <row r="28102" ht="14.25" customHeight="1"/>
    <row r="28103" ht="14.25" customHeight="1"/>
    <row r="28104" ht="14.25" customHeight="1"/>
    <row r="28105" ht="14.25" customHeight="1"/>
    <row r="28106" ht="14.25" customHeight="1"/>
    <row r="28107" ht="14.25" customHeight="1"/>
    <row r="28108" ht="14.25" customHeight="1"/>
    <row r="28109" ht="14.25" customHeight="1"/>
    <row r="28110" ht="14.25" customHeight="1"/>
    <row r="28111" ht="14.25" customHeight="1"/>
    <row r="28112" ht="14.25" customHeight="1"/>
    <row r="28113" ht="14.25" customHeight="1"/>
    <row r="28114" ht="14.25" customHeight="1"/>
    <row r="28115" ht="14.25" customHeight="1"/>
    <row r="28116" ht="14.25" customHeight="1"/>
    <row r="28117" ht="14.25" customHeight="1"/>
    <row r="28118" ht="14.25" customHeight="1"/>
    <row r="28119" ht="14.25" customHeight="1"/>
    <row r="28120" ht="14.25" customHeight="1"/>
    <row r="28121" ht="14.25" customHeight="1"/>
    <row r="28122" ht="14.25" customHeight="1"/>
    <row r="28123" ht="14.25" customHeight="1"/>
    <row r="28124" ht="14.25" customHeight="1"/>
    <row r="28125" ht="14.25" customHeight="1"/>
    <row r="28126" ht="14.25" customHeight="1"/>
    <row r="28127" ht="14.25" customHeight="1"/>
    <row r="28128" ht="14.25" customHeight="1"/>
    <row r="28129" ht="14.25" customHeight="1"/>
    <row r="28130" ht="14.25" customHeight="1"/>
    <row r="28131" ht="14.25" customHeight="1"/>
    <row r="28132" ht="14.25" customHeight="1"/>
    <row r="28133" ht="14.25" customHeight="1"/>
    <row r="28134" ht="14.25" customHeight="1"/>
    <row r="28135" ht="14.25" customHeight="1"/>
    <row r="28136" ht="14.25" customHeight="1"/>
    <row r="28137" ht="14.25" customHeight="1"/>
    <row r="28138" ht="14.25" customHeight="1"/>
    <row r="28139" ht="14.25" customHeight="1"/>
    <row r="28140" ht="14.25" customHeight="1"/>
    <row r="28141" ht="14.25" customHeight="1"/>
    <row r="28142" ht="14.25" customHeight="1"/>
    <row r="28143" ht="14.25" customHeight="1"/>
    <row r="28144" ht="14.25" customHeight="1"/>
    <row r="28145" ht="14.25" customHeight="1"/>
    <row r="28146" ht="14.25" customHeight="1"/>
    <row r="28147" ht="14.25" customHeight="1"/>
    <row r="28148" ht="14.25" customHeight="1"/>
    <row r="28149" ht="14.25" customHeight="1"/>
    <row r="28150" ht="14.25" customHeight="1"/>
    <row r="28151" ht="14.25" customHeight="1"/>
    <row r="28152" ht="14.25" customHeight="1"/>
    <row r="28153" ht="14.25" customHeight="1"/>
    <row r="28154" ht="14.25" customHeight="1"/>
    <row r="28155" ht="14.25" customHeight="1"/>
    <row r="28156" ht="14.25" customHeight="1"/>
    <row r="28157" ht="14.25" customHeight="1"/>
    <row r="28158" ht="14.25" customHeight="1"/>
    <row r="28159" ht="14.25" customHeight="1"/>
    <row r="28160" ht="14.25" customHeight="1"/>
    <row r="28161" ht="14.25" customHeight="1"/>
    <row r="28162" ht="14.25" customHeight="1"/>
    <row r="28163" ht="14.25" customHeight="1"/>
    <row r="28164" ht="14.25" customHeight="1"/>
    <row r="28165" ht="14.25" customHeight="1"/>
    <row r="28166" ht="14.25" customHeight="1"/>
    <row r="28167" ht="14.25" customHeight="1"/>
    <row r="28168" ht="14.25" customHeight="1"/>
    <row r="28169" ht="14.25" customHeight="1"/>
    <row r="28170" ht="14.25" customHeight="1"/>
    <row r="28171" ht="14.25" customHeight="1"/>
    <row r="28172" ht="14.25" customHeight="1"/>
    <row r="28173" ht="14.25" customHeight="1"/>
    <row r="28174" ht="14.25" customHeight="1"/>
    <row r="28175" ht="14.25" customHeight="1"/>
    <row r="28176" ht="14.25" customHeight="1"/>
    <row r="28177" ht="14.25" customHeight="1"/>
    <row r="28178" ht="14.25" customHeight="1"/>
    <row r="28179" ht="14.25" customHeight="1"/>
    <row r="28180" ht="14.25" customHeight="1"/>
    <row r="28181" ht="14.25" customHeight="1"/>
    <row r="28182" ht="14.25" customHeight="1"/>
    <row r="28183" ht="14.25" customHeight="1"/>
    <row r="28184" ht="14.25" customHeight="1"/>
    <row r="28185" ht="14.25" customHeight="1"/>
    <row r="28186" ht="14.25" customHeight="1"/>
    <row r="28187" ht="14.25" customHeight="1"/>
    <row r="28188" ht="14.25" customHeight="1"/>
    <row r="28189" ht="14.25" customHeight="1"/>
    <row r="28190" ht="14.25" customHeight="1"/>
    <row r="28191" ht="14.25" customHeight="1"/>
    <row r="28192" ht="14.25" customHeight="1"/>
    <row r="28193" ht="14.25" customHeight="1"/>
    <row r="28194" ht="14.25" customHeight="1"/>
    <row r="28195" ht="14.25" customHeight="1"/>
    <row r="28196" ht="14.25" customHeight="1"/>
    <row r="28197" ht="14.25" customHeight="1"/>
    <row r="28198" ht="14.25" customHeight="1"/>
    <row r="28199" ht="14.25" customHeight="1"/>
    <row r="28200" ht="14.25" customHeight="1"/>
    <row r="28201" ht="14.25" customHeight="1"/>
    <row r="28202" ht="14.25" customHeight="1"/>
    <row r="28203" ht="14.25" customHeight="1"/>
    <row r="28204" ht="14.25" customHeight="1"/>
    <row r="28205" ht="14.25" customHeight="1"/>
    <row r="28206" ht="14.25" customHeight="1"/>
    <row r="28207" ht="14.25" customHeight="1"/>
    <row r="28208" ht="14.25" customHeight="1"/>
    <row r="28209" ht="14.25" customHeight="1"/>
    <row r="28210" ht="14.25" customHeight="1"/>
    <row r="28211" ht="14.25" customHeight="1"/>
    <row r="28212" ht="14.25" customHeight="1"/>
    <row r="28213" ht="14.25" customHeight="1"/>
    <row r="28214" ht="14.25" customHeight="1"/>
    <row r="28215" ht="14.25" customHeight="1"/>
    <row r="28216" ht="14.25" customHeight="1"/>
    <row r="28217" ht="14.25" customHeight="1"/>
    <row r="28218" ht="14.25" customHeight="1"/>
    <row r="28219" ht="14.25" customHeight="1"/>
    <row r="28220" ht="14.25" customHeight="1"/>
    <row r="28221" ht="14.25" customHeight="1"/>
    <row r="28222" ht="14.25" customHeight="1"/>
    <row r="28223" ht="14.25" customHeight="1"/>
    <row r="28224" ht="14.25" customHeight="1"/>
    <row r="28225" ht="14.25" customHeight="1"/>
    <row r="28226" ht="14.25" customHeight="1"/>
    <row r="28227" ht="14.25" customHeight="1"/>
    <row r="28228" ht="14.25" customHeight="1"/>
    <row r="28229" ht="14.25" customHeight="1"/>
    <row r="28230" ht="14.25" customHeight="1"/>
    <row r="28231" ht="14.25" customHeight="1"/>
    <row r="28232" ht="14.25" customHeight="1"/>
    <row r="28233" ht="14.25" customHeight="1"/>
    <row r="28234" ht="14.25" customHeight="1"/>
    <row r="28235" ht="14.25" customHeight="1"/>
    <row r="28236" ht="14.25" customHeight="1"/>
    <row r="28237" ht="14.25" customHeight="1"/>
    <row r="28238" ht="14.25" customHeight="1"/>
    <row r="28239" ht="14.25" customHeight="1"/>
    <row r="28240" ht="14.25" customHeight="1"/>
    <row r="28241" ht="14.25" customHeight="1"/>
    <row r="28242" ht="14.25" customHeight="1"/>
    <row r="28243" ht="14.25" customHeight="1"/>
    <row r="28244" ht="14.25" customHeight="1"/>
    <row r="28245" ht="14.25" customHeight="1"/>
    <row r="28246" ht="14.25" customHeight="1"/>
    <row r="28247" ht="14.25" customHeight="1"/>
    <row r="28248" ht="14.25" customHeight="1"/>
    <row r="28249" ht="14.25" customHeight="1"/>
    <row r="28250" ht="14.25" customHeight="1"/>
    <row r="28251" ht="14.25" customHeight="1"/>
    <row r="28252" ht="14.25" customHeight="1"/>
    <row r="28253" ht="14.25" customHeight="1"/>
    <row r="28254" ht="14.25" customHeight="1"/>
    <row r="28255" ht="14.25" customHeight="1"/>
    <row r="28256" ht="14.25" customHeight="1"/>
    <row r="28257" ht="14.25" customHeight="1"/>
    <row r="28258" ht="14.25" customHeight="1"/>
    <row r="28259" ht="14.25" customHeight="1"/>
    <row r="28260" ht="14.25" customHeight="1"/>
    <row r="28261" ht="14.25" customHeight="1"/>
    <row r="28262" ht="14.25" customHeight="1"/>
    <row r="28263" ht="14.25" customHeight="1"/>
    <row r="28264" ht="14.25" customHeight="1"/>
    <row r="28265" ht="14.25" customHeight="1"/>
    <row r="28266" ht="14.25" customHeight="1"/>
    <row r="28267" ht="14.25" customHeight="1"/>
    <row r="28268" ht="14.25" customHeight="1"/>
    <row r="28269" ht="14.25" customHeight="1"/>
    <row r="28270" ht="14.25" customHeight="1"/>
    <row r="28271" ht="14.25" customHeight="1"/>
    <row r="28272" ht="14.25" customHeight="1"/>
    <row r="28273" ht="14.25" customHeight="1"/>
    <row r="28274" ht="14.25" customHeight="1"/>
    <row r="28275" ht="14.25" customHeight="1"/>
    <row r="28276" ht="14.25" customHeight="1"/>
    <row r="28277" ht="14.25" customHeight="1"/>
    <row r="28278" ht="14.25" customHeight="1"/>
    <row r="28279" ht="14.25" customHeight="1"/>
    <row r="28280" ht="14.25" customHeight="1"/>
    <row r="28281" ht="14.25" customHeight="1"/>
    <row r="28282" ht="14.25" customHeight="1"/>
    <row r="28283" ht="14.25" customHeight="1"/>
    <row r="28284" ht="14.25" customHeight="1"/>
    <row r="28285" ht="14.25" customHeight="1"/>
    <row r="28286" ht="14.25" customHeight="1"/>
    <row r="28287" ht="14.25" customHeight="1"/>
    <row r="28288" ht="14.25" customHeight="1"/>
    <row r="28289" ht="14.25" customHeight="1"/>
    <row r="28290" ht="14.25" customHeight="1"/>
    <row r="28291" ht="14.25" customHeight="1"/>
    <row r="28292" ht="14.25" customHeight="1"/>
    <row r="28293" ht="14.25" customHeight="1"/>
    <row r="28294" ht="14.25" customHeight="1"/>
    <row r="28295" ht="14.25" customHeight="1"/>
    <row r="28296" ht="14.25" customHeight="1"/>
    <row r="28297" ht="14.25" customHeight="1"/>
    <row r="28298" ht="14.25" customHeight="1"/>
    <row r="28299" ht="14.25" customHeight="1"/>
    <row r="28300" ht="14.25" customHeight="1"/>
    <row r="28301" ht="14.25" customHeight="1"/>
    <row r="28302" ht="14.25" customHeight="1"/>
    <row r="28303" ht="14.25" customHeight="1"/>
    <row r="28304" ht="14.25" customHeight="1"/>
    <row r="28305" ht="14.25" customHeight="1"/>
    <row r="28306" ht="14.25" customHeight="1"/>
    <row r="28307" ht="14.25" customHeight="1"/>
    <row r="28308" ht="14.25" customHeight="1"/>
    <row r="28309" ht="14.25" customHeight="1"/>
    <row r="28310" ht="14.25" customHeight="1"/>
    <row r="28311" ht="14.25" customHeight="1"/>
    <row r="28312" ht="14.25" customHeight="1"/>
    <row r="28313" ht="14.25" customHeight="1"/>
    <row r="28314" ht="14.25" customHeight="1"/>
    <row r="28315" ht="14.25" customHeight="1"/>
    <row r="28316" ht="14.25" customHeight="1"/>
    <row r="28317" ht="14.25" customHeight="1"/>
    <row r="28318" ht="14.25" customHeight="1"/>
    <row r="28319" ht="14.25" customHeight="1"/>
    <row r="28320" ht="14.25" customHeight="1"/>
    <row r="28321" ht="14.25" customHeight="1"/>
    <row r="28322" ht="14.25" customHeight="1"/>
    <row r="28323" ht="14.25" customHeight="1"/>
    <row r="28324" ht="14.25" customHeight="1"/>
    <row r="28325" ht="14.25" customHeight="1"/>
    <row r="28326" ht="14.25" customHeight="1"/>
    <row r="28327" ht="14.25" customHeight="1"/>
    <row r="28328" ht="14.25" customHeight="1"/>
    <row r="28329" ht="14.25" customHeight="1"/>
    <row r="28330" ht="14.25" customHeight="1"/>
    <row r="28331" ht="14.25" customHeight="1"/>
    <row r="28332" ht="14.25" customHeight="1"/>
    <row r="28333" ht="14.25" customHeight="1"/>
    <row r="28334" ht="14.25" customHeight="1"/>
    <row r="28335" ht="14.25" customHeight="1"/>
    <row r="28336" ht="14.25" customHeight="1"/>
    <row r="28337" ht="14.25" customHeight="1"/>
    <row r="28338" ht="14.25" customHeight="1"/>
    <row r="28339" ht="14.25" customHeight="1"/>
    <row r="28340" ht="14.25" customHeight="1"/>
    <row r="28341" ht="14.25" customHeight="1"/>
    <row r="28342" ht="14.25" customHeight="1"/>
    <row r="28343" ht="14.25" customHeight="1"/>
    <row r="28344" ht="14.25" customHeight="1"/>
    <row r="28345" ht="14.25" customHeight="1"/>
    <row r="28346" ht="14.25" customHeight="1"/>
    <row r="28347" ht="14.25" customHeight="1"/>
    <row r="28348" ht="14.25" customHeight="1"/>
    <row r="28349" ht="14.25" customHeight="1"/>
    <row r="28350" ht="14.25" customHeight="1"/>
    <row r="28351" ht="14.25" customHeight="1"/>
    <row r="28352" ht="14.25" customHeight="1"/>
    <row r="28353" ht="14.25" customHeight="1"/>
    <row r="28354" ht="14.25" customHeight="1"/>
    <row r="28355" ht="14.25" customHeight="1"/>
    <row r="28356" ht="14.25" customHeight="1"/>
    <row r="28357" ht="14.25" customHeight="1"/>
    <row r="28358" ht="14.25" customHeight="1"/>
    <row r="28359" ht="14.25" customHeight="1"/>
    <row r="28360" ht="14.25" customHeight="1"/>
    <row r="28361" ht="14.25" customHeight="1"/>
    <row r="28362" ht="14.25" customHeight="1"/>
    <row r="28363" ht="14.25" customHeight="1"/>
    <row r="28364" ht="14.25" customHeight="1"/>
    <row r="28365" ht="14.25" customHeight="1"/>
    <row r="28366" ht="14.25" customHeight="1"/>
    <row r="28367" ht="14.25" customHeight="1"/>
    <row r="28368" ht="14.25" customHeight="1"/>
    <row r="28369" ht="14.25" customHeight="1"/>
    <row r="28370" ht="14.25" customHeight="1"/>
    <row r="28371" ht="14.25" customHeight="1"/>
    <row r="28372" ht="14.25" customHeight="1"/>
    <row r="28373" ht="14.25" customHeight="1"/>
    <row r="28374" ht="14.25" customHeight="1"/>
    <row r="28375" ht="14.25" customHeight="1"/>
    <row r="28376" ht="14.25" customHeight="1"/>
    <row r="28377" ht="14.25" customHeight="1"/>
    <row r="28378" ht="14.25" customHeight="1"/>
    <row r="28379" ht="14.25" customHeight="1"/>
    <row r="28380" ht="14.25" customHeight="1"/>
    <row r="28381" ht="14.25" customHeight="1"/>
    <row r="28382" ht="14.25" customHeight="1"/>
    <row r="28383" ht="14.25" customHeight="1"/>
    <row r="28384" ht="14.25" customHeight="1"/>
    <row r="28385" ht="14.25" customHeight="1"/>
    <row r="28386" ht="14.25" customHeight="1"/>
    <row r="28387" ht="14.25" customHeight="1"/>
    <row r="28388" ht="14.25" customHeight="1"/>
    <row r="28389" ht="14.25" customHeight="1"/>
    <row r="28390" ht="14.25" customHeight="1"/>
    <row r="28391" ht="14.25" customHeight="1"/>
    <row r="28392" ht="14.25" customHeight="1"/>
    <row r="28393" ht="14.25" customHeight="1"/>
    <row r="28394" ht="14.25" customHeight="1"/>
    <row r="28395" ht="14.25" customHeight="1"/>
    <row r="28396" ht="14.25" customHeight="1"/>
    <row r="28397" ht="14.25" customHeight="1"/>
    <row r="28398" ht="14.25" customHeight="1"/>
    <row r="28399" ht="14.25" customHeight="1"/>
    <row r="28400" ht="14.25" customHeight="1"/>
    <row r="28401" ht="14.25" customHeight="1"/>
    <row r="28402" ht="14.25" customHeight="1"/>
    <row r="28403" ht="14.25" customHeight="1"/>
    <row r="28404" ht="14.25" customHeight="1"/>
    <row r="28405" ht="14.25" customHeight="1"/>
    <row r="28406" ht="14.25" customHeight="1"/>
    <row r="28407" ht="14.25" customHeight="1"/>
    <row r="28408" ht="14.25" customHeight="1"/>
    <row r="28409" ht="14.25" customHeight="1"/>
    <row r="28410" ht="14.25" customHeight="1"/>
    <row r="28411" ht="14.25" customHeight="1"/>
    <row r="28412" ht="14.25" customHeight="1"/>
    <row r="28413" ht="14.25" customHeight="1"/>
    <row r="28414" ht="14.25" customHeight="1"/>
    <row r="28415" ht="14.25" customHeight="1"/>
    <row r="28416" ht="14.25" customHeight="1"/>
    <row r="28417" ht="14.25" customHeight="1"/>
    <row r="28418" ht="14.25" customHeight="1"/>
    <row r="28419" ht="14.25" customHeight="1"/>
    <row r="28420" ht="14.25" customHeight="1"/>
    <row r="28421" ht="14.25" customHeight="1"/>
    <row r="28422" ht="14.25" customHeight="1"/>
    <row r="28423" ht="14.25" customHeight="1"/>
    <row r="28424" ht="14.25" customHeight="1"/>
    <row r="28425" ht="14.25" customHeight="1"/>
    <row r="28426" ht="14.25" customHeight="1"/>
    <row r="28427" ht="14.25" customHeight="1"/>
    <row r="28428" ht="14.25" customHeight="1"/>
    <row r="28429" ht="14.25" customHeight="1"/>
    <row r="28430" ht="14.25" customHeight="1"/>
    <row r="28431" ht="14.25" customHeight="1"/>
    <row r="28432" ht="14.25" customHeight="1"/>
    <row r="28433" ht="14.25" customHeight="1"/>
    <row r="28434" ht="14.25" customHeight="1"/>
    <row r="28435" ht="14.25" customHeight="1"/>
    <row r="28436" ht="14.25" customHeight="1"/>
    <row r="28437" ht="14.25" customHeight="1"/>
    <row r="28438" ht="14.25" customHeight="1"/>
    <row r="28439" ht="14.25" customHeight="1"/>
    <row r="28440" ht="14.25" customHeight="1"/>
    <row r="28441" ht="14.25" customHeight="1"/>
    <row r="28442" ht="14.25" customHeight="1"/>
    <row r="28443" ht="14.25" customHeight="1"/>
    <row r="28444" ht="14.25" customHeight="1"/>
    <row r="28445" ht="14.25" customHeight="1"/>
    <row r="28446" ht="14.25" customHeight="1"/>
    <row r="28447" ht="14.25" customHeight="1"/>
    <row r="28448" ht="14.25" customHeight="1"/>
    <row r="28449" ht="14.25" customHeight="1"/>
    <row r="28450" ht="14.25" customHeight="1"/>
    <row r="28451" ht="14.25" customHeight="1"/>
    <row r="28452" ht="14.25" customHeight="1"/>
    <row r="28453" ht="14.25" customHeight="1"/>
    <row r="28454" ht="14.25" customHeight="1"/>
    <row r="28455" ht="14.25" customHeight="1"/>
    <row r="28456" ht="14.25" customHeight="1"/>
    <row r="28457" ht="14.25" customHeight="1"/>
    <row r="28458" ht="14.25" customHeight="1"/>
    <row r="28459" ht="14.25" customHeight="1"/>
    <row r="28460" ht="14.25" customHeight="1"/>
    <row r="28461" ht="14.25" customHeight="1"/>
    <row r="28462" ht="14.25" customHeight="1"/>
    <row r="28463" ht="14.25" customHeight="1"/>
    <row r="28464" ht="14.25" customHeight="1"/>
    <row r="28465" ht="14.25" customHeight="1"/>
    <row r="28466" ht="14.25" customHeight="1"/>
    <row r="28467" ht="14.25" customHeight="1"/>
    <row r="28468" ht="14.25" customHeight="1"/>
    <row r="28469" ht="14.25" customHeight="1"/>
    <row r="28470" ht="14.25" customHeight="1"/>
    <row r="28471" ht="14.25" customHeight="1"/>
    <row r="28472" ht="14.25" customHeight="1"/>
    <row r="28473" ht="14.25" customHeight="1"/>
    <row r="28474" ht="14.25" customHeight="1"/>
    <row r="28475" ht="14.25" customHeight="1"/>
    <row r="28476" ht="14.25" customHeight="1"/>
    <row r="28477" ht="14.25" customHeight="1"/>
    <row r="28478" ht="14.25" customHeight="1"/>
    <row r="28479" ht="14.25" customHeight="1"/>
    <row r="28480" ht="14.25" customHeight="1"/>
    <row r="28481" ht="14.25" customHeight="1"/>
    <row r="28482" ht="14.25" customHeight="1"/>
    <row r="28483" ht="14.25" customHeight="1"/>
    <row r="28484" ht="14.25" customHeight="1"/>
    <row r="28485" ht="14.25" customHeight="1"/>
    <row r="28486" ht="14.25" customHeight="1"/>
    <row r="28487" ht="14.25" customHeight="1"/>
    <row r="28488" ht="14.25" customHeight="1"/>
    <row r="28489" ht="14.25" customHeight="1"/>
    <row r="28490" ht="14.25" customHeight="1"/>
    <row r="28491" ht="14.25" customHeight="1"/>
    <row r="28492" ht="14.25" customHeight="1"/>
    <row r="28493" ht="14.25" customHeight="1"/>
    <row r="28494" ht="14.25" customHeight="1"/>
    <row r="28495" ht="14.25" customHeight="1"/>
    <row r="28496" ht="14.25" customHeight="1"/>
    <row r="28497" ht="14.25" customHeight="1"/>
    <row r="28498" ht="14.25" customHeight="1"/>
    <row r="28499" ht="14.25" customHeight="1"/>
    <row r="28500" ht="14.25" customHeight="1"/>
    <row r="28501" ht="14.25" customHeight="1"/>
    <row r="28502" ht="14.25" customHeight="1"/>
    <row r="28503" ht="14.25" customHeight="1"/>
    <row r="28504" ht="14.25" customHeight="1"/>
    <row r="28505" ht="14.25" customHeight="1"/>
    <row r="28506" ht="14.25" customHeight="1"/>
    <row r="28507" ht="14.25" customHeight="1"/>
    <row r="28508" ht="14.25" customHeight="1"/>
    <row r="28509" ht="14.25" customHeight="1"/>
    <row r="28510" ht="14.25" customHeight="1"/>
    <row r="28511" ht="14.25" customHeight="1"/>
    <row r="28512" ht="14.25" customHeight="1"/>
    <row r="28513" ht="14.25" customHeight="1"/>
    <row r="28514" ht="14.25" customHeight="1"/>
    <row r="28515" ht="14.25" customHeight="1"/>
    <row r="28516" ht="14.25" customHeight="1"/>
    <row r="28517" ht="14.25" customHeight="1"/>
    <row r="28518" ht="14.25" customHeight="1"/>
    <row r="28519" ht="14.25" customHeight="1"/>
    <row r="28520" ht="14.25" customHeight="1"/>
    <row r="28521" ht="14.25" customHeight="1"/>
    <row r="28522" ht="14.25" customHeight="1"/>
    <row r="28523" ht="14.25" customHeight="1"/>
    <row r="28524" ht="14.25" customHeight="1"/>
    <row r="28525" ht="14.25" customHeight="1"/>
    <row r="28526" ht="14.25" customHeight="1"/>
    <row r="28527" ht="14.25" customHeight="1"/>
    <row r="28528" ht="14.25" customHeight="1"/>
    <row r="28529" ht="14.25" customHeight="1"/>
    <row r="28530" ht="14.25" customHeight="1"/>
    <row r="28531" ht="14.25" customHeight="1"/>
    <row r="28532" ht="14.25" customHeight="1"/>
    <row r="28533" ht="14.25" customHeight="1"/>
    <row r="28534" ht="14.25" customHeight="1"/>
    <row r="28535" ht="14.25" customHeight="1"/>
    <row r="28536" ht="14.25" customHeight="1"/>
    <row r="28537" ht="14.25" customHeight="1"/>
    <row r="28538" ht="14.25" customHeight="1"/>
    <row r="28539" ht="14.25" customHeight="1"/>
    <row r="28540" ht="14.25" customHeight="1"/>
    <row r="28541" ht="14.25" customHeight="1"/>
    <row r="28542" ht="14.25" customHeight="1"/>
    <row r="28543" ht="14.25" customHeight="1"/>
    <row r="28544" ht="14.25" customHeight="1"/>
    <row r="28545" ht="14.25" customHeight="1"/>
    <row r="28546" ht="14.25" customHeight="1"/>
    <row r="28547" ht="14.25" customHeight="1"/>
    <row r="28548" ht="14.25" customHeight="1"/>
    <row r="28549" ht="14.25" customHeight="1"/>
    <row r="28550" ht="14.25" customHeight="1"/>
    <row r="28551" ht="14.25" customHeight="1"/>
    <row r="28552" ht="14.25" customHeight="1"/>
    <row r="28553" ht="14.25" customHeight="1"/>
    <row r="28554" ht="14.25" customHeight="1"/>
    <row r="28555" ht="14.25" customHeight="1"/>
    <row r="28556" ht="14.25" customHeight="1"/>
    <row r="28557" ht="14.25" customHeight="1"/>
    <row r="28558" ht="14.25" customHeight="1"/>
    <row r="28559" ht="14.25" customHeight="1"/>
    <row r="28560" ht="14.25" customHeight="1"/>
    <row r="28561" ht="14.25" customHeight="1"/>
    <row r="28562" ht="14.25" customHeight="1"/>
    <row r="28563" ht="14.25" customHeight="1"/>
    <row r="28564" ht="14.25" customHeight="1"/>
    <row r="28565" ht="14.25" customHeight="1"/>
    <row r="28566" ht="14.25" customHeight="1"/>
    <row r="28567" ht="14.25" customHeight="1"/>
    <row r="28568" ht="14.25" customHeight="1"/>
    <row r="28569" ht="14.25" customHeight="1"/>
    <row r="28570" ht="14.25" customHeight="1"/>
    <row r="28571" ht="14.25" customHeight="1"/>
    <row r="28572" ht="14.25" customHeight="1"/>
    <row r="28573" ht="14.25" customHeight="1"/>
    <row r="28574" ht="14.25" customHeight="1"/>
    <row r="28575" ht="14.25" customHeight="1"/>
    <row r="28576" ht="14.25" customHeight="1"/>
    <row r="28577" ht="14.25" customHeight="1"/>
    <row r="28578" ht="14.25" customHeight="1"/>
    <row r="28579" ht="14.25" customHeight="1"/>
    <row r="28580" ht="14.25" customHeight="1"/>
    <row r="28581" ht="14.25" customHeight="1"/>
    <row r="28582" ht="14.25" customHeight="1"/>
    <row r="28583" ht="14.25" customHeight="1"/>
    <row r="28584" ht="14.25" customHeight="1"/>
    <row r="28585" ht="14.25" customHeight="1"/>
    <row r="28586" ht="14.25" customHeight="1"/>
    <row r="28587" ht="14.25" customHeight="1"/>
    <row r="28588" ht="14.25" customHeight="1"/>
    <row r="28589" ht="14.25" customHeight="1"/>
    <row r="28590" ht="14.25" customHeight="1"/>
    <row r="28591" ht="14.25" customHeight="1"/>
    <row r="28592" ht="14.25" customHeight="1"/>
    <row r="28593" ht="14.25" customHeight="1"/>
    <row r="28594" ht="14.25" customHeight="1"/>
    <row r="28595" ht="14.25" customHeight="1"/>
    <row r="28596" ht="14.25" customHeight="1"/>
    <row r="28597" ht="14.25" customHeight="1"/>
    <row r="28598" ht="14.25" customHeight="1"/>
    <row r="28599" ht="14.25" customHeight="1"/>
    <row r="28600" ht="14.25" customHeight="1"/>
    <row r="28601" ht="14.25" customHeight="1"/>
    <row r="28602" ht="14.25" customHeight="1"/>
    <row r="28603" ht="14.25" customHeight="1"/>
    <row r="28604" ht="14.25" customHeight="1"/>
    <row r="28605" ht="14.25" customHeight="1"/>
    <row r="28606" ht="14.25" customHeight="1"/>
    <row r="28607" ht="14.25" customHeight="1"/>
    <row r="28608" ht="14.25" customHeight="1"/>
    <row r="28609" ht="14.25" customHeight="1"/>
    <row r="28610" ht="14.25" customHeight="1"/>
    <row r="28611" ht="14.25" customHeight="1"/>
    <row r="28612" ht="14.25" customHeight="1"/>
    <row r="28613" ht="14.25" customHeight="1"/>
    <row r="28614" ht="14.25" customHeight="1"/>
    <row r="28615" ht="14.25" customHeight="1"/>
    <row r="28616" ht="14.25" customHeight="1"/>
    <row r="28617" ht="14.25" customHeight="1"/>
    <row r="28618" ht="14.25" customHeight="1"/>
    <row r="28619" ht="14.25" customHeight="1"/>
    <row r="28620" ht="14.25" customHeight="1"/>
    <row r="28621" ht="14.25" customHeight="1"/>
    <row r="28622" ht="14.25" customHeight="1"/>
    <row r="28623" ht="14.25" customHeight="1"/>
    <row r="28624" ht="14.25" customHeight="1"/>
    <row r="28625" ht="14.25" customHeight="1"/>
    <row r="28626" ht="14.25" customHeight="1"/>
    <row r="28627" ht="14.25" customHeight="1"/>
    <row r="28628" ht="14.25" customHeight="1"/>
    <row r="28629" ht="14.25" customHeight="1"/>
    <row r="28630" ht="14.25" customHeight="1"/>
    <row r="28631" ht="14.25" customHeight="1"/>
    <row r="28632" ht="14.25" customHeight="1"/>
    <row r="28633" ht="14.25" customHeight="1"/>
    <row r="28634" ht="14.25" customHeight="1"/>
    <row r="28635" ht="14.25" customHeight="1"/>
    <row r="28636" ht="14.25" customHeight="1"/>
    <row r="28637" ht="14.25" customHeight="1"/>
    <row r="28638" ht="14.25" customHeight="1"/>
    <row r="28639" ht="14.25" customHeight="1"/>
    <row r="28640" ht="14.25" customHeight="1"/>
    <row r="28641" ht="14.25" customHeight="1"/>
    <row r="28642" ht="14.25" customHeight="1"/>
    <row r="28643" ht="14.25" customHeight="1"/>
    <row r="28644" ht="14.25" customHeight="1"/>
    <row r="28645" ht="14.25" customHeight="1"/>
    <row r="28646" ht="14.25" customHeight="1"/>
    <row r="28647" ht="14.25" customHeight="1"/>
    <row r="28648" ht="14.25" customHeight="1"/>
    <row r="28649" ht="14.25" customHeight="1"/>
    <row r="28650" ht="14.25" customHeight="1"/>
    <row r="28651" ht="14.25" customHeight="1"/>
    <row r="28652" ht="14.25" customHeight="1"/>
    <row r="28653" ht="14.25" customHeight="1"/>
    <row r="28654" ht="14.25" customHeight="1"/>
    <row r="28655" ht="14.25" customHeight="1"/>
    <row r="28656" ht="14.25" customHeight="1"/>
    <row r="28657" ht="14.25" customHeight="1"/>
    <row r="28658" ht="14.25" customHeight="1"/>
    <row r="28659" ht="14.25" customHeight="1"/>
    <row r="28660" ht="14.25" customHeight="1"/>
    <row r="28661" ht="14.25" customHeight="1"/>
    <row r="28662" ht="14.25" customHeight="1"/>
    <row r="28663" ht="14.25" customHeight="1"/>
    <row r="28664" ht="14.25" customHeight="1"/>
    <row r="28665" ht="14.25" customHeight="1"/>
    <row r="28666" ht="14.25" customHeight="1"/>
    <row r="28667" ht="14.25" customHeight="1"/>
    <row r="28668" ht="14.25" customHeight="1"/>
    <row r="28669" ht="14.25" customHeight="1"/>
    <row r="28670" ht="14.25" customHeight="1"/>
    <row r="28671" ht="14.25" customHeight="1"/>
    <row r="28672" ht="14.25" customHeight="1"/>
    <row r="28673" ht="14.25" customHeight="1"/>
    <row r="28674" ht="14.25" customHeight="1"/>
    <row r="28675" ht="14.25" customHeight="1"/>
    <row r="28676" ht="14.25" customHeight="1"/>
    <row r="28677" ht="14.25" customHeight="1"/>
    <row r="28678" ht="14.25" customHeight="1"/>
    <row r="28679" ht="14.25" customHeight="1"/>
    <row r="28680" ht="14.25" customHeight="1"/>
    <row r="28681" ht="14.25" customHeight="1"/>
    <row r="28682" ht="14.25" customHeight="1"/>
    <row r="28683" ht="14.25" customHeight="1"/>
    <row r="28684" ht="14.25" customHeight="1"/>
    <row r="28685" ht="14.25" customHeight="1"/>
    <row r="28686" ht="14.25" customHeight="1"/>
    <row r="28687" ht="14.25" customHeight="1"/>
    <row r="28688" ht="14.25" customHeight="1"/>
    <row r="28689" ht="14.25" customHeight="1"/>
    <row r="28690" ht="14.25" customHeight="1"/>
    <row r="28691" ht="14.25" customHeight="1"/>
    <row r="28692" ht="14.25" customHeight="1"/>
    <row r="28693" ht="14.25" customHeight="1"/>
    <row r="28694" ht="14.25" customHeight="1"/>
    <row r="28695" ht="14.25" customHeight="1"/>
    <row r="28696" ht="14.25" customHeight="1"/>
    <row r="28697" ht="14.25" customHeight="1"/>
    <row r="28698" ht="14.25" customHeight="1"/>
    <row r="28699" ht="14.25" customHeight="1"/>
    <row r="28700" ht="14.25" customHeight="1"/>
    <row r="28701" ht="14.25" customHeight="1"/>
    <row r="28702" ht="14.25" customHeight="1"/>
    <row r="28703" ht="14.25" customHeight="1"/>
    <row r="28704" ht="14.25" customHeight="1"/>
    <row r="28705" ht="14.25" customHeight="1"/>
    <row r="28706" ht="14.25" customHeight="1"/>
    <row r="28707" ht="14.25" customHeight="1"/>
    <row r="28708" ht="14.25" customHeight="1"/>
    <row r="28709" ht="14.25" customHeight="1"/>
    <row r="28710" ht="14.25" customHeight="1"/>
    <row r="28711" ht="14.25" customHeight="1"/>
    <row r="28712" ht="14.25" customHeight="1"/>
    <row r="28713" ht="14.25" customHeight="1"/>
    <row r="28714" ht="14.25" customHeight="1"/>
    <row r="28715" ht="14.25" customHeight="1"/>
    <row r="28716" ht="14.25" customHeight="1"/>
    <row r="28717" ht="14.25" customHeight="1"/>
    <row r="28718" ht="14.25" customHeight="1"/>
    <row r="28719" ht="14.25" customHeight="1"/>
    <row r="28720" ht="14.25" customHeight="1"/>
    <row r="28721" ht="14.25" customHeight="1"/>
    <row r="28722" ht="14.25" customHeight="1"/>
    <row r="28723" ht="14.25" customHeight="1"/>
    <row r="28724" ht="14.25" customHeight="1"/>
    <row r="28725" ht="14.25" customHeight="1"/>
    <row r="28726" ht="14.25" customHeight="1"/>
    <row r="28727" ht="14.25" customHeight="1"/>
    <row r="28728" ht="14.25" customHeight="1"/>
    <row r="28729" ht="14.25" customHeight="1"/>
    <row r="28730" ht="14.25" customHeight="1"/>
    <row r="28731" ht="14.25" customHeight="1"/>
    <row r="28732" ht="14.25" customHeight="1"/>
    <row r="28733" ht="14.25" customHeight="1"/>
    <row r="28734" ht="14.25" customHeight="1"/>
    <row r="28735" ht="14.25" customHeight="1"/>
    <row r="28736" ht="14.25" customHeight="1"/>
    <row r="28737" ht="14.25" customHeight="1"/>
    <row r="28738" ht="14.25" customHeight="1"/>
    <row r="28739" ht="14.25" customHeight="1"/>
    <row r="28740" ht="14.25" customHeight="1"/>
    <row r="28741" ht="14.25" customHeight="1"/>
    <row r="28742" ht="14.25" customHeight="1"/>
    <row r="28743" ht="14.25" customHeight="1"/>
    <row r="28744" ht="14.25" customHeight="1"/>
    <row r="28745" ht="14.25" customHeight="1"/>
    <row r="28746" ht="14.25" customHeight="1"/>
    <row r="28747" ht="14.25" customHeight="1"/>
    <row r="28748" ht="14.25" customHeight="1"/>
    <row r="28749" ht="14.25" customHeight="1"/>
    <row r="28750" ht="14.25" customHeight="1"/>
    <row r="28751" ht="14.25" customHeight="1"/>
    <row r="28752" ht="14.25" customHeight="1"/>
    <row r="28753" ht="14.25" customHeight="1"/>
    <row r="28754" ht="14.25" customHeight="1"/>
    <row r="28755" ht="14.25" customHeight="1"/>
    <row r="28756" ht="14.25" customHeight="1"/>
    <row r="28757" ht="14.25" customHeight="1"/>
    <row r="28758" ht="14.25" customHeight="1"/>
    <row r="28759" ht="14.25" customHeight="1"/>
    <row r="28760" ht="14.25" customHeight="1"/>
    <row r="28761" ht="14.25" customHeight="1"/>
    <row r="28762" ht="14.25" customHeight="1"/>
    <row r="28763" ht="14.25" customHeight="1"/>
    <row r="28764" ht="14.25" customHeight="1"/>
    <row r="28765" ht="14.25" customHeight="1"/>
    <row r="28766" ht="14.25" customHeight="1"/>
    <row r="28767" ht="14.25" customHeight="1"/>
    <row r="28768" ht="14.25" customHeight="1"/>
    <row r="28769" ht="14.25" customHeight="1"/>
    <row r="28770" ht="14.25" customHeight="1"/>
    <row r="28771" ht="14.25" customHeight="1"/>
    <row r="28772" ht="14.25" customHeight="1"/>
    <row r="28773" ht="14.25" customHeight="1"/>
    <row r="28774" ht="14.25" customHeight="1"/>
    <row r="28775" ht="14.25" customHeight="1"/>
    <row r="28776" ht="14.25" customHeight="1"/>
    <row r="28777" ht="14.25" customHeight="1"/>
    <row r="28778" ht="14.25" customHeight="1"/>
    <row r="28779" ht="14.25" customHeight="1"/>
    <row r="28780" ht="14.25" customHeight="1"/>
    <row r="28781" ht="14.25" customHeight="1"/>
    <row r="28782" ht="14.25" customHeight="1"/>
    <row r="28783" ht="14.25" customHeight="1"/>
    <row r="28784" ht="14.25" customHeight="1"/>
    <row r="28785" ht="14.25" customHeight="1"/>
    <row r="28786" ht="14.25" customHeight="1"/>
    <row r="28787" ht="14.25" customHeight="1"/>
    <row r="28788" ht="14.25" customHeight="1"/>
    <row r="28789" ht="14.25" customHeight="1"/>
    <row r="28790" ht="14.25" customHeight="1"/>
    <row r="28791" ht="14.25" customHeight="1"/>
    <row r="28792" ht="14.25" customHeight="1"/>
    <row r="28793" ht="14.25" customHeight="1"/>
    <row r="28794" ht="14.25" customHeight="1"/>
    <row r="28795" ht="14.25" customHeight="1"/>
    <row r="28796" ht="14.25" customHeight="1"/>
    <row r="28797" ht="14.25" customHeight="1"/>
    <row r="28798" ht="14.25" customHeight="1"/>
    <row r="28799" ht="14.25" customHeight="1"/>
    <row r="28800" ht="14.25" customHeight="1"/>
    <row r="28801" ht="14.25" customHeight="1"/>
    <row r="28802" ht="14.25" customHeight="1"/>
    <row r="28803" ht="14.25" customHeight="1"/>
    <row r="28804" ht="14.25" customHeight="1"/>
    <row r="28805" ht="14.25" customHeight="1"/>
    <row r="28806" ht="14.25" customHeight="1"/>
    <row r="28807" ht="14.25" customHeight="1"/>
    <row r="28808" ht="14.25" customHeight="1"/>
    <row r="28809" ht="14.25" customHeight="1"/>
    <row r="28810" ht="14.25" customHeight="1"/>
    <row r="28811" ht="14.25" customHeight="1"/>
    <row r="28812" ht="14.25" customHeight="1"/>
    <row r="28813" ht="14.25" customHeight="1"/>
    <row r="28814" ht="14.25" customHeight="1"/>
    <row r="28815" ht="14.25" customHeight="1"/>
    <row r="28816" ht="14.25" customHeight="1"/>
    <row r="28817" ht="14.25" customHeight="1"/>
    <row r="28818" ht="14.25" customHeight="1"/>
    <row r="28819" ht="14.25" customHeight="1"/>
    <row r="28820" ht="14.25" customHeight="1"/>
    <row r="28821" ht="14.25" customHeight="1"/>
    <row r="28822" ht="14.25" customHeight="1"/>
    <row r="28823" ht="14.25" customHeight="1"/>
    <row r="28824" ht="14.25" customHeight="1"/>
    <row r="28825" ht="14.25" customHeight="1"/>
    <row r="28826" ht="14.25" customHeight="1"/>
    <row r="28827" ht="14.25" customHeight="1"/>
    <row r="28828" ht="14.25" customHeight="1"/>
    <row r="28829" ht="14.25" customHeight="1"/>
    <row r="28830" ht="14.25" customHeight="1"/>
    <row r="28831" ht="14.25" customHeight="1"/>
    <row r="28832" ht="14.25" customHeight="1"/>
    <row r="28833" ht="14.25" customHeight="1"/>
    <row r="28834" ht="14.25" customHeight="1"/>
    <row r="28835" ht="14.25" customHeight="1"/>
    <row r="28836" ht="14.25" customHeight="1"/>
    <row r="28837" ht="14.25" customHeight="1"/>
    <row r="28838" ht="14.25" customHeight="1"/>
    <row r="28839" ht="14.25" customHeight="1"/>
    <row r="28840" ht="14.25" customHeight="1"/>
    <row r="28841" ht="14.25" customHeight="1"/>
    <row r="28842" ht="14.25" customHeight="1"/>
    <row r="28843" ht="14.25" customHeight="1"/>
    <row r="28844" ht="14.25" customHeight="1"/>
    <row r="28845" ht="14.25" customHeight="1"/>
    <row r="28846" ht="14.25" customHeight="1"/>
    <row r="28847" ht="14.25" customHeight="1"/>
    <row r="28848" ht="14.25" customHeight="1"/>
    <row r="28849" ht="14.25" customHeight="1"/>
    <row r="28850" ht="14.25" customHeight="1"/>
    <row r="28851" ht="14.25" customHeight="1"/>
    <row r="28852" ht="14.25" customHeight="1"/>
    <row r="28853" ht="14.25" customHeight="1"/>
    <row r="28854" ht="14.25" customHeight="1"/>
    <row r="28855" ht="14.25" customHeight="1"/>
    <row r="28856" ht="14.25" customHeight="1"/>
    <row r="28857" ht="14.25" customHeight="1"/>
    <row r="28858" ht="14.25" customHeight="1"/>
    <row r="28859" ht="14.25" customHeight="1"/>
    <row r="28860" ht="14.25" customHeight="1"/>
    <row r="28861" ht="14.25" customHeight="1"/>
    <row r="28862" ht="14.25" customHeight="1"/>
    <row r="28863" ht="14.25" customHeight="1"/>
    <row r="28864" ht="14.25" customHeight="1"/>
    <row r="28865" ht="14.25" customHeight="1"/>
    <row r="28866" ht="14.25" customHeight="1"/>
    <row r="28867" ht="14.25" customHeight="1"/>
    <row r="28868" ht="14.25" customHeight="1"/>
    <row r="28869" ht="14.25" customHeight="1"/>
    <row r="28870" ht="14.25" customHeight="1"/>
    <row r="28871" ht="14.25" customHeight="1"/>
    <row r="28872" ht="14.25" customHeight="1"/>
    <row r="28873" ht="14.25" customHeight="1"/>
    <row r="28874" ht="14.25" customHeight="1"/>
    <row r="28875" ht="14.25" customHeight="1"/>
    <row r="28876" ht="14.25" customHeight="1"/>
    <row r="28877" ht="14.25" customHeight="1"/>
    <row r="28878" ht="14.25" customHeight="1"/>
    <row r="28879" ht="14.25" customHeight="1"/>
    <row r="28880" ht="14.25" customHeight="1"/>
    <row r="28881" ht="14.25" customHeight="1"/>
    <row r="28882" ht="14.25" customHeight="1"/>
    <row r="28883" ht="14.25" customHeight="1"/>
    <row r="28884" ht="14.25" customHeight="1"/>
    <row r="28885" ht="14.25" customHeight="1"/>
    <row r="28886" ht="14.25" customHeight="1"/>
    <row r="28887" ht="14.25" customHeight="1"/>
    <row r="28888" ht="14.25" customHeight="1"/>
    <row r="28889" ht="14.25" customHeight="1"/>
    <row r="28890" ht="14.25" customHeight="1"/>
    <row r="28891" ht="14.25" customHeight="1"/>
    <row r="28892" ht="14.25" customHeight="1"/>
    <row r="28893" ht="14.25" customHeight="1"/>
    <row r="28894" ht="14.25" customHeight="1"/>
    <row r="28895" ht="14.25" customHeight="1"/>
    <row r="28896" ht="14.25" customHeight="1"/>
    <row r="28897" ht="14.25" customHeight="1"/>
    <row r="28898" ht="14.25" customHeight="1"/>
    <row r="28899" ht="14.25" customHeight="1"/>
    <row r="28900" ht="14.25" customHeight="1"/>
    <row r="28901" ht="14.25" customHeight="1"/>
    <row r="28902" ht="14.25" customHeight="1"/>
    <row r="28903" ht="14.25" customHeight="1"/>
    <row r="28904" ht="14.25" customHeight="1"/>
    <row r="28905" ht="14.25" customHeight="1"/>
    <row r="28906" ht="14.25" customHeight="1"/>
    <row r="28907" ht="14.25" customHeight="1"/>
    <row r="28908" ht="14.25" customHeight="1"/>
    <row r="28909" ht="14.25" customHeight="1"/>
    <row r="28910" ht="14.25" customHeight="1"/>
    <row r="28911" ht="14.25" customHeight="1"/>
    <row r="28912" ht="14.25" customHeight="1"/>
    <row r="28913" ht="14.25" customHeight="1"/>
    <row r="28914" ht="14.25" customHeight="1"/>
    <row r="28915" ht="14.25" customHeight="1"/>
    <row r="28916" ht="14.25" customHeight="1"/>
    <row r="28917" ht="14.25" customHeight="1"/>
    <row r="28918" ht="14.25" customHeight="1"/>
    <row r="28919" ht="14.25" customHeight="1"/>
    <row r="28920" ht="14.25" customHeight="1"/>
    <row r="28921" ht="14.25" customHeight="1"/>
    <row r="28922" ht="14.25" customHeight="1"/>
    <row r="28923" ht="14.25" customHeight="1"/>
    <row r="28924" ht="14.25" customHeight="1"/>
    <row r="28925" ht="14.25" customHeight="1"/>
    <row r="28926" ht="14.25" customHeight="1"/>
    <row r="28927" ht="14.25" customHeight="1"/>
    <row r="28928" ht="14.25" customHeight="1"/>
    <row r="28929" ht="14.25" customHeight="1"/>
    <row r="28930" ht="14.25" customHeight="1"/>
    <row r="28931" ht="14.25" customHeight="1"/>
    <row r="28932" ht="14.25" customHeight="1"/>
    <row r="28933" ht="14.25" customHeight="1"/>
    <row r="28934" ht="14.25" customHeight="1"/>
    <row r="28935" ht="14.25" customHeight="1"/>
    <row r="28936" ht="14.25" customHeight="1"/>
    <row r="28937" ht="14.25" customHeight="1"/>
    <row r="28938" ht="14.25" customHeight="1"/>
    <row r="28939" ht="14.25" customHeight="1"/>
    <row r="28940" ht="14.25" customHeight="1"/>
    <row r="28941" ht="14.25" customHeight="1"/>
    <row r="28942" ht="14.25" customHeight="1"/>
    <row r="28943" ht="14.25" customHeight="1"/>
    <row r="28944" ht="14.25" customHeight="1"/>
    <row r="28945" ht="14.25" customHeight="1"/>
    <row r="28946" ht="14.25" customHeight="1"/>
    <row r="28947" ht="14.25" customHeight="1"/>
    <row r="28948" ht="14.25" customHeight="1"/>
    <row r="28949" ht="14.25" customHeight="1"/>
    <row r="28950" ht="14.25" customHeight="1"/>
    <row r="28951" ht="14.25" customHeight="1"/>
    <row r="28952" ht="14.25" customHeight="1"/>
    <row r="28953" ht="14.25" customHeight="1"/>
    <row r="28954" ht="14.25" customHeight="1"/>
    <row r="28955" ht="14.25" customHeight="1"/>
    <row r="28956" ht="14.25" customHeight="1"/>
    <row r="28957" ht="14.25" customHeight="1"/>
    <row r="28958" ht="14.25" customHeight="1"/>
    <row r="28959" ht="14.25" customHeight="1"/>
    <row r="28960" ht="14.25" customHeight="1"/>
    <row r="28961" ht="14.25" customHeight="1"/>
    <row r="28962" ht="14.25" customHeight="1"/>
    <row r="28963" ht="14.25" customHeight="1"/>
    <row r="28964" ht="14.25" customHeight="1"/>
    <row r="28965" ht="14.25" customHeight="1"/>
    <row r="28966" ht="14.25" customHeight="1"/>
    <row r="28967" ht="14.25" customHeight="1"/>
    <row r="28968" ht="14.25" customHeight="1"/>
    <row r="28969" ht="14.25" customHeight="1"/>
    <row r="28970" ht="14.25" customHeight="1"/>
    <row r="28971" ht="14.25" customHeight="1"/>
    <row r="28972" ht="14.25" customHeight="1"/>
    <row r="28973" ht="14.25" customHeight="1"/>
    <row r="28974" ht="14.25" customHeight="1"/>
    <row r="28975" ht="14.25" customHeight="1"/>
    <row r="28976" ht="14.25" customHeight="1"/>
    <row r="28977" ht="14.25" customHeight="1"/>
    <row r="28978" ht="14.25" customHeight="1"/>
    <row r="28979" ht="14.25" customHeight="1"/>
    <row r="28980" ht="14.25" customHeight="1"/>
    <row r="28981" ht="14.25" customHeight="1"/>
    <row r="28982" ht="14.25" customHeight="1"/>
    <row r="28983" ht="14.25" customHeight="1"/>
    <row r="28984" ht="14.25" customHeight="1"/>
    <row r="28985" ht="14.25" customHeight="1"/>
    <row r="28986" ht="14.25" customHeight="1"/>
    <row r="28987" ht="14.25" customHeight="1"/>
    <row r="28988" ht="14.25" customHeight="1"/>
    <row r="28989" ht="14.25" customHeight="1"/>
    <row r="28990" ht="14.25" customHeight="1"/>
    <row r="28991" ht="14.25" customHeight="1"/>
    <row r="28992" ht="14.25" customHeight="1"/>
    <row r="28993" ht="14.25" customHeight="1"/>
    <row r="28994" ht="14.25" customHeight="1"/>
    <row r="28995" ht="14.25" customHeight="1"/>
    <row r="28996" ht="14.25" customHeight="1"/>
    <row r="28997" ht="14.25" customHeight="1"/>
    <row r="28998" ht="14.25" customHeight="1"/>
    <row r="28999" ht="14.25" customHeight="1"/>
    <row r="29000" ht="14.25" customHeight="1"/>
    <row r="29001" ht="14.25" customHeight="1"/>
    <row r="29002" ht="14.25" customHeight="1"/>
    <row r="29003" ht="14.25" customHeight="1"/>
    <row r="29004" ht="14.25" customHeight="1"/>
    <row r="29005" ht="14.25" customHeight="1"/>
    <row r="29006" ht="14.25" customHeight="1"/>
    <row r="29007" ht="14.25" customHeight="1"/>
    <row r="29008" ht="14.25" customHeight="1"/>
    <row r="29009" ht="14.25" customHeight="1"/>
    <row r="29010" ht="14.25" customHeight="1"/>
    <row r="29011" ht="14.25" customHeight="1"/>
    <row r="29012" ht="14.25" customHeight="1"/>
    <row r="29013" ht="14.25" customHeight="1"/>
    <row r="29014" ht="14.25" customHeight="1"/>
    <row r="29015" ht="14.25" customHeight="1"/>
    <row r="29016" ht="14.25" customHeight="1"/>
    <row r="29017" ht="14.25" customHeight="1"/>
    <row r="29018" ht="14.25" customHeight="1"/>
    <row r="29019" ht="14.25" customHeight="1"/>
    <row r="29020" ht="14.25" customHeight="1"/>
    <row r="29021" ht="14.25" customHeight="1"/>
    <row r="29022" ht="14.25" customHeight="1"/>
    <row r="29023" ht="14.25" customHeight="1"/>
    <row r="29024" ht="14.25" customHeight="1"/>
    <row r="29025" ht="14.25" customHeight="1"/>
    <row r="29026" ht="14.25" customHeight="1"/>
    <row r="29027" ht="14.25" customHeight="1"/>
    <row r="29028" ht="14.25" customHeight="1"/>
    <row r="29029" ht="14.25" customHeight="1"/>
    <row r="29030" ht="14.25" customHeight="1"/>
    <row r="29031" ht="14.25" customHeight="1"/>
    <row r="29032" ht="14.25" customHeight="1"/>
    <row r="29033" ht="14.25" customHeight="1"/>
    <row r="29034" ht="14.25" customHeight="1"/>
    <row r="29035" ht="14.25" customHeight="1"/>
    <row r="29036" ht="14.25" customHeight="1"/>
    <row r="29037" ht="14.25" customHeight="1"/>
    <row r="29038" ht="14.25" customHeight="1"/>
    <row r="29039" ht="14.25" customHeight="1"/>
    <row r="29040" ht="14.25" customHeight="1"/>
    <row r="29041" ht="14.25" customHeight="1"/>
    <row r="29042" ht="14.25" customHeight="1"/>
    <row r="29043" ht="14.25" customHeight="1"/>
    <row r="29044" ht="14.25" customHeight="1"/>
    <row r="29045" ht="14.25" customHeight="1"/>
    <row r="29046" ht="14.25" customHeight="1"/>
    <row r="29047" ht="14.25" customHeight="1"/>
    <row r="29048" ht="14.25" customHeight="1"/>
    <row r="29049" ht="14.25" customHeight="1"/>
    <row r="29050" ht="14.25" customHeight="1"/>
    <row r="29051" ht="14.25" customHeight="1"/>
    <row r="29052" ht="14.25" customHeight="1"/>
    <row r="29053" ht="14.25" customHeight="1"/>
    <row r="29054" ht="14.25" customHeight="1"/>
    <row r="29055" ht="14.25" customHeight="1"/>
    <row r="29056" ht="14.25" customHeight="1"/>
    <row r="29057" ht="14.25" customHeight="1"/>
    <row r="29058" ht="14.25" customHeight="1"/>
    <row r="29059" ht="14.25" customHeight="1"/>
    <row r="29060" ht="14.25" customHeight="1"/>
    <row r="29061" ht="14.25" customHeight="1"/>
    <row r="29062" ht="14.25" customHeight="1"/>
    <row r="29063" ht="14.25" customHeight="1"/>
    <row r="29064" ht="14.25" customHeight="1"/>
    <row r="29065" ht="14.25" customHeight="1"/>
    <row r="29066" ht="14.25" customHeight="1"/>
    <row r="29067" ht="14.25" customHeight="1"/>
    <row r="29068" ht="14.25" customHeight="1"/>
    <row r="29069" ht="14.25" customHeight="1"/>
    <row r="29070" ht="14.25" customHeight="1"/>
    <row r="29071" ht="14.25" customHeight="1"/>
    <row r="29072" ht="14.25" customHeight="1"/>
    <row r="29073" ht="14.25" customHeight="1"/>
    <row r="29074" ht="14.25" customHeight="1"/>
    <row r="29075" ht="14.25" customHeight="1"/>
    <row r="29076" ht="14.25" customHeight="1"/>
    <row r="29077" ht="14.25" customHeight="1"/>
    <row r="29078" ht="14.25" customHeight="1"/>
    <row r="29079" ht="14.25" customHeight="1"/>
    <row r="29080" ht="14.25" customHeight="1"/>
    <row r="29081" ht="14.25" customHeight="1"/>
    <row r="29082" ht="14.25" customHeight="1"/>
    <row r="29083" ht="14.25" customHeight="1"/>
    <row r="29084" ht="14.25" customHeight="1"/>
    <row r="29085" ht="14.25" customHeight="1"/>
    <row r="29086" ht="14.25" customHeight="1"/>
    <row r="29087" ht="14.25" customHeight="1"/>
    <row r="29088" ht="14.25" customHeight="1"/>
    <row r="29089" ht="14.25" customHeight="1"/>
    <row r="29090" ht="14.25" customHeight="1"/>
    <row r="29091" ht="14.25" customHeight="1"/>
    <row r="29092" ht="14.25" customHeight="1"/>
    <row r="29093" ht="14.25" customHeight="1"/>
    <row r="29094" ht="14.25" customHeight="1"/>
    <row r="29095" ht="14.25" customHeight="1"/>
    <row r="29096" ht="14.25" customHeight="1"/>
    <row r="29097" ht="14.25" customHeight="1"/>
    <row r="29098" ht="14.25" customHeight="1"/>
    <row r="29099" ht="14.25" customHeight="1"/>
    <row r="29100" ht="14.25" customHeight="1"/>
    <row r="29101" ht="14.25" customHeight="1"/>
    <row r="29102" ht="14.25" customHeight="1"/>
    <row r="29103" ht="14.25" customHeight="1"/>
    <row r="29104" ht="14.25" customHeight="1"/>
    <row r="29105" ht="14.25" customHeight="1"/>
    <row r="29106" ht="14.25" customHeight="1"/>
    <row r="29107" ht="14.25" customHeight="1"/>
    <row r="29108" ht="14.25" customHeight="1"/>
    <row r="29109" ht="14.25" customHeight="1"/>
    <row r="29110" ht="14.25" customHeight="1"/>
    <row r="29111" ht="14.25" customHeight="1"/>
    <row r="29112" ht="14.25" customHeight="1"/>
    <row r="29113" ht="14.25" customHeight="1"/>
    <row r="29114" ht="14.25" customHeight="1"/>
    <row r="29115" ht="14.25" customHeight="1"/>
    <row r="29116" ht="14.25" customHeight="1"/>
    <row r="29117" ht="14.25" customHeight="1"/>
    <row r="29118" ht="14.25" customHeight="1"/>
    <row r="29119" ht="14.25" customHeight="1"/>
    <row r="29120" ht="14.25" customHeight="1"/>
    <row r="29121" ht="14.25" customHeight="1"/>
    <row r="29122" ht="14.25" customHeight="1"/>
    <row r="29123" ht="14.25" customHeight="1"/>
    <row r="29124" ht="14.25" customHeight="1"/>
    <row r="29125" ht="14.25" customHeight="1"/>
    <row r="29126" ht="14.25" customHeight="1"/>
    <row r="29127" ht="14.25" customHeight="1"/>
    <row r="29128" ht="14.25" customHeight="1"/>
    <row r="29129" ht="14.25" customHeight="1"/>
    <row r="29130" ht="14.25" customHeight="1"/>
    <row r="29131" ht="14.25" customHeight="1"/>
    <row r="29132" ht="14.25" customHeight="1"/>
    <row r="29133" ht="14.25" customHeight="1"/>
    <row r="29134" ht="14.25" customHeight="1"/>
    <row r="29135" ht="14.25" customHeight="1"/>
    <row r="29136" ht="14.25" customHeight="1"/>
    <row r="29137" ht="14.25" customHeight="1"/>
    <row r="29138" ht="14.25" customHeight="1"/>
    <row r="29139" ht="14.25" customHeight="1"/>
    <row r="29140" ht="14.25" customHeight="1"/>
    <row r="29141" ht="14.25" customHeight="1"/>
    <row r="29142" ht="14.25" customHeight="1"/>
    <row r="29143" ht="14.25" customHeight="1"/>
    <row r="29144" ht="14.25" customHeight="1"/>
    <row r="29145" ht="14.25" customHeight="1"/>
    <row r="29146" ht="14.25" customHeight="1"/>
    <row r="29147" ht="14.25" customHeight="1"/>
    <row r="29148" ht="14.25" customHeight="1"/>
    <row r="29149" ht="14.25" customHeight="1"/>
    <row r="29150" ht="14.25" customHeight="1"/>
    <row r="29151" ht="14.25" customHeight="1"/>
    <row r="29152" ht="14.25" customHeight="1"/>
    <row r="29153" ht="14.25" customHeight="1"/>
    <row r="29154" ht="14.25" customHeight="1"/>
    <row r="29155" ht="14.25" customHeight="1"/>
    <row r="29156" ht="14.25" customHeight="1"/>
    <row r="29157" ht="14.25" customHeight="1"/>
    <row r="29158" ht="14.25" customHeight="1"/>
    <row r="29159" ht="14.25" customHeight="1"/>
    <row r="29160" ht="14.25" customHeight="1"/>
    <row r="29161" ht="14.25" customHeight="1"/>
    <row r="29162" ht="14.25" customHeight="1"/>
    <row r="29163" ht="14.25" customHeight="1"/>
    <row r="29164" ht="14.25" customHeight="1"/>
    <row r="29165" ht="14.25" customHeight="1"/>
    <row r="29166" ht="14.25" customHeight="1"/>
    <row r="29167" ht="14.25" customHeight="1"/>
    <row r="29168" ht="14.25" customHeight="1"/>
    <row r="29169" ht="14.25" customHeight="1"/>
    <row r="29170" ht="14.25" customHeight="1"/>
    <row r="29171" ht="14.25" customHeight="1"/>
    <row r="29172" ht="14.25" customHeight="1"/>
    <row r="29173" ht="14.25" customHeight="1"/>
    <row r="29174" ht="14.25" customHeight="1"/>
    <row r="29175" ht="14.25" customHeight="1"/>
    <row r="29176" ht="14.25" customHeight="1"/>
    <row r="29177" ht="14.25" customHeight="1"/>
    <row r="29178" ht="14.25" customHeight="1"/>
    <row r="29179" ht="14.25" customHeight="1"/>
    <row r="29180" ht="14.25" customHeight="1"/>
    <row r="29181" ht="14.25" customHeight="1"/>
    <row r="29182" ht="14.25" customHeight="1"/>
    <row r="29183" ht="14.25" customHeight="1"/>
    <row r="29184" ht="14.25" customHeight="1"/>
    <row r="29185" ht="14.25" customHeight="1"/>
    <row r="29186" ht="14.25" customHeight="1"/>
    <row r="29187" ht="14.25" customHeight="1"/>
    <row r="29188" ht="14.25" customHeight="1"/>
    <row r="29189" ht="14.25" customHeight="1"/>
    <row r="29190" ht="14.25" customHeight="1"/>
    <row r="29191" ht="14.25" customHeight="1"/>
    <row r="29192" ht="14.25" customHeight="1"/>
    <row r="29193" ht="14.25" customHeight="1"/>
    <row r="29194" ht="14.25" customHeight="1"/>
    <row r="29195" ht="14.25" customHeight="1"/>
    <row r="29196" ht="14.25" customHeight="1"/>
    <row r="29197" ht="14.25" customHeight="1"/>
    <row r="29198" ht="14.25" customHeight="1"/>
    <row r="29199" ht="14.25" customHeight="1"/>
    <row r="29200" ht="14.25" customHeight="1"/>
    <row r="29201" ht="14.25" customHeight="1"/>
    <row r="29202" ht="14.25" customHeight="1"/>
    <row r="29203" ht="14.25" customHeight="1"/>
    <row r="29204" ht="14.25" customHeight="1"/>
    <row r="29205" ht="14.25" customHeight="1"/>
    <row r="29206" ht="14.25" customHeight="1"/>
    <row r="29207" ht="14.25" customHeight="1"/>
    <row r="29208" ht="14.25" customHeight="1"/>
    <row r="29209" ht="14.25" customHeight="1"/>
    <row r="29210" ht="14.25" customHeight="1"/>
    <row r="29211" ht="14.25" customHeight="1"/>
    <row r="29212" ht="14.25" customHeight="1"/>
    <row r="29213" ht="14.25" customHeight="1"/>
    <row r="29214" ht="14.25" customHeight="1"/>
    <row r="29215" ht="14.25" customHeight="1"/>
    <row r="29216" ht="14.25" customHeight="1"/>
    <row r="29217" ht="14.25" customHeight="1"/>
    <row r="29218" ht="14.25" customHeight="1"/>
    <row r="29219" ht="14.25" customHeight="1"/>
    <row r="29220" ht="14.25" customHeight="1"/>
    <row r="29221" ht="14.25" customHeight="1"/>
    <row r="29222" ht="14.25" customHeight="1"/>
    <row r="29223" ht="14.25" customHeight="1"/>
    <row r="29224" ht="14.25" customHeight="1"/>
    <row r="29225" ht="14.25" customHeight="1"/>
    <row r="29226" ht="14.25" customHeight="1"/>
    <row r="29227" ht="14.25" customHeight="1"/>
    <row r="29228" ht="14.25" customHeight="1"/>
    <row r="29229" ht="14.25" customHeight="1"/>
    <row r="29230" ht="14.25" customHeight="1"/>
    <row r="29231" ht="14.25" customHeight="1"/>
    <row r="29232" ht="14.25" customHeight="1"/>
    <row r="29233" ht="14.25" customHeight="1"/>
    <row r="29234" ht="14.25" customHeight="1"/>
    <row r="29235" ht="14.25" customHeight="1"/>
    <row r="29236" ht="14.25" customHeight="1"/>
    <row r="29237" ht="14.25" customHeight="1"/>
    <row r="29238" ht="14.25" customHeight="1"/>
    <row r="29239" ht="14.25" customHeight="1"/>
    <row r="29240" ht="14.25" customHeight="1"/>
    <row r="29241" ht="14.25" customHeight="1"/>
    <row r="29242" ht="14.25" customHeight="1"/>
    <row r="29243" ht="14.25" customHeight="1"/>
    <row r="29244" ht="14.25" customHeight="1"/>
    <row r="29245" ht="14.25" customHeight="1"/>
    <row r="29246" ht="14.25" customHeight="1"/>
    <row r="29247" ht="14.25" customHeight="1"/>
    <row r="29248" ht="14.25" customHeight="1"/>
    <row r="29249" ht="14.25" customHeight="1"/>
    <row r="29250" ht="14.25" customHeight="1"/>
    <row r="29251" ht="14.25" customHeight="1"/>
    <row r="29252" ht="14.25" customHeight="1"/>
    <row r="29253" ht="14.25" customHeight="1"/>
    <row r="29254" ht="14.25" customHeight="1"/>
    <row r="29255" ht="14.25" customHeight="1"/>
    <row r="29256" ht="14.25" customHeight="1"/>
    <row r="29257" ht="14.25" customHeight="1"/>
    <row r="29258" ht="14.25" customHeight="1"/>
    <row r="29259" ht="14.25" customHeight="1"/>
    <row r="29260" ht="14.25" customHeight="1"/>
    <row r="29261" ht="14.25" customHeight="1"/>
    <row r="29262" ht="14.25" customHeight="1"/>
    <row r="29263" ht="14.25" customHeight="1"/>
    <row r="29264" ht="14.25" customHeight="1"/>
    <row r="29265" ht="14.25" customHeight="1"/>
    <row r="29266" ht="14.25" customHeight="1"/>
    <row r="29267" ht="14.25" customHeight="1"/>
    <row r="29268" ht="14.25" customHeight="1"/>
    <row r="29269" ht="14.25" customHeight="1"/>
    <row r="29270" ht="14.25" customHeight="1"/>
    <row r="29271" ht="14.25" customHeight="1"/>
    <row r="29272" ht="14.25" customHeight="1"/>
    <row r="29273" ht="14.25" customHeight="1"/>
    <row r="29274" ht="14.25" customHeight="1"/>
    <row r="29275" ht="14.25" customHeight="1"/>
    <row r="29276" ht="14.25" customHeight="1"/>
    <row r="29277" ht="14.25" customHeight="1"/>
    <row r="29278" ht="14.25" customHeight="1"/>
    <row r="29279" ht="14.25" customHeight="1"/>
    <row r="29280" ht="14.25" customHeight="1"/>
    <row r="29281" ht="14.25" customHeight="1"/>
    <row r="29282" ht="14.25" customHeight="1"/>
    <row r="29283" ht="14.25" customHeight="1"/>
    <row r="29284" ht="14.25" customHeight="1"/>
    <row r="29285" ht="14.25" customHeight="1"/>
    <row r="29286" ht="14.25" customHeight="1"/>
    <row r="29287" ht="14.25" customHeight="1"/>
    <row r="29288" ht="14.25" customHeight="1"/>
    <row r="29289" ht="14.25" customHeight="1"/>
    <row r="29290" ht="14.25" customHeight="1"/>
    <row r="29291" ht="14.25" customHeight="1"/>
    <row r="29292" ht="14.25" customHeight="1"/>
    <row r="29293" ht="14.25" customHeight="1"/>
    <row r="29294" ht="14.25" customHeight="1"/>
    <row r="29295" ht="14.25" customHeight="1"/>
    <row r="29296" ht="14.25" customHeight="1"/>
    <row r="29297" ht="14.25" customHeight="1"/>
    <row r="29298" ht="14.25" customHeight="1"/>
    <row r="29299" ht="14.25" customHeight="1"/>
    <row r="29300" ht="14.25" customHeight="1"/>
    <row r="29301" ht="14.25" customHeight="1"/>
    <row r="29302" ht="14.25" customHeight="1"/>
    <row r="29303" ht="14.25" customHeight="1"/>
    <row r="29304" ht="14.25" customHeight="1"/>
    <row r="29305" ht="14.25" customHeight="1"/>
    <row r="29306" ht="14.25" customHeight="1"/>
    <row r="29307" ht="14.25" customHeight="1"/>
    <row r="29308" ht="14.25" customHeight="1"/>
    <row r="29309" ht="14.25" customHeight="1"/>
    <row r="29310" ht="14.25" customHeight="1"/>
    <row r="29311" ht="14.25" customHeight="1"/>
    <row r="29312" ht="14.25" customHeight="1"/>
    <row r="29313" ht="14.25" customHeight="1"/>
    <row r="29314" ht="14.25" customHeight="1"/>
    <row r="29315" ht="14.25" customHeight="1"/>
    <row r="29316" ht="14.25" customHeight="1"/>
    <row r="29317" ht="14.25" customHeight="1"/>
    <row r="29318" ht="14.25" customHeight="1"/>
    <row r="29319" ht="14.25" customHeight="1"/>
    <row r="29320" ht="14.25" customHeight="1"/>
    <row r="29321" ht="14.25" customHeight="1"/>
    <row r="29322" ht="14.25" customHeight="1"/>
    <row r="29323" ht="14.25" customHeight="1"/>
    <row r="29324" ht="14.25" customHeight="1"/>
    <row r="29325" ht="14.25" customHeight="1"/>
    <row r="29326" ht="14.25" customHeight="1"/>
    <row r="29327" ht="14.25" customHeight="1"/>
    <row r="29328" ht="14.25" customHeight="1"/>
    <row r="29329" ht="14.25" customHeight="1"/>
    <row r="29330" ht="14.25" customHeight="1"/>
    <row r="29331" ht="14.25" customHeight="1"/>
    <row r="29332" ht="14.25" customHeight="1"/>
    <row r="29333" ht="14.25" customHeight="1"/>
    <row r="29334" ht="14.25" customHeight="1"/>
    <row r="29335" ht="14.25" customHeight="1"/>
    <row r="29336" ht="14.25" customHeight="1"/>
    <row r="29337" ht="14.25" customHeight="1"/>
    <row r="29338" ht="14.25" customHeight="1"/>
    <row r="29339" ht="14.25" customHeight="1"/>
    <row r="29340" ht="14.25" customHeight="1"/>
    <row r="29341" ht="14.25" customHeight="1"/>
    <row r="29342" ht="14.25" customHeight="1"/>
    <row r="29343" ht="14.25" customHeight="1"/>
    <row r="29344" ht="14.25" customHeight="1"/>
    <row r="29345" ht="14.25" customHeight="1"/>
    <row r="29346" ht="14.25" customHeight="1"/>
    <row r="29347" ht="14.25" customHeight="1"/>
    <row r="29348" ht="14.25" customHeight="1"/>
    <row r="29349" ht="14.25" customHeight="1"/>
    <row r="29350" ht="14.25" customHeight="1"/>
    <row r="29351" ht="14.25" customHeight="1"/>
    <row r="29352" ht="14.25" customHeight="1"/>
    <row r="29353" ht="14.25" customHeight="1"/>
    <row r="29354" ht="14.25" customHeight="1"/>
    <row r="29355" ht="14.25" customHeight="1"/>
    <row r="29356" ht="14.25" customHeight="1"/>
    <row r="29357" ht="14.25" customHeight="1"/>
    <row r="29358" ht="14.25" customHeight="1"/>
    <row r="29359" ht="14.25" customHeight="1"/>
    <row r="29360" ht="14.25" customHeight="1"/>
    <row r="29361" ht="14.25" customHeight="1"/>
    <row r="29362" ht="14.25" customHeight="1"/>
    <row r="29363" ht="14.25" customHeight="1"/>
    <row r="29364" ht="14.25" customHeight="1"/>
    <row r="29365" ht="14.25" customHeight="1"/>
    <row r="29366" ht="14.25" customHeight="1"/>
    <row r="29367" ht="14.25" customHeight="1"/>
    <row r="29368" ht="14.25" customHeight="1"/>
    <row r="29369" ht="14.25" customHeight="1"/>
    <row r="29370" ht="14.25" customHeight="1"/>
    <row r="29371" ht="14.25" customHeight="1"/>
    <row r="29372" ht="14.25" customHeight="1"/>
    <row r="29373" ht="14.25" customHeight="1"/>
    <row r="29374" ht="14.25" customHeight="1"/>
    <row r="29375" ht="14.25" customHeight="1"/>
    <row r="29376" ht="14.25" customHeight="1"/>
    <row r="29377" ht="14.25" customHeight="1"/>
    <row r="29378" ht="14.25" customHeight="1"/>
    <row r="29379" ht="14.25" customHeight="1"/>
    <row r="29380" ht="14.25" customHeight="1"/>
    <row r="29381" ht="14.25" customHeight="1"/>
    <row r="29382" ht="14.25" customHeight="1"/>
    <row r="29383" ht="14.25" customHeight="1"/>
    <row r="29384" ht="14.25" customHeight="1"/>
    <row r="29385" ht="14.25" customHeight="1"/>
    <row r="29386" ht="14.25" customHeight="1"/>
    <row r="29387" ht="14.25" customHeight="1"/>
    <row r="29388" ht="14.25" customHeight="1"/>
    <row r="29389" ht="14.25" customHeight="1"/>
    <row r="29390" ht="14.25" customHeight="1"/>
    <row r="29391" ht="14.25" customHeight="1"/>
    <row r="29392" ht="14.25" customHeight="1"/>
    <row r="29393" ht="14.25" customHeight="1"/>
    <row r="29394" ht="14.25" customHeight="1"/>
    <row r="29395" ht="14.25" customHeight="1"/>
    <row r="29396" ht="14.25" customHeight="1"/>
    <row r="29397" ht="14.25" customHeight="1"/>
    <row r="29398" ht="14.25" customHeight="1"/>
    <row r="29399" ht="14.25" customHeight="1"/>
    <row r="29400" ht="14.25" customHeight="1"/>
    <row r="29401" ht="14.25" customHeight="1"/>
    <row r="29402" ht="14.25" customHeight="1"/>
    <row r="29403" ht="14.25" customHeight="1"/>
    <row r="29404" ht="14.25" customHeight="1"/>
    <row r="29405" ht="14.25" customHeight="1"/>
    <row r="29406" ht="14.25" customHeight="1"/>
    <row r="29407" ht="14.25" customHeight="1"/>
    <row r="29408" ht="14.25" customHeight="1"/>
    <row r="29409" ht="14.25" customHeight="1"/>
    <row r="29410" ht="14.25" customHeight="1"/>
    <row r="29411" ht="14.25" customHeight="1"/>
    <row r="29412" ht="14.25" customHeight="1"/>
    <row r="29413" ht="14.25" customHeight="1"/>
    <row r="29414" ht="14.25" customHeight="1"/>
    <row r="29415" ht="14.25" customHeight="1"/>
    <row r="29416" ht="14.25" customHeight="1"/>
    <row r="29417" ht="14.25" customHeight="1"/>
    <row r="29418" ht="14.25" customHeight="1"/>
    <row r="29419" ht="14.25" customHeight="1"/>
    <row r="29420" ht="14.25" customHeight="1"/>
    <row r="29421" ht="14.25" customHeight="1"/>
    <row r="29422" ht="14.25" customHeight="1"/>
    <row r="29423" ht="14.25" customHeight="1"/>
    <row r="29424" ht="14.25" customHeight="1"/>
    <row r="29425" ht="14.25" customHeight="1"/>
    <row r="29426" ht="14.25" customHeight="1"/>
    <row r="29427" ht="14.25" customHeight="1"/>
    <row r="29428" ht="14.25" customHeight="1"/>
    <row r="29429" ht="14.25" customHeight="1"/>
    <row r="29430" ht="14.25" customHeight="1"/>
    <row r="29431" ht="14.25" customHeight="1"/>
    <row r="29432" ht="14.25" customHeight="1"/>
    <row r="29433" ht="14.25" customHeight="1"/>
    <row r="29434" ht="14.25" customHeight="1"/>
    <row r="29435" ht="14.25" customHeight="1"/>
    <row r="29436" ht="14.25" customHeight="1"/>
    <row r="29437" ht="14.25" customHeight="1"/>
    <row r="29438" ht="14.25" customHeight="1"/>
    <row r="29439" ht="14.25" customHeight="1"/>
    <row r="29440" ht="14.25" customHeight="1"/>
    <row r="29441" ht="14.25" customHeight="1"/>
    <row r="29442" ht="14.25" customHeight="1"/>
    <row r="29443" ht="14.25" customHeight="1"/>
    <row r="29444" ht="14.25" customHeight="1"/>
    <row r="29445" ht="14.25" customHeight="1"/>
    <row r="29446" ht="14.25" customHeight="1"/>
    <row r="29447" ht="14.25" customHeight="1"/>
    <row r="29448" ht="14.25" customHeight="1"/>
    <row r="29449" ht="14.25" customHeight="1"/>
    <row r="29450" ht="14.25" customHeight="1"/>
    <row r="29451" ht="14.25" customHeight="1"/>
    <row r="29452" ht="14.25" customHeight="1"/>
    <row r="29453" ht="14.25" customHeight="1"/>
    <row r="29454" ht="14.25" customHeight="1"/>
    <row r="29455" ht="14.25" customHeight="1"/>
    <row r="29456" ht="14.25" customHeight="1"/>
    <row r="29457" ht="14.25" customHeight="1"/>
    <row r="29458" ht="14.25" customHeight="1"/>
    <row r="29459" ht="14.25" customHeight="1"/>
    <row r="29460" ht="14.25" customHeight="1"/>
    <row r="29461" ht="14.25" customHeight="1"/>
    <row r="29462" ht="14.25" customHeight="1"/>
    <row r="29463" ht="14.25" customHeight="1"/>
    <row r="29464" ht="14.25" customHeight="1"/>
    <row r="29465" ht="14.25" customHeight="1"/>
    <row r="29466" ht="14.25" customHeight="1"/>
    <row r="29467" ht="14.25" customHeight="1"/>
    <row r="29468" ht="14.25" customHeight="1"/>
    <row r="29469" ht="14.25" customHeight="1"/>
    <row r="29470" ht="14.25" customHeight="1"/>
    <row r="29471" ht="14.25" customHeight="1"/>
    <row r="29472" ht="14.25" customHeight="1"/>
    <row r="29473" ht="14.25" customHeight="1"/>
    <row r="29474" ht="14.25" customHeight="1"/>
    <row r="29475" ht="14.25" customHeight="1"/>
    <row r="29476" ht="14.25" customHeight="1"/>
    <row r="29477" ht="14.25" customHeight="1"/>
    <row r="29478" ht="14.25" customHeight="1"/>
    <row r="29479" ht="14.25" customHeight="1"/>
    <row r="29480" ht="14.25" customHeight="1"/>
    <row r="29481" ht="14.25" customHeight="1"/>
    <row r="29482" ht="14.25" customHeight="1"/>
    <row r="29483" ht="14.25" customHeight="1"/>
    <row r="29484" ht="14.25" customHeight="1"/>
    <row r="29485" ht="14.25" customHeight="1"/>
    <row r="29486" ht="14.25" customHeight="1"/>
    <row r="29487" ht="14.25" customHeight="1"/>
    <row r="29488" ht="14.25" customHeight="1"/>
    <row r="29489" ht="14.25" customHeight="1"/>
    <row r="29490" ht="14.25" customHeight="1"/>
    <row r="29491" ht="14.25" customHeight="1"/>
    <row r="29492" ht="14.25" customHeight="1"/>
    <row r="29493" ht="14.25" customHeight="1"/>
    <row r="29494" ht="14.25" customHeight="1"/>
    <row r="29495" ht="14.25" customHeight="1"/>
    <row r="29496" ht="14.25" customHeight="1"/>
    <row r="29497" ht="14.25" customHeight="1"/>
    <row r="29498" ht="14.25" customHeight="1"/>
    <row r="29499" ht="14.25" customHeight="1"/>
    <row r="29500" ht="14.25" customHeight="1"/>
    <row r="29501" ht="14.25" customHeight="1"/>
    <row r="29502" ht="14.25" customHeight="1"/>
    <row r="29503" ht="14.25" customHeight="1"/>
    <row r="29504" ht="14.25" customHeight="1"/>
    <row r="29505" ht="14.25" customHeight="1"/>
    <row r="29506" ht="14.25" customHeight="1"/>
    <row r="29507" ht="14.25" customHeight="1"/>
    <row r="29508" ht="14.25" customHeight="1"/>
    <row r="29509" ht="14.25" customHeight="1"/>
    <row r="29510" ht="14.25" customHeight="1"/>
    <row r="29511" ht="14.25" customHeight="1"/>
    <row r="29512" ht="14.25" customHeight="1"/>
    <row r="29513" ht="14.25" customHeight="1"/>
    <row r="29514" ht="14.25" customHeight="1"/>
    <row r="29515" ht="14.25" customHeight="1"/>
    <row r="29516" ht="14.25" customHeight="1"/>
    <row r="29517" ht="14.25" customHeight="1"/>
    <row r="29518" ht="14.25" customHeight="1"/>
    <row r="29519" ht="14.25" customHeight="1"/>
    <row r="29520" ht="14.25" customHeight="1"/>
    <row r="29521" ht="14.25" customHeight="1"/>
    <row r="29522" ht="14.25" customHeight="1"/>
    <row r="29523" ht="14.25" customHeight="1"/>
    <row r="29524" ht="14.25" customHeight="1"/>
    <row r="29525" ht="14.25" customHeight="1"/>
    <row r="29526" ht="14.25" customHeight="1"/>
    <row r="29527" ht="14.25" customHeight="1"/>
    <row r="29528" ht="14.25" customHeight="1"/>
    <row r="29529" ht="14.25" customHeight="1"/>
    <row r="29530" ht="14.25" customHeight="1"/>
    <row r="29531" ht="14.25" customHeight="1"/>
    <row r="29532" ht="14.25" customHeight="1"/>
    <row r="29533" ht="14.25" customHeight="1"/>
    <row r="29534" ht="14.25" customHeight="1"/>
    <row r="29535" ht="14.25" customHeight="1"/>
    <row r="29536" ht="14.25" customHeight="1"/>
    <row r="29537" ht="14.25" customHeight="1"/>
    <row r="29538" ht="14.25" customHeight="1"/>
    <row r="29539" ht="14.25" customHeight="1"/>
    <row r="29540" ht="14.25" customHeight="1"/>
    <row r="29541" ht="14.25" customHeight="1"/>
    <row r="29542" ht="14.25" customHeight="1"/>
    <row r="29543" ht="14.25" customHeight="1"/>
    <row r="29544" ht="14.25" customHeight="1"/>
    <row r="29545" ht="14.25" customHeight="1"/>
    <row r="29546" ht="14.25" customHeight="1"/>
    <row r="29547" ht="14.25" customHeight="1"/>
    <row r="29548" ht="14.25" customHeight="1"/>
    <row r="29549" ht="14.25" customHeight="1"/>
    <row r="29550" ht="14.25" customHeight="1"/>
    <row r="29551" ht="14.25" customHeight="1"/>
    <row r="29552" ht="14.25" customHeight="1"/>
    <row r="29553" ht="14.25" customHeight="1"/>
    <row r="29554" ht="14.25" customHeight="1"/>
    <row r="29555" ht="14.25" customHeight="1"/>
    <row r="29556" ht="14.25" customHeight="1"/>
    <row r="29557" ht="14.25" customHeight="1"/>
    <row r="29558" ht="14.25" customHeight="1"/>
    <row r="29559" ht="14.25" customHeight="1"/>
    <row r="29560" ht="14.25" customHeight="1"/>
    <row r="29561" ht="14.25" customHeight="1"/>
    <row r="29562" ht="14.25" customHeight="1"/>
    <row r="29563" ht="14.25" customHeight="1"/>
    <row r="29564" ht="14.25" customHeight="1"/>
    <row r="29565" ht="14.25" customHeight="1"/>
    <row r="29566" ht="14.25" customHeight="1"/>
    <row r="29567" ht="14.25" customHeight="1"/>
    <row r="29568" ht="14.25" customHeight="1"/>
    <row r="29569" ht="14.25" customHeight="1"/>
    <row r="29570" ht="14.25" customHeight="1"/>
    <row r="29571" ht="14.25" customHeight="1"/>
    <row r="29572" ht="14.25" customHeight="1"/>
    <row r="29573" ht="14.25" customHeight="1"/>
    <row r="29574" ht="14.25" customHeight="1"/>
    <row r="29575" ht="14.25" customHeight="1"/>
    <row r="29576" ht="14.25" customHeight="1"/>
    <row r="29577" ht="14.25" customHeight="1"/>
    <row r="29578" ht="14.25" customHeight="1"/>
    <row r="29579" ht="14.25" customHeight="1"/>
    <row r="29580" ht="14.25" customHeight="1"/>
    <row r="29581" ht="14.25" customHeight="1"/>
    <row r="29582" ht="14.25" customHeight="1"/>
    <row r="29583" ht="14.25" customHeight="1"/>
    <row r="29584" ht="14.25" customHeight="1"/>
    <row r="29585" ht="14.25" customHeight="1"/>
    <row r="29586" ht="14.25" customHeight="1"/>
    <row r="29587" ht="14.25" customHeight="1"/>
    <row r="29588" ht="14.25" customHeight="1"/>
    <row r="29589" ht="14.25" customHeight="1"/>
    <row r="29590" ht="14.25" customHeight="1"/>
    <row r="29591" ht="14.25" customHeight="1"/>
    <row r="29592" ht="14.25" customHeight="1"/>
    <row r="29593" ht="14.25" customHeight="1"/>
    <row r="29594" ht="14.25" customHeight="1"/>
    <row r="29595" ht="14.25" customHeight="1"/>
    <row r="29596" ht="14.25" customHeight="1"/>
    <row r="29597" ht="14.25" customHeight="1"/>
    <row r="29598" ht="14.25" customHeight="1"/>
    <row r="29599" ht="14.25" customHeight="1"/>
    <row r="29600" ht="14.25" customHeight="1"/>
    <row r="29601" ht="14.25" customHeight="1"/>
    <row r="29602" ht="14.25" customHeight="1"/>
    <row r="29603" ht="14.25" customHeight="1"/>
    <row r="29604" ht="14.25" customHeight="1"/>
    <row r="29605" ht="14.25" customHeight="1"/>
    <row r="29606" ht="14.25" customHeight="1"/>
    <row r="29607" ht="14.25" customHeight="1"/>
    <row r="29608" ht="14.25" customHeight="1"/>
    <row r="29609" ht="14.25" customHeight="1"/>
    <row r="29610" ht="14.25" customHeight="1"/>
    <row r="29611" ht="14.25" customHeight="1"/>
    <row r="29612" ht="14.25" customHeight="1"/>
    <row r="29613" ht="14.25" customHeight="1"/>
    <row r="29614" ht="14.25" customHeight="1"/>
    <row r="29615" ht="14.25" customHeight="1"/>
    <row r="29616" ht="14.25" customHeight="1"/>
    <row r="29617" ht="14.25" customHeight="1"/>
    <row r="29618" ht="14.25" customHeight="1"/>
    <row r="29619" ht="14.25" customHeight="1"/>
    <row r="29620" ht="14.25" customHeight="1"/>
    <row r="29621" ht="14.25" customHeight="1"/>
    <row r="29622" ht="14.25" customHeight="1"/>
    <row r="29623" ht="14.25" customHeight="1"/>
    <row r="29624" ht="14.25" customHeight="1"/>
    <row r="29625" ht="14.25" customHeight="1"/>
    <row r="29626" ht="14.25" customHeight="1"/>
    <row r="29627" ht="14.25" customHeight="1"/>
    <row r="29628" ht="14.25" customHeight="1"/>
    <row r="29629" ht="14.25" customHeight="1"/>
    <row r="29630" ht="14.25" customHeight="1"/>
    <row r="29631" ht="14.25" customHeight="1"/>
    <row r="29632" ht="14.25" customHeight="1"/>
    <row r="29633" ht="14.25" customHeight="1"/>
    <row r="29634" ht="14.25" customHeight="1"/>
    <row r="29635" ht="14.25" customHeight="1"/>
    <row r="29636" ht="14.25" customHeight="1"/>
    <row r="29637" ht="14.25" customHeight="1"/>
    <row r="29638" ht="14.25" customHeight="1"/>
    <row r="29639" ht="14.25" customHeight="1"/>
    <row r="29640" ht="14.25" customHeight="1"/>
    <row r="29641" ht="14.25" customHeight="1"/>
    <row r="29642" ht="14.25" customHeight="1"/>
    <row r="29643" ht="14.25" customHeight="1"/>
    <row r="29644" ht="14.25" customHeight="1"/>
    <row r="29645" ht="14.25" customHeight="1"/>
    <row r="29646" ht="14.25" customHeight="1"/>
    <row r="29647" ht="14.25" customHeight="1"/>
    <row r="29648" ht="14.25" customHeight="1"/>
    <row r="29649" ht="14.25" customHeight="1"/>
    <row r="29650" ht="14.25" customHeight="1"/>
    <row r="29651" ht="14.25" customHeight="1"/>
    <row r="29652" ht="14.25" customHeight="1"/>
    <row r="29653" ht="14.25" customHeight="1"/>
    <row r="29654" ht="14.25" customHeight="1"/>
    <row r="29655" ht="14.25" customHeight="1"/>
    <row r="29656" ht="14.25" customHeight="1"/>
    <row r="29657" ht="14.25" customHeight="1"/>
    <row r="29658" ht="14.25" customHeight="1"/>
    <row r="29659" ht="14.25" customHeight="1"/>
    <row r="29660" ht="14.25" customHeight="1"/>
    <row r="29661" ht="14.25" customHeight="1"/>
    <row r="29662" ht="14.25" customHeight="1"/>
    <row r="29663" ht="14.25" customHeight="1"/>
    <row r="29664" ht="14.25" customHeight="1"/>
    <row r="29665" ht="14.25" customHeight="1"/>
    <row r="29666" ht="14.25" customHeight="1"/>
    <row r="29667" ht="14.25" customHeight="1"/>
    <row r="29668" ht="14.25" customHeight="1"/>
    <row r="29669" ht="14.25" customHeight="1"/>
    <row r="29670" ht="14.25" customHeight="1"/>
    <row r="29671" ht="14.25" customHeight="1"/>
    <row r="29672" ht="14.25" customHeight="1"/>
    <row r="29673" ht="14.25" customHeight="1"/>
    <row r="29674" ht="14.25" customHeight="1"/>
    <row r="29675" ht="14.25" customHeight="1"/>
    <row r="29676" ht="14.25" customHeight="1"/>
    <row r="29677" ht="14.25" customHeight="1"/>
    <row r="29678" ht="14.25" customHeight="1"/>
    <row r="29679" ht="14.25" customHeight="1"/>
    <row r="29680" ht="14.25" customHeight="1"/>
    <row r="29681" ht="14.25" customHeight="1"/>
    <row r="29682" ht="14.25" customHeight="1"/>
    <row r="29683" ht="14.25" customHeight="1"/>
    <row r="29684" ht="14.25" customHeight="1"/>
    <row r="29685" ht="14.25" customHeight="1"/>
    <row r="29686" ht="14.25" customHeight="1"/>
    <row r="29687" ht="14.25" customHeight="1"/>
    <row r="29688" ht="14.25" customHeight="1"/>
    <row r="29689" ht="14.25" customHeight="1"/>
    <row r="29690" ht="14.25" customHeight="1"/>
    <row r="29691" ht="14.25" customHeight="1"/>
    <row r="29692" ht="14.25" customHeight="1"/>
    <row r="29693" ht="14.25" customHeight="1"/>
    <row r="29694" ht="14.25" customHeight="1"/>
    <row r="29695" ht="14.25" customHeight="1"/>
    <row r="29696" ht="14.25" customHeight="1"/>
    <row r="29697" ht="14.25" customHeight="1"/>
    <row r="29698" ht="14.25" customHeight="1"/>
    <row r="29699" ht="14.25" customHeight="1"/>
    <row r="29700" ht="14.25" customHeight="1"/>
    <row r="29701" ht="14.25" customHeight="1"/>
    <row r="29702" ht="14.25" customHeight="1"/>
    <row r="29703" ht="14.25" customHeight="1"/>
    <row r="29704" ht="14.25" customHeight="1"/>
    <row r="29705" ht="14.25" customHeight="1"/>
    <row r="29706" ht="14.25" customHeight="1"/>
    <row r="29707" ht="14.25" customHeight="1"/>
    <row r="29708" ht="14.25" customHeight="1"/>
    <row r="29709" ht="14.25" customHeight="1"/>
    <row r="29710" ht="14.25" customHeight="1"/>
    <row r="29711" ht="14.25" customHeight="1"/>
    <row r="29712" ht="14.25" customHeight="1"/>
    <row r="29713" ht="14.25" customHeight="1"/>
    <row r="29714" ht="14.25" customHeight="1"/>
    <row r="29715" ht="14.25" customHeight="1"/>
    <row r="29716" ht="14.25" customHeight="1"/>
    <row r="29717" ht="14.25" customHeight="1"/>
    <row r="29718" ht="14.25" customHeight="1"/>
    <row r="29719" ht="14.25" customHeight="1"/>
    <row r="29720" ht="14.25" customHeight="1"/>
    <row r="29721" ht="14.25" customHeight="1"/>
    <row r="29722" ht="14.25" customHeight="1"/>
    <row r="29723" ht="14.25" customHeight="1"/>
    <row r="29724" ht="14.25" customHeight="1"/>
    <row r="29725" ht="14.25" customHeight="1"/>
    <row r="29726" ht="14.25" customHeight="1"/>
    <row r="29727" ht="14.25" customHeight="1"/>
    <row r="29728" ht="14.25" customHeight="1"/>
    <row r="29729" ht="14.25" customHeight="1"/>
    <row r="29730" ht="14.25" customHeight="1"/>
    <row r="29731" ht="14.25" customHeight="1"/>
    <row r="29732" ht="14.25" customHeight="1"/>
    <row r="29733" ht="14.25" customHeight="1"/>
    <row r="29734" ht="14.25" customHeight="1"/>
    <row r="29735" ht="14.25" customHeight="1"/>
    <row r="29736" ht="14.25" customHeight="1"/>
    <row r="29737" ht="14.25" customHeight="1"/>
    <row r="29738" ht="14.25" customHeight="1"/>
    <row r="29739" ht="14.25" customHeight="1"/>
    <row r="29740" ht="14.25" customHeight="1"/>
    <row r="29741" ht="14.25" customHeight="1"/>
    <row r="29742" ht="14.25" customHeight="1"/>
    <row r="29743" ht="14.25" customHeight="1"/>
    <row r="29744" ht="14.25" customHeight="1"/>
    <row r="29745" ht="14.25" customHeight="1"/>
    <row r="29746" ht="14.25" customHeight="1"/>
    <row r="29747" ht="14.25" customHeight="1"/>
    <row r="29748" ht="14.25" customHeight="1"/>
    <row r="29749" ht="14.25" customHeight="1"/>
    <row r="29750" ht="14.25" customHeight="1"/>
    <row r="29751" ht="14.25" customHeight="1"/>
    <row r="29752" ht="14.25" customHeight="1"/>
    <row r="29753" ht="14.25" customHeight="1"/>
    <row r="29754" ht="14.25" customHeight="1"/>
    <row r="29755" ht="14.25" customHeight="1"/>
    <row r="29756" ht="14.25" customHeight="1"/>
    <row r="29757" ht="14.25" customHeight="1"/>
    <row r="29758" ht="14.25" customHeight="1"/>
    <row r="29759" ht="14.25" customHeight="1"/>
    <row r="29760" ht="14.25" customHeight="1"/>
    <row r="29761" ht="14.25" customHeight="1"/>
    <row r="29762" ht="14.25" customHeight="1"/>
    <row r="29763" ht="14.25" customHeight="1"/>
    <row r="29764" ht="14.25" customHeight="1"/>
    <row r="29765" ht="14.25" customHeight="1"/>
    <row r="29766" ht="14.25" customHeight="1"/>
    <row r="29767" ht="14.25" customHeight="1"/>
    <row r="29768" ht="14.25" customHeight="1"/>
    <row r="29769" ht="14.25" customHeight="1"/>
    <row r="29770" ht="14.25" customHeight="1"/>
    <row r="29771" ht="14.25" customHeight="1"/>
    <row r="29772" ht="14.25" customHeight="1"/>
    <row r="29773" ht="14.25" customHeight="1"/>
    <row r="29774" ht="14.25" customHeight="1"/>
    <row r="29775" ht="14.25" customHeight="1"/>
    <row r="29776" ht="14.25" customHeight="1"/>
    <row r="29777" ht="14.25" customHeight="1"/>
    <row r="29778" ht="14.25" customHeight="1"/>
    <row r="29779" ht="14.25" customHeight="1"/>
    <row r="29780" ht="14.25" customHeight="1"/>
    <row r="29781" ht="14.25" customHeight="1"/>
    <row r="29782" ht="14.25" customHeight="1"/>
    <row r="29783" ht="14.25" customHeight="1"/>
    <row r="29784" ht="14.25" customHeight="1"/>
    <row r="29785" ht="14.25" customHeight="1"/>
    <row r="29786" ht="14.25" customHeight="1"/>
    <row r="29787" ht="14.25" customHeight="1"/>
    <row r="29788" ht="14.25" customHeight="1"/>
    <row r="29789" ht="14.25" customHeight="1"/>
    <row r="29790" ht="14.25" customHeight="1"/>
    <row r="29791" ht="14.25" customHeight="1"/>
    <row r="29792" ht="14.25" customHeight="1"/>
    <row r="29793" ht="14.25" customHeight="1"/>
    <row r="29794" ht="14.25" customHeight="1"/>
    <row r="29795" ht="14.25" customHeight="1"/>
    <row r="29796" ht="14.25" customHeight="1"/>
    <row r="29797" ht="14.25" customHeight="1"/>
    <row r="29798" ht="14.25" customHeight="1"/>
    <row r="29799" ht="14.25" customHeight="1"/>
    <row r="29800" ht="14.25" customHeight="1"/>
    <row r="29801" ht="14.25" customHeight="1"/>
    <row r="29802" ht="14.25" customHeight="1"/>
    <row r="29803" ht="14.25" customHeight="1"/>
    <row r="29804" ht="14.25" customHeight="1"/>
    <row r="29805" ht="14.25" customHeight="1"/>
    <row r="29806" ht="14.25" customHeight="1"/>
    <row r="29807" ht="14.25" customHeight="1"/>
    <row r="29808" ht="14.25" customHeight="1"/>
    <row r="29809" ht="14.25" customHeight="1"/>
    <row r="29810" ht="14.25" customHeight="1"/>
    <row r="29811" ht="14.25" customHeight="1"/>
    <row r="29812" ht="14.25" customHeight="1"/>
    <row r="29813" ht="14.25" customHeight="1"/>
    <row r="29814" ht="14.25" customHeight="1"/>
    <row r="29815" ht="14.25" customHeight="1"/>
    <row r="29816" ht="14.25" customHeight="1"/>
    <row r="29817" ht="14.25" customHeight="1"/>
    <row r="29818" ht="14.25" customHeight="1"/>
    <row r="29819" ht="14.25" customHeight="1"/>
    <row r="29820" ht="14.25" customHeight="1"/>
    <row r="29821" ht="14.25" customHeight="1"/>
    <row r="29822" ht="14.25" customHeight="1"/>
    <row r="29823" ht="14.25" customHeight="1"/>
    <row r="29824" ht="14.25" customHeight="1"/>
    <row r="29825" ht="14.25" customHeight="1"/>
    <row r="29826" ht="14.25" customHeight="1"/>
    <row r="29827" ht="14.25" customHeight="1"/>
    <row r="29828" ht="14.25" customHeight="1"/>
    <row r="29829" ht="14.25" customHeight="1"/>
    <row r="29830" ht="14.25" customHeight="1"/>
    <row r="29831" ht="14.25" customHeight="1"/>
    <row r="29832" ht="14.25" customHeight="1"/>
    <row r="29833" ht="14.25" customHeight="1"/>
    <row r="29834" ht="14.25" customHeight="1"/>
    <row r="29835" ht="14.25" customHeight="1"/>
    <row r="29836" ht="14.25" customHeight="1"/>
    <row r="29837" ht="14.25" customHeight="1"/>
    <row r="29838" ht="14.25" customHeight="1"/>
    <row r="29839" ht="14.25" customHeight="1"/>
    <row r="29840" ht="14.25" customHeight="1"/>
    <row r="29841" ht="14.25" customHeight="1"/>
    <row r="29842" ht="14.25" customHeight="1"/>
    <row r="29843" ht="14.25" customHeight="1"/>
    <row r="29844" ht="14.25" customHeight="1"/>
    <row r="29845" ht="14.25" customHeight="1"/>
    <row r="29846" ht="14.25" customHeight="1"/>
    <row r="29847" ht="14.25" customHeight="1"/>
    <row r="29848" ht="14.25" customHeight="1"/>
    <row r="29849" ht="14.25" customHeight="1"/>
    <row r="29850" ht="14.25" customHeight="1"/>
    <row r="29851" ht="14.25" customHeight="1"/>
    <row r="29852" ht="14.25" customHeight="1"/>
    <row r="29853" ht="14.25" customHeight="1"/>
    <row r="29854" ht="14.25" customHeight="1"/>
    <row r="29855" ht="14.25" customHeight="1"/>
    <row r="29856" ht="14.25" customHeight="1"/>
    <row r="29857" ht="14.25" customHeight="1"/>
    <row r="29858" ht="14.25" customHeight="1"/>
    <row r="29859" ht="14.25" customHeight="1"/>
    <row r="29860" ht="14.25" customHeight="1"/>
    <row r="29861" ht="14.25" customHeight="1"/>
    <row r="29862" ht="14.25" customHeight="1"/>
    <row r="29863" ht="14.25" customHeight="1"/>
    <row r="29864" ht="14.25" customHeight="1"/>
    <row r="29865" ht="14.25" customHeight="1"/>
    <row r="29866" ht="14.25" customHeight="1"/>
    <row r="29867" ht="14.25" customHeight="1"/>
    <row r="29868" ht="14.25" customHeight="1"/>
    <row r="29869" ht="14.25" customHeight="1"/>
    <row r="29870" ht="14.25" customHeight="1"/>
    <row r="29871" ht="14.25" customHeight="1"/>
    <row r="29872" ht="14.25" customHeight="1"/>
    <row r="29873" ht="14.25" customHeight="1"/>
    <row r="29874" ht="14.25" customHeight="1"/>
    <row r="29875" ht="14.25" customHeight="1"/>
    <row r="29876" ht="14.25" customHeight="1"/>
    <row r="29877" ht="14.25" customHeight="1"/>
    <row r="29878" ht="14.25" customHeight="1"/>
    <row r="29879" ht="14.25" customHeight="1"/>
    <row r="29880" ht="14.25" customHeight="1"/>
    <row r="29881" ht="14.25" customHeight="1"/>
    <row r="29882" ht="14.25" customHeight="1"/>
    <row r="29883" ht="14.25" customHeight="1"/>
    <row r="29884" ht="14.25" customHeight="1"/>
    <row r="29885" ht="14.25" customHeight="1"/>
    <row r="29886" ht="14.25" customHeight="1"/>
    <row r="29887" ht="14.25" customHeight="1"/>
    <row r="29888" ht="14.25" customHeight="1"/>
    <row r="29889" ht="14.25" customHeight="1"/>
    <row r="29890" ht="14.25" customHeight="1"/>
    <row r="29891" ht="14.25" customHeight="1"/>
    <row r="29892" ht="14.25" customHeight="1"/>
    <row r="29893" ht="14.25" customHeight="1"/>
    <row r="29894" ht="14.25" customHeight="1"/>
    <row r="29895" ht="14.25" customHeight="1"/>
    <row r="29896" ht="14.25" customHeight="1"/>
    <row r="29897" ht="14.25" customHeight="1"/>
    <row r="29898" ht="14.25" customHeight="1"/>
    <row r="29899" ht="14.25" customHeight="1"/>
    <row r="29900" ht="14.25" customHeight="1"/>
    <row r="29901" ht="14.25" customHeight="1"/>
    <row r="29902" ht="14.25" customHeight="1"/>
    <row r="29903" ht="14.25" customHeight="1"/>
    <row r="29904" ht="14.25" customHeight="1"/>
    <row r="29905" ht="14.25" customHeight="1"/>
    <row r="29906" ht="14.25" customHeight="1"/>
    <row r="29907" ht="14.25" customHeight="1"/>
    <row r="29908" ht="14.25" customHeight="1"/>
    <row r="29909" ht="14.25" customHeight="1"/>
    <row r="29910" ht="14.25" customHeight="1"/>
    <row r="29911" ht="14.25" customHeight="1"/>
    <row r="29912" ht="14.25" customHeight="1"/>
    <row r="29913" ht="14.25" customHeight="1"/>
    <row r="29914" ht="14.25" customHeight="1"/>
    <row r="29915" ht="14.25" customHeight="1"/>
    <row r="29916" ht="14.25" customHeight="1"/>
    <row r="29917" ht="14.25" customHeight="1"/>
    <row r="29918" ht="14.25" customHeight="1"/>
    <row r="29919" ht="14.25" customHeight="1"/>
    <row r="29920" ht="14.25" customHeight="1"/>
    <row r="29921" ht="14.25" customHeight="1"/>
    <row r="29922" ht="14.25" customHeight="1"/>
    <row r="29923" ht="14.25" customHeight="1"/>
    <row r="29924" ht="14.25" customHeight="1"/>
    <row r="29925" ht="14.25" customHeight="1"/>
    <row r="29926" ht="14.25" customHeight="1"/>
    <row r="29927" ht="14.25" customHeight="1"/>
    <row r="29928" ht="14.25" customHeight="1"/>
    <row r="29929" ht="14.25" customHeight="1"/>
    <row r="29930" ht="14.25" customHeight="1"/>
    <row r="29931" ht="14.25" customHeight="1"/>
    <row r="29932" ht="14.25" customHeight="1"/>
    <row r="29933" ht="14.25" customHeight="1"/>
    <row r="29934" ht="14.25" customHeight="1"/>
    <row r="29935" ht="14.25" customHeight="1"/>
    <row r="29936" ht="14.25" customHeight="1"/>
    <row r="29937" ht="14.25" customHeight="1"/>
    <row r="29938" ht="14.25" customHeight="1"/>
    <row r="29939" ht="14.25" customHeight="1"/>
    <row r="29940" ht="14.25" customHeight="1"/>
    <row r="29941" ht="14.25" customHeight="1"/>
    <row r="29942" ht="14.25" customHeight="1"/>
    <row r="29943" ht="14.25" customHeight="1"/>
    <row r="29944" ht="14.25" customHeight="1"/>
    <row r="29945" ht="14.25" customHeight="1"/>
    <row r="29946" ht="14.25" customHeight="1"/>
    <row r="29947" ht="14.25" customHeight="1"/>
    <row r="29948" ht="14.25" customHeight="1"/>
    <row r="29949" ht="14.25" customHeight="1"/>
    <row r="29950" ht="14.25" customHeight="1"/>
    <row r="29951" ht="14.25" customHeight="1"/>
    <row r="29952" ht="14.25" customHeight="1"/>
    <row r="29953" ht="14.25" customHeight="1"/>
    <row r="29954" ht="14.25" customHeight="1"/>
    <row r="29955" ht="14.25" customHeight="1"/>
    <row r="29956" ht="14.25" customHeight="1"/>
    <row r="29957" ht="14.25" customHeight="1"/>
    <row r="29958" ht="14.25" customHeight="1"/>
    <row r="29959" ht="14.25" customHeight="1"/>
    <row r="29960" ht="14.25" customHeight="1"/>
    <row r="29961" ht="14.25" customHeight="1"/>
    <row r="29962" ht="14.25" customHeight="1"/>
    <row r="29963" ht="14.25" customHeight="1"/>
    <row r="29964" ht="14.25" customHeight="1"/>
    <row r="29965" ht="14.25" customHeight="1"/>
    <row r="29966" ht="14.25" customHeight="1"/>
    <row r="29967" ht="14.25" customHeight="1"/>
    <row r="29968" ht="14.25" customHeight="1"/>
    <row r="29969" ht="14.25" customHeight="1"/>
    <row r="29970" ht="14.25" customHeight="1"/>
    <row r="29971" ht="14.25" customHeight="1"/>
    <row r="29972" ht="14.25" customHeight="1"/>
    <row r="29973" ht="14.25" customHeight="1"/>
    <row r="29974" ht="14.25" customHeight="1"/>
    <row r="29975" ht="14.25" customHeight="1"/>
    <row r="29976" ht="14.25" customHeight="1"/>
    <row r="29977" ht="14.25" customHeight="1"/>
    <row r="29978" ht="14.25" customHeight="1"/>
    <row r="29979" ht="14.25" customHeight="1"/>
    <row r="29980" ht="14.25" customHeight="1"/>
    <row r="29981" ht="14.25" customHeight="1"/>
    <row r="29982" ht="14.25" customHeight="1"/>
    <row r="29983" ht="14.25" customHeight="1"/>
    <row r="29984" ht="14.25" customHeight="1"/>
    <row r="29985" ht="14.25" customHeight="1"/>
    <row r="29986" ht="14.25" customHeight="1"/>
    <row r="29987" ht="14.25" customHeight="1"/>
    <row r="29988" ht="14.25" customHeight="1"/>
    <row r="29989" ht="14.25" customHeight="1"/>
    <row r="29990" ht="14.25" customHeight="1"/>
    <row r="29991" ht="14.25" customHeight="1"/>
    <row r="29992" ht="14.25" customHeight="1"/>
    <row r="29993" ht="14.25" customHeight="1"/>
    <row r="29994" ht="14.25" customHeight="1"/>
    <row r="29995" ht="14.25" customHeight="1"/>
    <row r="29996" ht="14.25" customHeight="1"/>
    <row r="29997" ht="14.25" customHeight="1"/>
    <row r="29998" ht="14.25" customHeight="1"/>
    <row r="29999" ht="14.25" customHeight="1"/>
    <row r="30000" ht="14.25" customHeight="1"/>
    <row r="30001" ht="14.25" customHeight="1"/>
    <row r="30002" ht="14.25" customHeight="1"/>
    <row r="30003" ht="14.25" customHeight="1"/>
    <row r="30004" ht="14.25" customHeight="1"/>
    <row r="30005" ht="14.25" customHeight="1"/>
    <row r="30006" ht="14.25" customHeight="1"/>
    <row r="30007" ht="14.25" customHeight="1"/>
    <row r="30008" ht="14.25" customHeight="1"/>
    <row r="30009" ht="14.25" customHeight="1"/>
    <row r="30010" ht="14.25" customHeight="1"/>
    <row r="30011" ht="14.25" customHeight="1"/>
    <row r="30012" ht="14.25" customHeight="1"/>
    <row r="30013" ht="14.25" customHeight="1"/>
    <row r="30014" ht="14.25" customHeight="1"/>
    <row r="30015" ht="14.25" customHeight="1"/>
    <row r="30016" ht="14.25" customHeight="1"/>
    <row r="30017" ht="14.25" customHeight="1"/>
    <row r="30018" ht="14.25" customHeight="1"/>
    <row r="30019" ht="14.25" customHeight="1"/>
    <row r="30020" ht="14.25" customHeight="1"/>
    <row r="30021" ht="14.25" customHeight="1"/>
    <row r="30022" ht="14.25" customHeight="1"/>
    <row r="30023" ht="14.25" customHeight="1"/>
    <row r="30024" ht="14.25" customHeight="1"/>
    <row r="30025" ht="14.25" customHeight="1"/>
    <row r="30026" ht="14.25" customHeight="1"/>
    <row r="30027" ht="14.25" customHeight="1"/>
    <row r="30028" ht="14.25" customHeight="1"/>
    <row r="30029" ht="14.25" customHeight="1"/>
    <row r="30030" ht="14.25" customHeight="1"/>
    <row r="30031" ht="14.25" customHeight="1"/>
    <row r="30032" ht="14.25" customHeight="1"/>
    <row r="30033" ht="14.25" customHeight="1"/>
    <row r="30034" ht="14.25" customHeight="1"/>
    <row r="30035" ht="14.25" customHeight="1"/>
    <row r="30036" ht="14.25" customHeight="1"/>
    <row r="30037" ht="14.25" customHeight="1"/>
    <row r="30038" ht="14.25" customHeight="1"/>
    <row r="30039" ht="14.25" customHeight="1"/>
    <row r="30040" ht="14.25" customHeight="1"/>
    <row r="30041" ht="14.25" customHeight="1"/>
    <row r="30042" ht="14.25" customHeight="1"/>
    <row r="30043" ht="14.25" customHeight="1"/>
    <row r="30044" ht="14.25" customHeight="1"/>
    <row r="30045" ht="14.25" customHeight="1"/>
    <row r="30046" ht="14.25" customHeight="1"/>
    <row r="30047" ht="14.25" customHeight="1"/>
    <row r="30048" ht="14.25" customHeight="1"/>
    <row r="30049" ht="14.25" customHeight="1"/>
    <row r="30050" ht="14.25" customHeight="1"/>
    <row r="30051" ht="14.25" customHeight="1"/>
    <row r="30052" ht="14.25" customHeight="1"/>
    <row r="30053" ht="14.25" customHeight="1"/>
    <row r="30054" ht="14.25" customHeight="1"/>
    <row r="30055" ht="14.25" customHeight="1"/>
    <row r="30056" ht="14.25" customHeight="1"/>
    <row r="30057" ht="14.25" customHeight="1"/>
    <row r="30058" ht="14.25" customHeight="1"/>
    <row r="30059" ht="14.25" customHeight="1"/>
    <row r="30060" ht="14.25" customHeight="1"/>
    <row r="30061" ht="14.25" customHeight="1"/>
    <row r="30062" ht="14.25" customHeight="1"/>
    <row r="30063" ht="14.25" customHeight="1"/>
    <row r="30064" ht="14.25" customHeight="1"/>
    <row r="30065" ht="14.25" customHeight="1"/>
    <row r="30066" ht="14.25" customHeight="1"/>
    <row r="30067" ht="14.25" customHeight="1"/>
    <row r="30068" ht="14.25" customHeight="1"/>
    <row r="30069" ht="14.25" customHeight="1"/>
    <row r="30070" ht="14.25" customHeight="1"/>
    <row r="30071" ht="14.25" customHeight="1"/>
    <row r="30072" ht="14.25" customHeight="1"/>
    <row r="30073" ht="14.25" customHeight="1"/>
    <row r="30074" ht="14.25" customHeight="1"/>
    <row r="30075" ht="14.25" customHeight="1"/>
    <row r="30076" ht="14.25" customHeight="1"/>
    <row r="30077" ht="14.25" customHeight="1"/>
    <row r="30078" ht="14.25" customHeight="1"/>
    <row r="30079" ht="14.25" customHeight="1"/>
    <row r="30080" ht="14.25" customHeight="1"/>
    <row r="30081" ht="14.25" customHeight="1"/>
    <row r="30082" ht="14.25" customHeight="1"/>
    <row r="30083" ht="14.25" customHeight="1"/>
    <row r="30084" ht="14.25" customHeight="1"/>
    <row r="30085" ht="14.25" customHeight="1"/>
    <row r="30086" ht="14.25" customHeight="1"/>
    <row r="30087" ht="14.25" customHeight="1"/>
    <row r="30088" ht="14.25" customHeight="1"/>
    <row r="30089" ht="14.25" customHeight="1"/>
    <row r="30090" ht="14.25" customHeight="1"/>
    <row r="30091" ht="14.25" customHeight="1"/>
    <row r="30092" ht="14.25" customHeight="1"/>
    <row r="30093" ht="14.25" customHeight="1"/>
    <row r="30094" ht="14.25" customHeight="1"/>
    <row r="30095" ht="14.25" customHeight="1"/>
    <row r="30096" ht="14.25" customHeight="1"/>
    <row r="30097" ht="14.25" customHeight="1"/>
    <row r="30098" ht="14.25" customHeight="1"/>
    <row r="30099" ht="14.25" customHeight="1"/>
    <row r="30100" ht="14.25" customHeight="1"/>
    <row r="30101" ht="14.25" customHeight="1"/>
    <row r="30102" ht="14.25" customHeight="1"/>
    <row r="30103" ht="14.25" customHeight="1"/>
    <row r="30104" ht="14.25" customHeight="1"/>
    <row r="30105" ht="14.25" customHeight="1"/>
    <row r="30106" ht="14.25" customHeight="1"/>
    <row r="30107" ht="14.25" customHeight="1"/>
    <row r="30108" ht="14.25" customHeight="1"/>
    <row r="30109" ht="14.25" customHeight="1"/>
    <row r="30110" ht="14.25" customHeight="1"/>
    <row r="30111" ht="14.25" customHeight="1"/>
    <row r="30112" ht="14.25" customHeight="1"/>
    <row r="30113" ht="14.25" customHeight="1"/>
    <row r="30114" ht="14.25" customHeight="1"/>
    <row r="30115" ht="14.25" customHeight="1"/>
    <row r="30116" ht="14.25" customHeight="1"/>
    <row r="30117" ht="14.25" customHeight="1"/>
    <row r="30118" ht="14.25" customHeight="1"/>
    <row r="30119" ht="14.25" customHeight="1"/>
    <row r="30120" ht="14.25" customHeight="1"/>
    <row r="30121" ht="14.25" customHeight="1"/>
    <row r="30122" ht="14.25" customHeight="1"/>
    <row r="30123" ht="14.25" customHeight="1"/>
    <row r="30124" ht="14.25" customHeight="1"/>
    <row r="30125" ht="14.25" customHeight="1"/>
    <row r="30126" ht="14.25" customHeight="1"/>
    <row r="30127" ht="14.25" customHeight="1"/>
    <row r="30128" ht="14.25" customHeight="1"/>
    <row r="30129" ht="14.25" customHeight="1"/>
    <row r="30130" ht="14.25" customHeight="1"/>
    <row r="30131" ht="14.25" customHeight="1"/>
    <row r="30132" ht="14.25" customHeight="1"/>
    <row r="30133" ht="14.25" customHeight="1"/>
    <row r="30134" ht="14.25" customHeight="1"/>
    <row r="30135" ht="14.25" customHeight="1"/>
    <row r="30136" ht="14.25" customHeight="1"/>
    <row r="30137" ht="14.25" customHeight="1"/>
    <row r="30138" ht="14.25" customHeight="1"/>
    <row r="30139" ht="14.25" customHeight="1"/>
    <row r="30140" ht="14.25" customHeight="1"/>
    <row r="30141" ht="14.25" customHeight="1"/>
    <row r="30142" ht="14.25" customHeight="1"/>
    <row r="30143" ht="14.25" customHeight="1"/>
    <row r="30144" ht="14.25" customHeight="1"/>
    <row r="30145" ht="14.25" customHeight="1"/>
    <row r="30146" ht="14.25" customHeight="1"/>
    <row r="30147" ht="14.25" customHeight="1"/>
    <row r="30148" ht="14.25" customHeight="1"/>
    <row r="30149" ht="14.25" customHeight="1"/>
    <row r="30150" ht="14.25" customHeight="1"/>
    <row r="30151" ht="14.25" customHeight="1"/>
    <row r="30152" ht="14.25" customHeight="1"/>
    <row r="30153" ht="14.25" customHeight="1"/>
    <row r="30154" ht="14.25" customHeight="1"/>
    <row r="30155" ht="14.25" customHeight="1"/>
    <row r="30156" ht="14.25" customHeight="1"/>
    <row r="30157" ht="14.25" customHeight="1"/>
    <row r="30158" ht="14.25" customHeight="1"/>
    <row r="30159" ht="14.25" customHeight="1"/>
    <row r="30160" ht="14.25" customHeight="1"/>
    <row r="30161" ht="14.25" customHeight="1"/>
    <row r="30162" ht="14.25" customHeight="1"/>
    <row r="30163" ht="14.25" customHeight="1"/>
    <row r="30164" ht="14.25" customHeight="1"/>
    <row r="30165" ht="14.25" customHeight="1"/>
    <row r="30166" ht="14.25" customHeight="1"/>
    <row r="30167" ht="14.25" customHeight="1"/>
    <row r="30168" ht="14.25" customHeight="1"/>
    <row r="30169" ht="14.25" customHeight="1"/>
    <row r="30170" ht="14.25" customHeight="1"/>
    <row r="30171" ht="14.25" customHeight="1"/>
    <row r="30172" ht="14.25" customHeight="1"/>
    <row r="30173" ht="14.25" customHeight="1"/>
    <row r="30174" ht="14.25" customHeight="1"/>
    <row r="30175" ht="14.25" customHeight="1"/>
    <row r="30176" ht="14.25" customHeight="1"/>
    <row r="30177" ht="14.25" customHeight="1"/>
    <row r="30178" ht="14.25" customHeight="1"/>
    <row r="30179" ht="14.25" customHeight="1"/>
    <row r="30180" ht="14.25" customHeight="1"/>
    <row r="30181" ht="14.25" customHeight="1"/>
    <row r="30182" ht="14.25" customHeight="1"/>
    <row r="30183" ht="14.25" customHeight="1"/>
    <row r="30184" ht="14.25" customHeight="1"/>
    <row r="30185" ht="14.25" customHeight="1"/>
    <row r="30186" ht="14.25" customHeight="1"/>
    <row r="30187" ht="14.25" customHeight="1"/>
    <row r="30188" ht="14.25" customHeight="1"/>
    <row r="30189" ht="14.25" customHeight="1"/>
    <row r="30190" ht="14.25" customHeight="1"/>
    <row r="30191" ht="14.25" customHeight="1"/>
    <row r="30192" ht="14.25" customHeight="1"/>
    <row r="30193" ht="14.25" customHeight="1"/>
    <row r="30194" ht="14.25" customHeight="1"/>
    <row r="30195" ht="14.25" customHeight="1"/>
    <row r="30196" ht="14.25" customHeight="1"/>
    <row r="30197" ht="14.25" customHeight="1"/>
    <row r="30198" ht="14.25" customHeight="1"/>
    <row r="30199" ht="14.25" customHeight="1"/>
    <row r="30200" ht="14.25" customHeight="1"/>
    <row r="30201" ht="14.25" customHeight="1"/>
    <row r="30202" ht="14.25" customHeight="1"/>
    <row r="30203" ht="14.25" customHeight="1"/>
    <row r="30204" ht="14.25" customHeight="1"/>
    <row r="30205" ht="14.25" customHeight="1"/>
    <row r="30206" ht="14.25" customHeight="1"/>
    <row r="30207" ht="14.25" customHeight="1"/>
    <row r="30208" ht="14.25" customHeight="1"/>
    <row r="30209" ht="14.25" customHeight="1"/>
    <row r="30210" ht="14.25" customHeight="1"/>
    <row r="30211" ht="14.25" customHeight="1"/>
    <row r="30212" ht="14.25" customHeight="1"/>
    <row r="30213" ht="14.25" customHeight="1"/>
    <row r="30214" ht="14.25" customHeight="1"/>
    <row r="30215" ht="14.25" customHeight="1"/>
    <row r="30216" ht="14.25" customHeight="1"/>
    <row r="30217" ht="14.25" customHeight="1"/>
    <row r="30218" ht="14.25" customHeight="1"/>
    <row r="30219" ht="14.25" customHeight="1"/>
    <row r="30220" ht="14.25" customHeight="1"/>
    <row r="30221" ht="14.25" customHeight="1"/>
    <row r="30222" ht="14.25" customHeight="1"/>
    <row r="30223" ht="14.25" customHeight="1"/>
    <row r="30224" ht="14.25" customHeight="1"/>
    <row r="30225" ht="14.25" customHeight="1"/>
    <row r="30226" ht="14.25" customHeight="1"/>
    <row r="30227" ht="14.25" customHeight="1"/>
    <row r="30228" ht="14.25" customHeight="1"/>
    <row r="30229" ht="14.25" customHeight="1"/>
    <row r="30230" ht="14.25" customHeight="1"/>
    <row r="30231" ht="14.25" customHeight="1"/>
    <row r="30232" ht="14.25" customHeight="1"/>
    <row r="30233" ht="14.25" customHeight="1"/>
    <row r="30234" ht="14.25" customHeight="1"/>
    <row r="30235" ht="14.25" customHeight="1"/>
    <row r="30236" ht="14.25" customHeight="1"/>
    <row r="30237" ht="14.25" customHeight="1"/>
    <row r="30238" ht="14.25" customHeight="1"/>
    <row r="30239" ht="14.25" customHeight="1"/>
    <row r="30240" ht="14.25" customHeight="1"/>
    <row r="30241" ht="14.25" customHeight="1"/>
    <row r="30242" ht="14.25" customHeight="1"/>
    <row r="30243" ht="14.25" customHeight="1"/>
    <row r="30244" ht="14.25" customHeight="1"/>
    <row r="30245" ht="14.25" customHeight="1"/>
    <row r="30246" ht="14.25" customHeight="1"/>
    <row r="30247" ht="14.25" customHeight="1"/>
    <row r="30248" ht="14.25" customHeight="1"/>
    <row r="30249" ht="14.25" customHeight="1"/>
    <row r="30250" ht="14.25" customHeight="1"/>
    <row r="30251" ht="14.25" customHeight="1"/>
    <row r="30252" ht="14.25" customHeight="1"/>
    <row r="30253" ht="14.25" customHeight="1"/>
    <row r="30254" ht="14.25" customHeight="1"/>
    <row r="30255" ht="14.25" customHeight="1"/>
    <row r="30256" ht="14.25" customHeight="1"/>
    <row r="30257" ht="14.25" customHeight="1"/>
    <row r="30258" ht="14.25" customHeight="1"/>
    <row r="30259" ht="14.25" customHeight="1"/>
    <row r="30260" ht="14.25" customHeight="1"/>
    <row r="30261" ht="14.25" customHeight="1"/>
    <row r="30262" ht="14.25" customHeight="1"/>
    <row r="30263" ht="14.25" customHeight="1"/>
    <row r="30264" ht="14.25" customHeight="1"/>
    <row r="30265" ht="14.25" customHeight="1"/>
    <row r="30266" ht="14.25" customHeight="1"/>
    <row r="30267" ht="14.25" customHeight="1"/>
    <row r="30268" ht="14.25" customHeight="1"/>
    <row r="30269" ht="14.25" customHeight="1"/>
    <row r="30270" ht="14.25" customHeight="1"/>
    <row r="30271" ht="14.25" customHeight="1"/>
    <row r="30272" ht="14.25" customHeight="1"/>
    <row r="30273" ht="14.25" customHeight="1"/>
    <row r="30274" ht="14.25" customHeight="1"/>
    <row r="30275" ht="14.25" customHeight="1"/>
    <row r="30276" ht="14.25" customHeight="1"/>
    <row r="30277" ht="14.25" customHeight="1"/>
    <row r="30278" ht="14.25" customHeight="1"/>
    <row r="30279" ht="14.25" customHeight="1"/>
    <row r="30280" ht="14.25" customHeight="1"/>
    <row r="30281" ht="14.25" customHeight="1"/>
    <row r="30282" ht="14.25" customHeight="1"/>
    <row r="30283" ht="14.25" customHeight="1"/>
    <row r="30284" ht="14.25" customHeight="1"/>
    <row r="30285" ht="14.25" customHeight="1"/>
    <row r="30286" ht="14.25" customHeight="1"/>
    <row r="30287" ht="14.25" customHeight="1"/>
    <row r="30288" ht="14.25" customHeight="1"/>
    <row r="30289" ht="14.25" customHeight="1"/>
    <row r="30290" ht="14.25" customHeight="1"/>
    <row r="30291" ht="14.25" customHeight="1"/>
    <row r="30292" ht="14.25" customHeight="1"/>
    <row r="30293" ht="14.25" customHeight="1"/>
    <row r="30294" ht="14.25" customHeight="1"/>
    <row r="30295" ht="14.25" customHeight="1"/>
    <row r="30296" ht="14.25" customHeight="1"/>
    <row r="30297" ht="14.25" customHeight="1"/>
    <row r="30298" ht="14.25" customHeight="1"/>
    <row r="30299" ht="14.25" customHeight="1"/>
    <row r="30300" ht="14.25" customHeight="1"/>
    <row r="30301" ht="14.25" customHeight="1"/>
    <row r="30302" ht="14.25" customHeight="1"/>
    <row r="30303" ht="14.25" customHeight="1"/>
    <row r="30304" ht="14.25" customHeight="1"/>
    <row r="30305" ht="14.25" customHeight="1"/>
    <row r="30306" ht="14.25" customHeight="1"/>
    <row r="30307" ht="14.25" customHeight="1"/>
    <row r="30308" ht="14.25" customHeight="1"/>
    <row r="30309" ht="14.25" customHeight="1"/>
    <row r="30310" ht="14.25" customHeight="1"/>
    <row r="30311" ht="14.25" customHeight="1"/>
    <row r="30312" ht="14.25" customHeight="1"/>
    <row r="30313" ht="14.25" customHeight="1"/>
    <row r="30314" ht="14.25" customHeight="1"/>
    <row r="30315" ht="14.25" customHeight="1"/>
    <row r="30316" ht="14.25" customHeight="1"/>
    <row r="30317" ht="14.25" customHeight="1"/>
    <row r="30318" ht="14.25" customHeight="1"/>
    <row r="30319" ht="14.25" customHeight="1"/>
    <row r="30320" ht="14.25" customHeight="1"/>
    <row r="30321" ht="14.25" customHeight="1"/>
    <row r="30322" ht="14.25" customHeight="1"/>
    <row r="30323" ht="14.25" customHeight="1"/>
    <row r="30324" ht="14.25" customHeight="1"/>
    <row r="30325" ht="14.25" customHeight="1"/>
    <row r="30326" ht="14.25" customHeight="1"/>
    <row r="30327" ht="14.25" customHeight="1"/>
    <row r="30328" ht="14.25" customHeight="1"/>
    <row r="30329" ht="14.25" customHeight="1"/>
    <row r="30330" ht="14.25" customHeight="1"/>
    <row r="30331" ht="14.25" customHeight="1"/>
    <row r="30332" ht="14.25" customHeight="1"/>
    <row r="30333" ht="14.25" customHeight="1"/>
    <row r="30334" ht="14.25" customHeight="1"/>
    <row r="30335" ht="14.25" customHeight="1"/>
    <row r="30336" ht="14.25" customHeight="1"/>
    <row r="30337" ht="14.25" customHeight="1"/>
    <row r="30338" ht="14.25" customHeight="1"/>
    <row r="30339" ht="14.25" customHeight="1"/>
    <row r="30340" ht="14.25" customHeight="1"/>
    <row r="30341" ht="14.25" customHeight="1"/>
    <row r="30342" ht="14.25" customHeight="1"/>
    <row r="30343" ht="14.25" customHeight="1"/>
    <row r="30344" ht="14.25" customHeight="1"/>
    <row r="30345" ht="14.25" customHeight="1"/>
    <row r="30346" ht="14.25" customHeight="1"/>
    <row r="30347" ht="14.25" customHeight="1"/>
    <row r="30348" ht="14.25" customHeight="1"/>
    <row r="30349" ht="14.25" customHeight="1"/>
    <row r="30350" ht="14.25" customHeight="1"/>
    <row r="30351" ht="14.25" customHeight="1"/>
    <row r="30352" ht="14.25" customHeight="1"/>
    <row r="30353" ht="14.25" customHeight="1"/>
    <row r="30354" ht="14.25" customHeight="1"/>
    <row r="30355" ht="14.25" customHeight="1"/>
    <row r="30356" ht="14.25" customHeight="1"/>
    <row r="30357" ht="14.25" customHeight="1"/>
    <row r="30358" ht="14.25" customHeight="1"/>
    <row r="30359" ht="14.25" customHeight="1"/>
    <row r="30360" ht="14.25" customHeight="1"/>
    <row r="30361" ht="14.25" customHeight="1"/>
    <row r="30362" ht="14.25" customHeight="1"/>
    <row r="30363" ht="14.25" customHeight="1"/>
    <row r="30364" ht="14.25" customHeight="1"/>
    <row r="30365" ht="14.25" customHeight="1"/>
    <row r="30366" ht="14.25" customHeight="1"/>
    <row r="30367" ht="14.25" customHeight="1"/>
    <row r="30368" ht="14.25" customHeight="1"/>
    <row r="30369" ht="14.25" customHeight="1"/>
    <row r="30370" ht="14.25" customHeight="1"/>
    <row r="30371" ht="14.25" customHeight="1"/>
    <row r="30372" ht="14.25" customHeight="1"/>
    <row r="30373" ht="14.25" customHeight="1"/>
    <row r="30374" ht="14.25" customHeight="1"/>
    <row r="30375" ht="14.25" customHeight="1"/>
    <row r="30376" ht="14.25" customHeight="1"/>
    <row r="30377" ht="14.25" customHeight="1"/>
    <row r="30378" ht="14.25" customHeight="1"/>
    <row r="30379" ht="14.25" customHeight="1"/>
    <row r="30380" ht="14.25" customHeight="1"/>
    <row r="30381" ht="14.25" customHeight="1"/>
    <row r="30382" ht="14.25" customHeight="1"/>
    <row r="30383" ht="14.25" customHeight="1"/>
    <row r="30384" ht="14.25" customHeight="1"/>
    <row r="30385" ht="14.25" customHeight="1"/>
    <row r="30386" ht="14.25" customHeight="1"/>
    <row r="30387" ht="14.25" customHeight="1"/>
    <row r="30388" ht="14.25" customHeight="1"/>
    <row r="30389" ht="14.25" customHeight="1"/>
    <row r="30390" ht="14.25" customHeight="1"/>
    <row r="30391" ht="14.25" customHeight="1"/>
    <row r="30392" ht="14.25" customHeight="1"/>
    <row r="30393" ht="14.25" customHeight="1"/>
    <row r="30394" ht="14.25" customHeight="1"/>
    <row r="30395" ht="14.25" customHeight="1"/>
    <row r="30396" ht="14.25" customHeight="1"/>
    <row r="30397" ht="14.25" customHeight="1"/>
    <row r="30398" ht="14.25" customHeight="1"/>
    <row r="30399" ht="14.25" customHeight="1"/>
    <row r="30400" ht="14.25" customHeight="1"/>
    <row r="30401" ht="14.25" customHeight="1"/>
    <row r="30402" ht="14.25" customHeight="1"/>
    <row r="30403" ht="14.25" customHeight="1"/>
    <row r="30404" ht="14.25" customHeight="1"/>
    <row r="30405" ht="14.25" customHeight="1"/>
    <row r="30406" ht="14.25" customHeight="1"/>
    <row r="30407" ht="14.25" customHeight="1"/>
    <row r="30408" ht="14.25" customHeight="1"/>
    <row r="30409" ht="14.25" customHeight="1"/>
    <row r="30410" ht="14.25" customHeight="1"/>
    <row r="30411" ht="14.25" customHeight="1"/>
    <row r="30412" ht="14.25" customHeight="1"/>
    <row r="30413" ht="14.25" customHeight="1"/>
    <row r="30414" ht="14.25" customHeight="1"/>
    <row r="30415" ht="14.25" customHeight="1"/>
    <row r="30416" ht="14.25" customHeight="1"/>
    <row r="30417" ht="14.25" customHeight="1"/>
    <row r="30418" ht="14.25" customHeight="1"/>
    <row r="30419" ht="14.25" customHeight="1"/>
    <row r="30420" ht="14.25" customHeight="1"/>
    <row r="30421" ht="14.25" customHeight="1"/>
    <row r="30422" ht="14.25" customHeight="1"/>
    <row r="30423" ht="14.25" customHeight="1"/>
    <row r="30424" ht="14.25" customHeight="1"/>
    <row r="30425" ht="14.25" customHeight="1"/>
    <row r="30426" ht="14.25" customHeight="1"/>
    <row r="30427" ht="14.25" customHeight="1"/>
    <row r="30428" ht="14.25" customHeight="1"/>
    <row r="30429" ht="14.25" customHeight="1"/>
    <row r="30430" ht="14.25" customHeight="1"/>
    <row r="30431" ht="14.25" customHeight="1"/>
    <row r="30432" ht="14.25" customHeight="1"/>
    <row r="30433" ht="14.25" customHeight="1"/>
    <row r="30434" ht="14.25" customHeight="1"/>
    <row r="30435" ht="14.25" customHeight="1"/>
    <row r="30436" ht="14.25" customHeight="1"/>
    <row r="30437" ht="14.25" customHeight="1"/>
    <row r="30438" ht="14.25" customHeight="1"/>
    <row r="30439" ht="14.25" customHeight="1"/>
    <row r="30440" ht="14.25" customHeight="1"/>
    <row r="30441" ht="14.25" customHeight="1"/>
    <row r="30442" ht="14.25" customHeight="1"/>
    <row r="30443" ht="14.25" customHeight="1"/>
    <row r="30444" ht="14.25" customHeight="1"/>
    <row r="30445" ht="14.25" customHeight="1"/>
    <row r="30446" ht="14.25" customHeight="1"/>
    <row r="30447" ht="14.25" customHeight="1"/>
    <row r="30448" ht="14.25" customHeight="1"/>
    <row r="30449" ht="14.25" customHeight="1"/>
    <row r="30450" ht="14.25" customHeight="1"/>
    <row r="30451" ht="14.25" customHeight="1"/>
    <row r="30452" ht="14.25" customHeight="1"/>
    <row r="30453" ht="14.25" customHeight="1"/>
    <row r="30454" ht="14.25" customHeight="1"/>
    <row r="30455" ht="14.25" customHeight="1"/>
    <row r="30456" ht="14.25" customHeight="1"/>
    <row r="30457" ht="14.25" customHeight="1"/>
    <row r="30458" ht="14.25" customHeight="1"/>
    <row r="30459" ht="14.25" customHeight="1"/>
    <row r="30460" ht="14.25" customHeight="1"/>
    <row r="30461" ht="14.25" customHeight="1"/>
    <row r="30462" ht="14.25" customHeight="1"/>
    <row r="30463" ht="14.25" customHeight="1"/>
    <row r="30464" ht="14.25" customHeight="1"/>
    <row r="30465" ht="14.25" customHeight="1"/>
    <row r="30466" ht="14.25" customHeight="1"/>
    <row r="30467" ht="14.25" customHeight="1"/>
    <row r="30468" ht="14.25" customHeight="1"/>
    <row r="30469" ht="14.25" customHeight="1"/>
    <row r="30470" ht="14.25" customHeight="1"/>
    <row r="30471" ht="14.25" customHeight="1"/>
    <row r="30472" ht="14.25" customHeight="1"/>
    <row r="30473" ht="14.25" customHeight="1"/>
    <row r="30474" ht="14.25" customHeight="1"/>
    <row r="30475" ht="14.25" customHeight="1"/>
    <row r="30476" ht="14.25" customHeight="1"/>
    <row r="30477" ht="14.25" customHeight="1"/>
    <row r="30478" ht="14.25" customHeight="1"/>
    <row r="30479" ht="14.25" customHeight="1"/>
    <row r="30480" ht="14.25" customHeight="1"/>
    <row r="30481" ht="14.25" customHeight="1"/>
    <row r="30482" ht="14.25" customHeight="1"/>
    <row r="30483" ht="14.25" customHeight="1"/>
    <row r="30484" ht="14.25" customHeight="1"/>
    <row r="30485" ht="14.25" customHeight="1"/>
    <row r="30486" ht="14.25" customHeight="1"/>
    <row r="30487" ht="14.25" customHeight="1"/>
    <row r="30488" ht="14.25" customHeight="1"/>
    <row r="30489" ht="14.25" customHeight="1"/>
    <row r="30490" ht="14.25" customHeight="1"/>
    <row r="30491" ht="14.25" customHeight="1"/>
    <row r="30492" ht="14.25" customHeight="1"/>
    <row r="30493" ht="14.25" customHeight="1"/>
    <row r="30494" ht="14.25" customHeight="1"/>
    <row r="30495" ht="14.25" customHeight="1"/>
    <row r="30496" ht="14.25" customHeight="1"/>
    <row r="30497" ht="14.25" customHeight="1"/>
    <row r="30498" ht="14.25" customHeight="1"/>
    <row r="30499" ht="14.25" customHeight="1"/>
    <row r="30500" ht="14.25" customHeight="1"/>
    <row r="30501" ht="14.25" customHeight="1"/>
    <row r="30502" ht="14.25" customHeight="1"/>
    <row r="30503" ht="14.25" customHeight="1"/>
    <row r="30504" ht="14.25" customHeight="1"/>
    <row r="30505" ht="14.25" customHeight="1"/>
    <row r="30506" ht="14.25" customHeight="1"/>
    <row r="30507" ht="14.25" customHeight="1"/>
    <row r="30508" ht="14.25" customHeight="1"/>
    <row r="30509" ht="14.25" customHeight="1"/>
    <row r="30510" ht="14.25" customHeight="1"/>
    <row r="30511" ht="14.25" customHeight="1"/>
    <row r="30512" ht="14.25" customHeight="1"/>
    <row r="30513" ht="14.25" customHeight="1"/>
    <row r="30514" ht="14.25" customHeight="1"/>
    <row r="30515" ht="14.25" customHeight="1"/>
    <row r="30516" ht="14.25" customHeight="1"/>
    <row r="30517" ht="14.25" customHeight="1"/>
    <row r="30518" ht="14.25" customHeight="1"/>
    <row r="30519" ht="14.25" customHeight="1"/>
    <row r="30520" ht="14.25" customHeight="1"/>
    <row r="30521" ht="14.25" customHeight="1"/>
    <row r="30522" ht="14.25" customHeight="1"/>
    <row r="30523" ht="14.25" customHeight="1"/>
    <row r="30524" ht="14.25" customHeight="1"/>
    <row r="30525" ht="14.25" customHeight="1"/>
    <row r="30526" ht="14.25" customHeight="1"/>
    <row r="30527" ht="14.25" customHeight="1"/>
    <row r="30528" ht="14.25" customHeight="1"/>
    <row r="30529" ht="14.25" customHeight="1"/>
    <row r="30530" ht="14.25" customHeight="1"/>
    <row r="30531" ht="14.25" customHeight="1"/>
    <row r="30532" ht="14.25" customHeight="1"/>
    <row r="30533" ht="14.25" customHeight="1"/>
    <row r="30534" ht="14.25" customHeight="1"/>
    <row r="30535" ht="14.25" customHeight="1"/>
    <row r="30536" ht="14.25" customHeight="1"/>
    <row r="30537" ht="14.25" customHeight="1"/>
    <row r="30538" ht="14.25" customHeight="1"/>
    <row r="30539" ht="14.25" customHeight="1"/>
    <row r="30540" ht="14.25" customHeight="1"/>
    <row r="30541" ht="14.25" customHeight="1"/>
    <row r="30542" ht="14.25" customHeight="1"/>
    <row r="30543" ht="14.25" customHeight="1"/>
    <row r="30544" ht="14.25" customHeight="1"/>
    <row r="30545" ht="14.25" customHeight="1"/>
    <row r="30546" ht="14.25" customHeight="1"/>
    <row r="30547" ht="14.25" customHeight="1"/>
    <row r="30548" ht="14.25" customHeight="1"/>
    <row r="30549" ht="14.25" customHeight="1"/>
    <row r="30550" ht="14.25" customHeight="1"/>
    <row r="30551" ht="14.25" customHeight="1"/>
    <row r="30552" ht="14.25" customHeight="1"/>
    <row r="30553" ht="14.25" customHeight="1"/>
    <row r="30554" ht="14.25" customHeight="1"/>
    <row r="30555" ht="14.25" customHeight="1"/>
    <row r="30556" ht="14.25" customHeight="1"/>
    <row r="30557" ht="14.25" customHeight="1"/>
    <row r="30558" ht="14.25" customHeight="1"/>
    <row r="30559" ht="14.25" customHeight="1"/>
    <row r="30560" ht="14.25" customHeight="1"/>
    <row r="30561" ht="14.25" customHeight="1"/>
    <row r="30562" ht="14.25" customHeight="1"/>
    <row r="30563" ht="14.25" customHeight="1"/>
    <row r="30564" ht="14.25" customHeight="1"/>
    <row r="30565" ht="14.25" customHeight="1"/>
    <row r="30566" ht="14.25" customHeight="1"/>
    <row r="30567" ht="14.25" customHeight="1"/>
    <row r="30568" ht="14.25" customHeight="1"/>
    <row r="30569" ht="14.25" customHeight="1"/>
    <row r="30570" ht="14.25" customHeight="1"/>
    <row r="30571" ht="14.25" customHeight="1"/>
    <row r="30572" ht="14.25" customHeight="1"/>
    <row r="30573" ht="14.25" customHeight="1"/>
    <row r="30574" ht="14.25" customHeight="1"/>
    <row r="30575" ht="14.25" customHeight="1"/>
    <row r="30576" ht="14.25" customHeight="1"/>
    <row r="30577" ht="14.25" customHeight="1"/>
    <row r="30578" ht="14.25" customHeight="1"/>
    <row r="30579" ht="14.25" customHeight="1"/>
    <row r="30580" ht="14.25" customHeight="1"/>
    <row r="30581" ht="14.25" customHeight="1"/>
    <row r="30582" ht="14.25" customHeight="1"/>
    <row r="30583" ht="14.25" customHeight="1"/>
    <row r="30584" ht="14.25" customHeight="1"/>
    <row r="30585" ht="14.25" customHeight="1"/>
    <row r="30586" ht="14.25" customHeight="1"/>
    <row r="30587" ht="14.25" customHeight="1"/>
    <row r="30588" ht="14.25" customHeight="1"/>
    <row r="30589" ht="14.25" customHeight="1"/>
    <row r="30590" ht="14.25" customHeight="1"/>
    <row r="30591" ht="14.25" customHeight="1"/>
    <row r="30592" ht="14.25" customHeight="1"/>
    <row r="30593" ht="14.25" customHeight="1"/>
    <row r="30594" ht="14.25" customHeight="1"/>
    <row r="30595" ht="14.25" customHeight="1"/>
    <row r="30596" ht="14.25" customHeight="1"/>
    <row r="30597" ht="14.25" customHeight="1"/>
    <row r="30598" ht="14.25" customHeight="1"/>
    <row r="30599" ht="14.25" customHeight="1"/>
    <row r="30600" ht="14.25" customHeight="1"/>
    <row r="30601" ht="14.25" customHeight="1"/>
    <row r="30602" ht="14.25" customHeight="1"/>
    <row r="30603" ht="14.25" customHeight="1"/>
    <row r="30604" ht="14.25" customHeight="1"/>
    <row r="30605" ht="14.25" customHeight="1"/>
    <row r="30606" ht="14.25" customHeight="1"/>
    <row r="30607" ht="14.25" customHeight="1"/>
    <row r="30608" ht="14.25" customHeight="1"/>
    <row r="30609" ht="14.25" customHeight="1"/>
    <row r="30610" ht="14.25" customHeight="1"/>
    <row r="30611" ht="14.25" customHeight="1"/>
    <row r="30612" ht="14.25" customHeight="1"/>
    <row r="30613" ht="14.25" customHeight="1"/>
    <row r="30614" ht="14.25" customHeight="1"/>
    <row r="30615" ht="14.25" customHeight="1"/>
    <row r="30616" ht="14.25" customHeight="1"/>
    <row r="30617" ht="14.25" customHeight="1"/>
    <row r="30618" ht="14.25" customHeight="1"/>
    <row r="30619" ht="14.25" customHeight="1"/>
    <row r="30620" ht="14.25" customHeight="1"/>
    <row r="30621" ht="14.25" customHeight="1"/>
    <row r="30622" ht="14.25" customHeight="1"/>
    <row r="30623" ht="14.25" customHeight="1"/>
    <row r="30624" ht="14.25" customHeight="1"/>
    <row r="30625" ht="14.25" customHeight="1"/>
    <row r="30626" ht="14.25" customHeight="1"/>
    <row r="30627" ht="14.25" customHeight="1"/>
    <row r="30628" ht="14.25" customHeight="1"/>
    <row r="30629" ht="14.25" customHeight="1"/>
    <row r="30630" ht="14.25" customHeight="1"/>
    <row r="30631" ht="14.25" customHeight="1"/>
    <row r="30632" ht="14.25" customHeight="1"/>
    <row r="30633" ht="14.25" customHeight="1"/>
    <row r="30634" ht="14.25" customHeight="1"/>
    <row r="30635" ht="14.25" customHeight="1"/>
    <row r="30636" ht="14.25" customHeight="1"/>
    <row r="30637" ht="14.25" customHeight="1"/>
    <row r="30638" ht="14.25" customHeight="1"/>
    <row r="30639" ht="14.25" customHeight="1"/>
    <row r="30640" ht="14.25" customHeight="1"/>
    <row r="30641" ht="14.25" customHeight="1"/>
    <row r="30642" ht="14.25" customHeight="1"/>
    <row r="30643" ht="14.25" customHeight="1"/>
    <row r="30644" ht="14.25" customHeight="1"/>
    <row r="30645" ht="14.25" customHeight="1"/>
    <row r="30646" ht="14.25" customHeight="1"/>
    <row r="30647" ht="14.25" customHeight="1"/>
    <row r="30648" ht="14.25" customHeight="1"/>
    <row r="30649" ht="14.25" customHeight="1"/>
    <row r="30650" ht="14.25" customHeight="1"/>
    <row r="30651" ht="14.25" customHeight="1"/>
    <row r="30652" ht="14.25" customHeight="1"/>
    <row r="30653" ht="14.25" customHeight="1"/>
    <row r="30654" ht="14.25" customHeight="1"/>
    <row r="30655" ht="14.25" customHeight="1"/>
    <row r="30656" ht="14.25" customHeight="1"/>
    <row r="30657" ht="14.25" customHeight="1"/>
    <row r="30658" ht="14.25" customHeight="1"/>
    <row r="30659" ht="14.25" customHeight="1"/>
    <row r="30660" ht="14.25" customHeight="1"/>
    <row r="30661" ht="14.25" customHeight="1"/>
    <row r="30662" ht="14.25" customHeight="1"/>
    <row r="30663" ht="14.25" customHeight="1"/>
    <row r="30664" ht="14.25" customHeight="1"/>
    <row r="30665" ht="14.25" customHeight="1"/>
    <row r="30666" ht="14.25" customHeight="1"/>
    <row r="30667" ht="14.25" customHeight="1"/>
    <row r="30668" ht="14.25" customHeight="1"/>
    <row r="30669" ht="14.25" customHeight="1"/>
    <row r="30670" ht="14.25" customHeight="1"/>
    <row r="30671" ht="14.25" customHeight="1"/>
    <row r="30672" ht="14.25" customHeight="1"/>
    <row r="30673" ht="14.25" customHeight="1"/>
    <row r="30674" ht="14.25" customHeight="1"/>
    <row r="30675" ht="14.25" customHeight="1"/>
    <row r="30676" ht="14.25" customHeight="1"/>
    <row r="30677" ht="14.25" customHeight="1"/>
    <row r="30678" ht="14.25" customHeight="1"/>
    <row r="30679" ht="14.25" customHeight="1"/>
    <row r="30680" ht="14.25" customHeight="1"/>
    <row r="30681" ht="14.25" customHeight="1"/>
    <row r="30682" ht="14.25" customHeight="1"/>
    <row r="30683" ht="14.25" customHeight="1"/>
    <row r="30684" ht="14.25" customHeight="1"/>
    <row r="30685" ht="14.25" customHeight="1"/>
    <row r="30686" ht="14.25" customHeight="1"/>
    <row r="30687" ht="14.25" customHeight="1"/>
    <row r="30688" ht="14.25" customHeight="1"/>
    <row r="30689" ht="14.25" customHeight="1"/>
    <row r="30690" ht="14.25" customHeight="1"/>
    <row r="30691" ht="14.25" customHeight="1"/>
    <row r="30692" ht="14.25" customHeight="1"/>
    <row r="30693" ht="14.25" customHeight="1"/>
    <row r="30694" ht="14.25" customHeight="1"/>
    <row r="30695" ht="14.25" customHeight="1"/>
    <row r="30696" ht="14.25" customHeight="1"/>
    <row r="30697" ht="14.25" customHeight="1"/>
    <row r="30698" ht="14.25" customHeight="1"/>
    <row r="30699" ht="14.25" customHeight="1"/>
    <row r="30700" ht="14.25" customHeight="1"/>
    <row r="30701" ht="14.25" customHeight="1"/>
    <row r="30702" ht="14.25" customHeight="1"/>
    <row r="30703" ht="14.25" customHeight="1"/>
    <row r="30704" ht="14.25" customHeight="1"/>
    <row r="30705" ht="14.25" customHeight="1"/>
    <row r="30706" ht="14.25" customHeight="1"/>
    <row r="30707" ht="14.25" customHeight="1"/>
    <row r="30708" ht="14.25" customHeight="1"/>
    <row r="30709" ht="14.25" customHeight="1"/>
    <row r="30710" ht="14.25" customHeight="1"/>
    <row r="30711" ht="14.25" customHeight="1"/>
    <row r="30712" ht="14.25" customHeight="1"/>
    <row r="30713" ht="14.25" customHeight="1"/>
    <row r="30714" ht="14.25" customHeight="1"/>
    <row r="30715" ht="14.25" customHeight="1"/>
    <row r="30716" ht="14.25" customHeight="1"/>
    <row r="30717" ht="14.25" customHeight="1"/>
    <row r="30718" ht="14.25" customHeight="1"/>
    <row r="30719" ht="14.25" customHeight="1"/>
    <row r="30720" ht="14.25" customHeight="1"/>
    <row r="30721" ht="14.25" customHeight="1"/>
    <row r="30722" ht="14.25" customHeight="1"/>
    <row r="30723" ht="14.25" customHeight="1"/>
    <row r="30724" ht="14.25" customHeight="1"/>
    <row r="30725" ht="14.25" customHeight="1"/>
    <row r="30726" ht="14.25" customHeight="1"/>
    <row r="30727" ht="14.25" customHeight="1"/>
    <row r="30728" ht="14.25" customHeight="1"/>
    <row r="30729" ht="14.25" customHeight="1"/>
    <row r="30730" ht="14.25" customHeight="1"/>
    <row r="30731" ht="14.25" customHeight="1"/>
    <row r="30732" ht="14.25" customHeight="1"/>
    <row r="30733" ht="14.25" customHeight="1"/>
    <row r="30734" ht="14.25" customHeight="1"/>
    <row r="30735" ht="14.25" customHeight="1"/>
    <row r="30736" ht="14.25" customHeight="1"/>
    <row r="30737" ht="14.25" customHeight="1"/>
    <row r="30738" ht="14.25" customHeight="1"/>
    <row r="30739" ht="14.25" customHeight="1"/>
    <row r="30740" ht="14.25" customHeight="1"/>
    <row r="30741" ht="14.25" customHeight="1"/>
    <row r="30742" ht="14.25" customHeight="1"/>
    <row r="30743" ht="14.25" customHeight="1"/>
    <row r="30744" ht="14.25" customHeight="1"/>
    <row r="30745" ht="14.25" customHeight="1"/>
    <row r="30746" ht="14.25" customHeight="1"/>
    <row r="30747" ht="14.25" customHeight="1"/>
    <row r="30748" ht="14.25" customHeight="1"/>
    <row r="30749" ht="14.25" customHeight="1"/>
    <row r="30750" ht="14.25" customHeight="1"/>
    <row r="30751" ht="14.25" customHeight="1"/>
    <row r="30752" ht="14.25" customHeight="1"/>
    <row r="30753" ht="14.25" customHeight="1"/>
    <row r="30754" ht="14.25" customHeight="1"/>
    <row r="30755" ht="14.25" customHeight="1"/>
    <row r="30756" ht="14.25" customHeight="1"/>
    <row r="30757" ht="14.25" customHeight="1"/>
    <row r="30758" ht="14.25" customHeight="1"/>
    <row r="30759" ht="14.25" customHeight="1"/>
    <row r="30760" ht="14.25" customHeight="1"/>
    <row r="30761" ht="14.25" customHeight="1"/>
    <row r="30762" ht="14.25" customHeight="1"/>
    <row r="30763" ht="14.25" customHeight="1"/>
    <row r="30764" ht="14.25" customHeight="1"/>
    <row r="30765" ht="14.25" customHeight="1"/>
    <row r="30766" ht="14.25" customHeight="1"/>
    <row r="30767" ht="14.25" customHeight="1"/>
    <row r="30768" ht="14.25" customHeight="1"/>
    <row r="30769" ht="14.25" customHeight="1"/>
    <row r="30770" ht="14.25" customHeight="1"/>
    <row r="30771" ht="14.25" customHeight="1"/>
    <row r="30772" ht="14.25" customHeight="1"/>
    <row r="30773" ht="14.25" customHeight="1"/>
    <row r="30774" ht="14.25" customHeight="1"/>
    <row r="30775" ht="14.25" customHeight="1"/>
    <row r="30776" ht="14.25" customHeight="1"/>
    <row r="30777" ht="14.25" customHeight="1"/>
    <row r="30778" ht="14.25" customHeight="1"/>
    <row r="30779" ht="14.25" customHeight="1"/>
    <row r="30780" ht="14.25" customHeight="1"/>
    <row r="30781" ht="14.25" customHeight="1"/>
    <row r="30782" ht="14.25" customHeight="1"/>
    <row r="30783" ht="14.25" customHeight="1"/>
    <row r="30784" ht="14.25" customHeight="1"/>
    <row r="30785" ht="14.25" customHeight="1"/>
    <row r="30786" ht="14.25" customHeight="1"/>
    <row r="30787" ht="14.25" customHeight="1"/>
    <row r="30788" ht="14.25" customHeight="1"/>
    <row r="30789" ht="14.25" customHeight="1"/>
    <row r="30790" ht="14.25" customHeight="1"/>
    <row r="30791" ht="14.25" customHeight="1"/>
    <row r="30792" ht="14.25" customHeight="1"/>
    <row r="30793" ht="14.25" customHeight="1"/>
    <row r="30794" ht="14.25" customHeight="1"/>
    <row r="30795" ht="14.25" customHeight="1"/>
    <row r="30796" ht="14.25" customHeight="1"/>
    <row r="30797" ht="14.25" customHeight="1"/>
    <row r="30798" ht="14.25" customHeight="1"/>
    <row r="30799" ht="14.25" customHeight="1"/>
    <row r="30800" ht="14.25" customHeight="1"/>
    <row r="30801" ht="14.25" customHeight="1"/>
    <row r="30802" ht="14.25" customHeight="1"/>
    <row r="30803" ht="14.25" customHeight="1"/>
    <row r="30804" ht="14.25" customHeight="1"/>
    <row r="30805" ht="14.25" customHeight="1"/>
    <row r="30806" ht="14.25" customHeight="1"/>
    <row r="30807" ht="14.25" customHeight="1"/>
    <row r="30808" ht="14.25" customHeight="1"/>
    <row r="30809" ht="14.25" customHeight="1"/>
    <row r="30810" ht="14.25" customHeight="1"/>
    <row r="30811" ht="14.25" customHeight="1"/>
    <row r="30812" ht="14.25" customHeight="1"/>
    <row r="30813" ht="14.25" customHeight="1"/>
    <row r="30814" ht="14.25" customHeight="1"/>
    <row r="30815" ht="14.25" customHeight="1"/>
    <row r="30816" ht="14.25" customHeight="1"/>
    <row r="30817" ht="14.25" customHeight="1"/>
    <row r="30818" ht="14.25" customHeight="1"/>
    <row r="30819" ht="14.25" customHeight="1"/>
    <row r="30820" ht="14.25" customHeight="1"/>
    <row r="30821" ht="14.25" customHeight="1"/>
    <row r="30822" ht="14.25" customHeight="1"/>
    <row r="30823" ht="14.25" customHeight="1"/>
    <row r="30824" ht="14.25" customHeight="1"/>
    <row r="30825" ht="14.25" customHeight="1"/>
    <row r="30826" ht="14.25" customHeight="1"/>
    <row r="30827" ht="14.25" customHeight="1"/>
    <row r="30828" ht="14.25" customHeight="1"/>
    <row r="30829" ht="14.25" customHeight="1"/>
    <row r="30830" ht="14.25" customHeight="1"/>
    <row r="30831" ht="14.25" customHeight="1"/>
    <row r="30832" ht="14.25" customHeight="1"/>
    <row r="30833" ht="14.25" customHeight="1"/>
    <row r="30834" ht="14.25" customHeight="1"/>
    <row r="30835" ht="14.25" customHeight="1"/>
    <row r="30836" ht="14.25" customHeight="1"/>
    <row r="30837" ht="14.25" customHeight="1"/>
    <row r="30838" ht="14.25" customHeight="1"/>
    <row r="30839" ht="14.25" customHeight="1"/>
    <row r="30840" ht="14.25" customHeight="1"/>
    <row r="30841" ht="14.25" customHeight="1"/>
    <row r="30842" ht="14.25" customHeight="1"/>
    <row r="30843" ht="14.25" customHeight="1"/>
    <row r="30844" ht="14.25" customHeight="1"/>
    <row r="30845" ht="14.25" customHeight="1"/>
    <row r="30846" ht="14.25" customHeight="1"/>
    <row r="30847" ht="14.25" customHeight="1"/>
    <row r="30848" ht="14.25" customHeight="1"/>
    <row r="30849" ht="14.25" customHeight="1"/>
    <row r="30850" ht="14.25" customHeight="1"/>
    <row r="30851" ht="14.25" customHeight="1"/>
    <row r="30852" ht="14.25" customHeight="1"/>
    <row r="30853" ht="14.25" customHeight="1"/>
    <row r="30854" ht="14.25" customHeight="1"/>
    <row r="30855" ht="14.25" customHeight="1"/>
    <row r="30856" ht="14.25" customHeight="1"/>
    <row r="30857" ht="14.25" customHeight="1"/>
    <row r="30858" ht="14.25" customHeight="1"/>
    <row r="30859" ht="14.25" customHeight="1"/>
    <row r="30860" ht="14.25" customHeight="1"/>
    <row r="30861" ht="14.25" customHeight="1"/>
    <row r="30862" ht="14.25" customHeight="1"/>
    <row r="30863" ht="14.25" customHeight="1"/>
    <row r="30864" ht="14.25" customHeight="1"/>
    <row r="30865" ht="14.25" customHeight="1"/>
    <row r="30866" ht="14.25" customHeight="1"/>
    <row r="30867" ht="14.25" customHeight="1"/>
    <row r="30868" ht="14.25" customHeight="1"/>
    <row r="30869" ht="14.25" customHeight="1"/>
    <row r="30870" ht="14.25" customHeight="1"/>
    <row r="30871" ht="14.25" customHeight="1"/>
    <row r="30872" ht="14.25" customHeight="1"/>
    <row r="30873" ht="14.25" customHeight="1"/>
    <row r="30874" ht="14.25" customHeight="1"/>
    <row r="30875" ht="14.25" customHeight="1"/>
    <row r="30876" ht="14.25" customHeight="1"/>
    <row r="30877" ht="14.25" customHeight="1"/>
    <row r="30878" ht="14.25" customHeight="1"/>
    <row r="30879" ht="14.25" customHeight="1"/>
    <row r="30880" ht="14.25" customHeight="1"/>
    <row r="30881" ht="14.25" customHeight="1"/>
    <row r="30882" ht="14.25" customHeight="1"/>
    <row r="30883" ht="14.25" customHeight="1"/>
    <row r="30884" ht="14.25" customHeight="1"/>
    <row r="30885" ht="14.25" customHeight="1"/>
    <row r="30886" ht="14.25" customHeight="1"/>
    <row r="30887" ht="14.25" customHeight="1"/>
    <row r="30888" ht="14.25" customHeight="1"/>
    <row r="30889" ht="14.25" customHeight="1"/>
    <row r="30890" ht="14.25" customHeight="1"/>
    <row r="30891" ht="14.25" customHeight="1"/>
    <row r="30892" ht="14.25" customHeight="1"/>
    <row r="30893" ht="14.25" customHeight="1"/>
    <row r="30894" ht="14.25" customHeight="1"/>
    <row r="30895" ht="14.25" customHeight="1"/>
    <row r="30896" ht="14.25" customHeight="1"/>
    <row r="30897" ht="14.25" customHeight="1"/>
    <row r="30898" ht="14.25" customHeight="1"/>
    <row r="30899" ht="14.25" customHeight="1"/>
    <row r="30900" ht="14.25" customHeight="1"/>
    <row r="30901" ht="14.25" customHeight="1"/>
    <row r="30902" ht="14.25" customHeight="1"/>
    <row r="30903" ht="14.25" customHeight="1"/>
    <row r="30904" ht="14.25" customHeight="1"/>
    <row r="30905" ht="14.25" customHeight="1"/>
    <row r="30906" ht="14.25" customHeight="1"/>
    <row r="30907" ht="14.25" customHeight="1"/>
    <row r="30908" ht="14.25" customHeight="1"/>
    <row r="30909" ht="14.25" customHeight="1"/>
    <row r="30910" ht="14.25" customHeight="1"/>
    <row r="30911" ht="14.25" customHeight="1"/>
    <row r="30912" ht="14.25" customHeight="1"/>
    <row r="30913" ht="14.25" customHeight="1"/>
    <row r="30914" ht="14.25" customHeight="1"/>
    <row r="30915" ht="14.25" customHeight="1"/>
    <row r="30916" ht="14.25" customHeight="1"/>
    <row r="30917" ht="14.25" customHeight="1"/>
    <row r="30918" ht="14.25" customHeight="1"/>
    <row r="30919" ht="14.25" customHeight="1"/>
    <row r="30920" ht="14.25" customHeight="1"/>
    <row r="30921" ht="14.25" customHeight="1"/>
    <row r="30922" ht="14.25" customHeight="1"/>
    <row r="30923" ht="14.25" customHeight="1"/>
    <row r="30924" ht="14.25" customHeight="1"/>
    <row r="30925" ht="14.25" customHeight="1"/>
    <row r="30926" ht="14.25" customHeight="1"/>
    <row r="30927" ht="14.25" customHeight="1"/>
    <row r="30928" ht="14.25" customHeight="1"/>
    <row r="30929" ht="14.25" customHeight="1"/>
    <row r="30930" ht="14.25" customHeight="1"/>
    <row r="30931" ht="14.25" customHeight="1"/>
    <row r="30932" ht="14.25" customHeight="1"/>
    <row r="30933" ht="14.25" customHeight="1"/>
    <row r="30934" ht="14.25" customHeight="1"/>
    <row r="30935" ht="14.25" customHeight="1"/>
    <row r="30936" ht="14.25" customHeight="1"/>
    <row r="30937" ht="14.25" customHeight="1"/>
    <row r="30938" ht="14.25" customHeight="1"/>
    <row r="30939" ht="14.25" customHeight="1"/>
    <row r="30940" ht="14.25" customHeight="1"/>
    <row r="30941" ht="14.25" customHeight="1"/>
    <row r="30942" ht="14.25" customHeight="1"/>
    <row r="30943" ht="14.25" customHeight="1"/>
    <row r="30944" ht="14.25" customHeight="1"/>
    <row r="30945" ht="14.25" customHeight="1"/>
    <row r="30946" ht="14.25" customHeight="1"/>
    <row r="30947" ht="14.25" customHeight="1"/>
    <row r="30948" ht="14.25" customHeight="1"/>
    <row r="30949" ht="14.25" customHeight="1"/>
    <row r="30950" ht="14.25" customHeight="1"/>
    <row r="30951" ht="14.25" customHeight="1"/>
    <row r="30952" ht="14.25" customHeight="1"/>
    <row r="30953" ht="14.25" customHeight="1"/>
    <row r="30954" ht="14.25" customHeight="1"/>
    <row r="30955" ht="14.25" customHeight="1"/>
    <row r="30956" ht="14.25" customHeight="1"/>
    <row r="30957" ht="14.25" customHeight="1"/>
    <row r="30958" ht="14.25" customHeight="1"/>
    <row r="30959" ht="14.25" customHeight="1"/>
    <row r="30960" ht="14.25" customHeight="1"/>
    <row r="30961" ht="14.25" customHeight="1"/>
    <row r="30962" ht="14.25" customHeight="1"/>
    <row r="30963" ht="14.25" customHeight="1"/>
    <row r="30964" ht="14.25" customHeight="1"/>
    <row r="30965" ht="14.25" customHeight="1"/>
    <row r="30966" ht="14.25" customHeight="1"/>
    <row r="30967" ht="14.25" customHeight="1"/>
    <row r="30968" ht="14.25" customHeight="1"/>
    <row r="30969" ht="14.25" customHeight="1"/>
    <row r="30970" ht="14.25" customHeight="1"/>
    <row r="30971" ht="14.25" customHeight="1"/>
    <row r="30972" ht="14.25" customHeight="1"/>
    <row r="30973" ht="14.25" customHeight="1"/>
    <row r="30974" ht="14.25" customHeight="1"/>
    <row r="30975" ht="14.25" customHeight="1"/>
    <row r="30976" ht="14.25" customHeight="1"/>
    <row r="30977" ht="14.25" customHeight="1"/>
    <row r="30978" ht="14.25" customHeight="1"/>
    <row r="30979" ht="14.25" customHeight="1"/>
    <row r="30980" ht="14.25" customHeight="1"/>
    <row r="30981" ht="14.25" customHeight="1"/>
    <row r="30982" ht="14.25" customHeight="1"/>
    <row r="30983" ht="14.25" customHeight="1"/>
    <row r="30984" ht="14.25" customHeight="1"/>
    <row r="30985" ht="14.25" customHeight="1"/>
    <row r="30986" ht="14.25" customHeight="1"/>
    <row r="30987" ht="14.25" customHeight="1"/>
    <row r="30988" ht="14.25" customHeight="1"/>
    <row r="30989" ht="14.25" customHeight="1"/>
    <row r="30990" ht="14.25" customHeight="1"/>
    <row r="30991" ht="14.25" customHeight="1"/>
    <row r="30992" ht="14.25" customHeight="1"/>
    <row r="30993" ht="14.25" customHeight="1"/>
    <row r="30994" ht="14.25" customHeight="1"/>
    <row r="30995" ht="14.25" customHeight="1"/>
    <row r="30996" ht="14.25" customHeight="1"/>
    <row r="30997" ht="14.25" customHeight="1"/>
    <row r="30998" ht="14.25" customHeight="1"/>
    <row r="30999" ht="14.25" customHeight="1"/>
    <row r="31000" ht="14.25" customHeight="1"/>
    <row r="31001" ht="14.25" customHeight="1"/>
    <row r="31002" ht="14.25" customHeight="1"/>
    <row r="31003" ht="14.25" customHeight="1"/>
    <row r="31004" ht="14.25" customHeight="1"/>
    <row r="31005" ht="14.25" customHeight="1"/>
    <row r="31006" ht="14.25" customHeight="1"/>
    <row r="31007" ht="14.25" customHeight="1"/>
    <row r="31008" ht="14.25" customHeight="1"/>
    <row r="31009" ht="14.25" customHeight="1"/>
    <row r="31010" ht="14.25" customHeight="1"/>
    <row r="31011" ht="14.25" customHeight="1"/>
    <row r="31012" ht="14.25" customHeight="1"/>
    <row r="31013" ht="14.25" customHeight="1"/>
    <row r="31014" ht="14.25" customHeight="1"/>
    <row r="31015" ht="14.25" customHeight="1"/>
    <row r="31016" ht="14.25" customHeight="1"/>
    <row r="31017" ht="14.25" customHeight="1"/>
    <row r="31018" ht="14.25" customHeight="1"/>
    <row r="31019" ht="14.25" customHeight="1"/>
    <row r="31020" ht="14.25" customHeight="1"/>
    <row r="31021" ht="14.25" customHeight="1"/>
    <row r="31022" ht="14.25" customHeight="1"/>
    <row r="31023" ht="14.25" customHeight="1"/>
    <row r="31024" ht="14.25" customHeight="1"/>
    <row r="31025" ht="14.25" customHeight="1"/>
    <row r="31026" ht="14.25" customHeight="1"/>
    <row r="31027" ht="14.25" customHeight="1"/>
    <row r="31028" ht="14.25" customHeight="1"/>
    <row r="31029" ht="14.25" customHeight="1"/>
    <row r="31030" ht="14.25" customHeight="1"/>
    <row r="31031" ht="14.25" customHeight="1"/>
    <row r="31032" ht="14.25" customHeight="1"/>
    <row r="31033" ht="14.25" customHeight="1"/>
    <row r="31034" ht="14.25" customHeight="1"/>
    <row r="31035" ht="14.25" customHeight="1"/>
    <row r="31036" ht="14.25" customHeight="1"/>
    <row r="31037" ht="14.25" customHeight="1"/>
    <row r="31038" ht="14.25" customHeight="1"/>
    <row r="31039" ht="14.25" customHeight="1"/>
    <row r="31040" ht="14.25" customHeight="1"/>
    <row r="31041" ht="14.25" customHeight="1"/>
    <row r="31042" ht="14.25" customHeight="1"/>
    <row r="31043" ht="14.25" customHeight="1"/>
    <row r="31044" ht="14.25" customHeight="1"/>
    <row r="31045" ht="14.25" customHeight="1"/>
    <row r="31046" ht="14.25" customHeight="1"/>
    <row r="31047" ht="14.25" customHeight="1"/>
    <row r="31048" ht="14.25" customHeight="1"/>
    <row r="31049" ht="14.25" customHeight="1"/>
    <row r="31050" ht="14.25" customHeight="1"/>
    <row r="31051" ht="14.25" customHeight="1"/>
    <row r="31052" ht="14.25" customHeight="1"/>
    <row r="31053" ht="14.25" customHeight="1"/>
    <row r="31054" ht="14.25" customHeight="1"/>
    <row r="31055" ht="14.25" customHeight="1"/>
    <row r="31056" ht="14.25" customHeight="1"/>
    <row r="31057" ht="14.25" customHeight="1"/>
    <row r="31058" ht="14.25" customHeight="1"/>
    <row r="31059" ht="14.25" customHeight="1"/>
    <row r="31060" ht="14.25" customHeight="1"/>
    <row r="31061" ht="14.25" customHeight="1"/>
    <row r="31062" ht="14.25" customHeight="1"/>
    <row r="31063" ht="14.25" customHeight="1"/>
    <row r="31064" ht="14.25" customHeight="1"/>
    <row r="31065" ht="14.25" customHeight="1"/>
    <row r="31066" ht="14.25" customHeight="1"/>
    <row r="31067" ht="14.25" customHeight="1"/>
    <row r="31068" ht="14.25" customHeight="1"/>
    <row r="31069" ht="14.25" customHeight="1"/>
    <row r="31070" ht="14.25" customHeight="1"/>
    <row r="31071" ht="14.25" customHeight="1"/>
    <row r="31072" ht="14.25" customHeight="1"/>
    <row r="31073" ht="14.25" customHeight="1"/>
    <row r="31074" ht="14.25" customHeight="1"/>
    <row r="31075" ht="14.25" customHeight="1"/>
    <row r="31076" ht="14.25" customHeight="1"/>
    <row r="31077" ht="14.25" customHeight="1"/>
    <row r="31078" ht="14.25" customHeight="1"/>
    <row r="31079" ht="14.25" customHeight="1"/>
    <row r="31080" ht="14.25" customHeight="1"/>
    <row r="31081" ht="14.25" customHeight="1"/>
    <row r="31082" ht="14.25" customHeight="1"/>
    <row r="31083" ht="14.25" customHeight="1"/>
    <row r="31084" ht="14.25" customHeight="1"/>
    <row r="31085" ht="14.25" customHeight="1"/>
    <row r="31086" ht="14.25" customHeight="1"/>
    <row r="31087" ht="14.25" customHeight="1"/>
    <row r="31088" ht="14.25" customHeight="1"/>
    <row r="31089" ht="14.25" customHeight="1"/>
    <row r="31090" ht="14.25" customHeight="1"/>
    <row r="31091" ht="14.25" customHeight="1"/>
    <row r="31092" ht="14.25" customHeight="1"/>
    <row r="31093" ht="14.25" customHeight="1"/>
    <row r="31094" ht="14.25" customHeight="1"/>
    <row r="31095" ht="14.25" customHeight="1"/>
    <row r="31096" ht="14.25" customHeight="1"/>
    <row r="31097" ht="14.25" customHeight="1"/>
    <row r="31098" ht="14.25" customHeight="1"/>
    <row r="31099" ht="14.25" customHeight="1"/>
    <row r="31100" ht="14.25" customHeight="1"/>
    <row r="31101" ht="14.25" customHeight="1"/>
    <row r="31102" ht="14.25" customHeight="1"/>
    <row r="31103" ht="14.25" customHeight="1"/>
    <row r="31104" ht="14.25" customHeight="1"/>
    <row r="31105" ht="14.25" customHeight="1"/>
    <row r="31106" ht="14.25" customHeight="1"/>
    <row r="31107" ht="14.25" customHeight="1"/>
    <row r="31108" ht="14.25" customHeight="1"/>
    <row r="31109" ht="14.25" customHeight="1"/>
    <row r="31110" ht="14.25" customHeight="1"/>
    <row r="31111" ht="14.25" customHeight="1"/>
    <row r="31112" ht="14.25" customHeight="1"/>
    <row r="31113" ht="14.25" customHeight="1"/>
    <row r="31114" ht="14.25" customHeight="1"/>
    <row r="31115" ht="14.25" customHeight="1"/>
    <row r="31116" ht="14.25" customHeight="1"/>
    <row r="31117" ht="14.25" customHeight="1"/>
    <row r="31118" ht="14.25" customHeight="1"/>
    <row r="31119" ht="14.25" customHeight="1"/>
    <row r="31120" ht="14.25" customHeight="1"/>
    <row r="31121" ht="14.25" customHeight="1"/>
    <row r="31122" ht="14.25" customHeight="1"/>
    <row r="31123" ht="14.25" customHeight="1"/>
    <row r="31124" ht="14.25" customHeight="1"/>
    <row r="31125" ht="14.25" customHeight="1"/>
    <row r="31126" ht="14.25" customHeight="1"/>
    <row r="31127" ht="14.25" customHeight="1"/>
    <row r="31128" ht="14.25" customHeight="1"/>
    <row r="31129" ht="14.25" customHeight="1"/>
    <row r="31130" ht="14.25" customHeight="1"/>
    <row r="31131" ht="14.25" customHeight="1"/>
    <row r="31132" ht="14.25" customHeight="1"/>
    <row r="31133" ht="14.25" customHeight="1"/>
    <row r="31134" ht="14.25" customHeight="1"/>
    <row r="31135" ht="14.25" customHeight="1"/>
    <row r="31136" ht="14.25" customHeight="1"/>
    <row r="31137" ht="14.25" customHeight="1"/>
    <row r="31138" ht="14.25" customHeight="1"/>
    <row r="31139" ht="14.25" customHeight="1"/>
    <row r="31140" ht="14.25" customHeight="1"/>
    <row r="31141" ht="14.25" customHeight="1"/>
    <row r="31142" ht="14.25" customHeight="1"/>
    <row r="31143" ht="14.25" customHeight="1"/>
    <row r="31144" ht="14.25" customHeight="1"/>
    <row r="31145" ht="14.25" customHeight="1"/>
    <row r="31146" ht="14.25" customHeight="1"/>
    <row r="31147" ht="14.25" customHeight="1"/>
    <row r="31148" ht="14.25" customHeight="1"/>
    <row r="31149" ht="14.25" customHeight="1"/>
    <row r="31150" ht="14.25" customHeight="1"/>
    <row r="31151" ht="14.25" customHeight="1"/>
    <row r="31152" ht="14.25" customHeight="1"/>
    <row r="31153" ht="14.25" customHeight="1"/>
    <row r="31154" ht="14.25" customHeight="1"/>
    <row r="31155" ht="14.25" customHeight="1"/>
    <row r="31156" ht="14.25" customHeight="1"/>
    <row r="31157" ht="14.25" customHeight="1"/>
    <row r="31158" ht="14.25" customHeight="1"/>
    <row r="31159" ht="14.25" customHeight="1"/>
    <row r="31160" ht="14.25" customHeight="1"/>
    <row r="31161" ht="14.25" customHeight="1"/>
    <row r="31162" ht="14.25" customHeight="1"/>
    <row r="31163" ht="14.25" customHeight="1"/>
    <row r="31164" ht="14.25" customHeight="1"/>
    <row r="31165" ht="14.25" customHeight="1"/>
    <row r="31166" ht="14.25" customHeight="1"/>
    <row r="31167" ht="14.25" customHeight="1"/>
    <row r="31168" ht="14.25" customHeight="1"/>
    <row r="31169" ht="14.25" customHeight="1"/>
    <row r="31170" ht="14.25" customHeight="1"/>
    <row r="31171" ht="14.25" customHeight="1"/>
    <row r="31172" ht="14.25" customHeight="1"/>
    <row r="31173" ht="14.25" customHeight="1"/>
    <row r="31174" ht="14.25" customHeight="1"/>
    <row r="31175" ht="14.25" customHeight="1"/>
    <row r="31176" ht="14.25" customHeight="1"/>
    <row r="31177" ht="14.25" customHeight="1"/>
    <row r="31178" ht="14.25" customHeight="1"/>
    <row r="31179" ht="14.25" customHeight="1"/>
    <row r="31180" ht="14.25" customHeight="1"/>
    <row r="31181" ht="14.25" customHeight="1"/>
    <row r="31182" ht="14.25" customHeight="1"/>
    <row r="31183" ht="14.25" customHeight="1"/>
    <row r="31184" ht="14.25" customHeight="1"/>
    <row r="31185" ht="14.25" customHeight="1"/>
    <row r="31186" ht="14.25" customHeight="1"/>
    <row r="31187" ht="14.25" customHeight="1"/>
    <row r="31188" ht="14.25" customHeight="1"/>
    <row r="31189" ht="14.25" customHeight="1"/>
    <row r="31190" ht="14.25" customHeight="1"/>
    <row r="31191" ht="14.25" customHeight="1"/>
    <row r="31192" ht="14.25" customHeight="1"/>
    <row r="31193" ht="14.25" customHeight="1"/>
    <row r="31194" ht="14.25" customHeight="1"/>
    <row r="31195" ht="14.25" customHeight="1"/>
    <row r="31196" ht="14.25" customHeight="1"/>
    <row r="31197" ht="14.25" customHeight="1"/>
    <row r="31198" ht="14.25" customHeight="1"/>
    <row r="31199" ht="14.25" customHeight="1"/>
    <row r="31200" ht="14.25" customHeight="1"/>
    <row r="31201" ht="14.25" customHeight="1"/>
    <row r="31202" ht="14.25" customHeight="1"/>
    <row r="31203" ht="14.25" customHeight="1"/>
    <row r="31204" ht="14.25" customHeight="1"/>
    <row r="31205" ht="14.25" customHeight="1"/>
    <row r="31206" ht="14.25" customHeight="1"/>
    <row r="31207" ht="14.25" customHeight="1"/>
    <row r="31208" ht="14.25" customHeight="1"/>
    <row r="31209" ht="14.25" customHeight="1"/>
    <row r="31210" ht="14.25" customHeight="1"/>
    <row r="31211" ht="14.25" customHeight="1"/>
    <row r="31212" ht="14.25" customHeight="1"/>
    <row r="31213" ht="14.25" customHeight="1"/>
    <row r="31214" ht="14.25" customHeight="1"/>
    <row r="31215" ht="14.25" customHeight="1"/>
    <row r="31216" ht="14.25" customHeight="1"/>
    <row r="31217" ht="14.25" customHeight="1"/>
    <row r="31218" ht="14.25" customHeight="1"/>
    <row r="31219" ht="14.25" customHeight="1"/>
    <row r="31220" ht="14.25" customHeight="1"/>
    <row r="31221" ht="14.25" customHeight="1"/>
    <row r="31222" ht="14.25" customHeight="1"/>
    <row r="31223" ht="14.25" customHeight="1"/>
    <row r="31224" ht="14.25" customHeight="1"/>
    <row r="31225" ht="14.25" customHeight="1"/>
    <row r="31226" ht="14.25" customHeight="1"/>
    <row r="31227" ht="14.25" customHeight="1"/>
    <row r="31228" ht="14.25" customHeight="1"/>
    <row r="31229" ht="14.25" customHeight="1"/>
    <row r="31230" ht="14.25" customHeight="1"/>
    <row r="31231" ht="14.25" customHeight="1"/>
    <row r="31232" ht="14.25" customHeight="1"/>
    <row r="31233" ht="14.25" customHeight="1"/>
    <row r="31234" ht="14.25" customHeight="1"/>
    <row r="31235" ht="14.25" customHeight="1"/>
    <row r="31236" ht="14.25" customHeight="1"/>
    <row r="31237" ht="14.25" customHeight="1"/>
    <row r="31238" ht="14.25" customHeight="1"/>
    <row r="31239" ht="14.25" customHeight="1"/>
    <row r="31240" ht="14.25" customHeight="1"/>
    <row r="31241" ht="14.25" customHeight="1"/>
    <row r="31242" ht="14.25" customHeight="1"/>
    <row r="31243" ht="14.25" customHeight="1"/>
    <row r="31244" ht="14.25" customHeight="1"/>
    <row r="31245" ht="14.25" customHeight="1"/>
    <row r="31246" ht="14.25" customHeight="1"/>
    <row r="31247" ht="14.25" customHeight="1"/>
    <row r="31248" ht="14.25" customHeight="1"/>
    <row r="31249" ht="14.25" customHeight="1"/>
    <row r="31250" ht="14.25" customHeight="1"/>
    <row r="31251" ht="14.25" customHeight="1"/>
    <row r="31252" ht="14.25" customHeight="1"/>
    <row r="31253" ht="14.25" customHeight="1"/>
    <row r="31254" ht="14.25" customHeight="1"/>
    <row r="31255" ht="14.25" customHeight="1"/>
    <row r="31256" ht="14.25" customHeight="1"/>
    <row r="31257" ht="14.25" customHeight="1"/>
    <row r="31258" ht="14.25" customHeight="1"/>
    <row r="31259" ht="14.25" customHeight="1"/>
    <row r="31260" ht="14.25" customHeight="1"/>
    <row r="31261" ht="14.25" customHeight="1"/>
    <row r="31262" ht="14.25" customHeight="1"/>
    <row r="31263" ht="14.25" customHeight="1"/>
    <row r="31264" ht="14.25" customHeight="1"/>
    <row r="31265" ht="14.25" customHeight="1"/>
    <row r="31266" ht="14.25" customHeight="1"/>
    <row r="31267" ht="14.25" customHeight="1"/>
    <row r="31268" ht="14.25" customHeight="1"/>
    <row r="31269" ht="14.25" customHeight="1"/>
    <row r="31270" ht="14.25" customHeight="1"/>
    <row r="31271" ht="14.25" customHeight="1"/>
    <row r="31272" ht="14.25" customHeight="1"/>
    <row r="31273" ht="14.25" customHeight="1"/>
    <row r="31274" ht="14.25" customHeight="1"/>
    <row r="31275" ht="14.25" customHeight="1"/>
    <row r="31276" ht="14.25" customHeight="1"/>
    <row r="31277" ht="14.25" customHeight="1"/>
    <row r="31278" ht="14.25" customHeight="1"/>
    <row r="31279" ht="14.25" customHeight="1"/>
    <row r="31280" ht="14.25" customHeight="1"/>
    <row r="31281" ht="14.25" customHeight="1"/>
    <row r="31282" ht="14.25" customHeight="1"/>
    <row r="31283" ht="14.25" customHeight="1"/>
    <row r="31284" ht="14.25" customHeight="1"/>
    <row r="31285" ht="14.25" customHeight="1"/>
    <row r="31286" ht="14.25" customHeight="1"/>
    <row r="31287" ht="14.25" customHeight="1"/>
    <row r="31288" ht="14.25" customHeight="1"/>
    <row r="31289" ht="14.25" customHeight="1"/>
    <row r="31290" ht="14.25" customHeight="1"/>
    <row r="31291" ht="14.25" customHeight="1"/>
    <row r="31292" ht="14.25" customHeight="1"/>
    <row r="31293" ht="14.25" customHeight="1"/>
    <row r="31294" ht="14.25" customHeight="1"/>
    <row r="31295" ht="14.25" customHeight="1"/>
    <row r="31296" ht="14.25" customHeight="1"/>
    <row r="31297" ht="14.25" customHeight="1"/>
    <row r="31298" ht="14.25" customHeight="1"/>
    <row r="31299" ht="14.25" customHeight="1"/>
    <row r="31300" ht="14.25" customHeight="1"/>
    <row r="31301" ht="14.25" customHeight="1"/>
    <row r="31302" ht="14.25" customHeight="1"/>
    <row r="31303" ht="14.25" customHeight="1"/>
    <row r="31304" ht="14.25" customHeight="1"/>
    <row r="31305" ht="14.25" customHeight="1"/>
    <row r="31306" ht="14.25" customHeight="1"/>
    <row r="31307" ht="14.25" customHeight="1"/>
    <row r="31308" ht="14.25" customHeight="1"/>
    <row r="31309" ht="14.25" customHeight="1"/>
    <row r="31310" ht="14.25" customHeight="1"/>
    <row r="31311" ht="14.25" customHeight="1"/>
    <row r="31312" ht="14.25" customHeight="1"/>
    <row r="31313" ht="14.25" customHeight="1"/>
    <row r="31314" ht="14.25" customHeight="1"/>
    <row r="31315" ht="14.25" customHeight="1"/>
    <row r="31316" ht="14.25" customHeight="1"/>
    <row r="31317" ht="14.25" customHeight="1"/>
    <row r="31318" ht="14.25" customHeight="1"/>
    <row r="31319" ht="14.25" customHeight="1"/>
    <row r="31320" ht="14.25" customHeight="1"/>
    <row r="31321" ht="14.25" customHeight="1"/>
    <row r="31322" ht="14.25" customHeight="1"/>
    <row r="31323" ht="14.25" customHeight="1"/>
    <row r="31324" ht="14.25" customHeight="1"/>
    <row r="31325" ht="14.25" customHeight="1"/>
    <row r="31326" ht="14.25" customHeight="1"/>
    <row r="31327" ht="14.25" customHeight="1"/>
    <row r="31328" ht="14.25" customHeight="1"/>
    <row r="31329" ht="14.25" customHeight="1"/>
    <row r="31330" ht="14.25" customHeight="1"/>
    <row r="31331" ht="14.25" customHeight="1"/>
    <row r="31332" ht="14.25" customHeight="1"/>
    <row r="31333" ht="14.25" customHeight="1"/>
    <row r="31334" ht="14.25" customHeight="1"/>
    <row r="31335" ht="14.25" customHeight="1"/>
    <row r="31336" ht="14.25" customHeight="1"/>
    <row r="31337" ht="14.25" customHeight="1"/>
    <row r="31338" ht="14.25" customHeight="1"/>
    <row r="31339" ht="14.25" customHeight="1"/>
    <row r="31340" ht="14.25" customHeight="1"/>
    <row r="31341" ht="14.25" customHeight="1"/>
    <row r="31342" ht="14.25" customHeight="1"/>
    <row r="31343" ht="14.25" customHeight="1"/>
    <row r="31344" ht="14.25" customHeight="1"/>
    <row r="31345" ht="14.25" customHeight="1"/>
    <row r="31346" ht="14.25" customHeight="1"/>
    <row r="31347" ht="14.25" customHeight="1"/>
    <row r="31348" ht="14.25" customHeight="1"/>
    <row r="31349" ht="14.25" customHeight="1"/>
    <row r="31350" ht="14.25" customHeight="1"/>
    <row r="31351" ht="14.25" customHeight="1"/>
    <row r="31352" ht="14.25" customHeight="1"/>
    <row r="31353" ht="14.25" customHeight="1"/>
    <row r="31354" ht="14.25" customHeight="1"/>
    <row r="31355" ht="14.25" customHeight="1"/>
    <row r="31356" ht="14.25" customHeight="1"/>
    <row r="31357" ht="14.25" customHeight="1"/>
    <row r="31358" ht="14.25" customHeight="1"/>
    <row r="31359" ht="14.25" customHeight="1"/>
    <row r="31360" ht="14.25" customHeight="1"/>
    <row r="31361" ht="14.25" customHeight="1"/>
    <row r="31362" ht="14.25" customHeight="1"/>
    <row r="31363" ht="14.25" customHeight="1"/>
    <row r="31364" ht="14.25" customHeight="1"/>
    <row r="31365" ht="14.25" customHeight="1"/>
    <row r="31366" ht="14.25" customHeight="1"/>
    <row r="31367" ht="14.25" customHeight="1"/>
    <row r="31368" ht="14.25" customHeight="1"/>
    <row r="31369" ht="14.25" customHeight="1"/>
    <row r="31370" ht="14.25" customHeight="1"/>
    <row r="31371" ht="14.25" customHeight="1"/>
    <row r="31372" ht="14.25" customHeight="1"/>
    <row r="31373" ht="14.25" customHeight="1"/>
    <row r="31374" ht="14.25" customHeight="1"/>
    <row r="31375" ht="14.25" customHeight="1"/>
    <row r="31376" ht="14.25" customHeight="1"/>
    <row r="31377" ht="14.25" customHeight="1"/>
    <row r="31378" ht="14.25" customHeight="1"/>
    <row r="31379" ht="14.25" customHeight="1"/>
    <row r="31380" ht="14.25" customHeight="1"/>
    <row r="31381" ht="14.25" customHeight="1"/>
    <row r="31382" ht="14.25" customHeight="1"/>
    <row r="31383" ht="14.25" customHeight="1"/>
    <row r="31384" ht="14.25" customHeight="1"/>
    <row r="31385" ht="14.25" customHeight="1"/>
    <row r="31386" ht="14.25" customHeight="1"/>
    <row r="31387" ht="14.25" customHeight="1"/>
    <row r="31388" ht="14.25" customHeight="1"/>
    <row r="31389" ht="14.25" customHeight="1"/>
    <row r="31390" ht="14.25" customHeight="1"/>
    <row r="31391" ht="14.25" customHeight="1"/>
    <row r="31392" ht="14.25" customHeight="1"/>
    <row r="31393" ht="14.25" customHeight="1"/>
    <row r="31394" ht="14.25" customHeight="1"/>
    <row r="31395" ht="14.25" customHeight="1"/>
    <row r="31396" ht="14.25" customHeight="1"/>
    <row r="31397" ht="14.25" customHeight="1"/>
    <row r="31398" ht="14.25" customHeight="1"/>
    <row r="31399" ht="14.25" customHeight="1"/>
    <row r="31400" ht="14.25" customHeight="1"/>
    <row r="31401" ht="14.25" customHeight="1"/>
    <row r="31402" ht="14.25" customHeight="1"/>
    <row r="31403" ht="14.25" customHeight="1"/>
    <row r="31404" ht="14.25" customHeight="1"/>
    <row r="31405" ht="14.25" customHeight="1"/>
    <row r="31406" ht="14.25" customHeight="1"/>
    <row r="31407" ht="14.25" customHeight="1"/>
    <row r="31408" ht="14.25" customHeight="1"/>
    <row r="31409" ht="14.25" customHeight="1"/>
    <row r="31410" ht="14.25" customHeight="1"/>
    <row r="31411" ht="14.25" customHeight="1"/>
    <row r="31412" ht="14.25" customHeight="1"/>
    <row r="31413" ht="14.25" customHeight="1"/>
    <row r="31414" ht="14.25" customHeight="1"/>
    <row r="31415" ht="14.25" customHeight="1"/>
    <row r="31416" ht="14.25" customHeight="1"/>
    <row r="31417" ht="14.25" customHeight="1"/>
    <row r="31418" ht="14.25" customHeight="1"/>
    <row r="31419" ht="14.25" customHeight="1"/>
    <row r="31420" ht="14.25" customHeight="1"/>
    <row r="31421" ht="14.25" customHeight="1"/>
    <row r="31422" ht="14.25" customHeight="1"/>
    <row r="31423" ht="14.25" customHeight="1"/>
    <row r="31424" ht="14.25" customHeight="1"/>
    <row r="31425" ht="14.25" customHeight="1"/>
    <row r="31426" ht="14.25" customHeight="1"/>
    <row r="31427" ht="14.25" customHeight="1"/>
    <row r="31428" ht="14.25" customHeight="1"/>
    <row r="31429" ht="14.25" customHeight="1"/>
    <row r="31430" ht="14.25" customHeight="1"/>
    <row r="31431" ht="14.25" customHeight="1"/>
    <row r="31432" ht="14.25" customHeight="1"/>
    <row r="31433" ht="14.25" customHeight="1"/>
    <row r="31434" ht="14.25" customHeight="1"/>
    <row r="31435" ht="14.25" customHeight="1"/>
    <row r="31436" ht="14.25" customHeight="1"/>
    <row r="31437" ht="14.25" customHeight="1"/>
    <row r="31438" ht="14.25" customHeight="1"/>
    <row r="31439" ht="14.25" customHeight="1"/>
    <row r="31440" ht="14.25" customHeight="1"/>
    <row r="31441" ht="14.25" customHeight="1"/>
    <row r="31442" ht="14.25" customHeight="1"/>
    <row r="31443" ht="14.25" customHeight="1"/>
    <row r="31444" ht="14.25" customHeight="1"/>
    <row r="31445" ht="14.25" customHeight="1"/>
    <row r="31446" ht="14.25" customHeight="1"/>
    <row r="31447" ht="14.25" customHeight="1"/>
    <row r="31448" ht="14.25" customHeight="1"/>
    <row r="31449" ht="14.25" customHeight="1"/>
    <row r="31450" ht="14.25" customHeight="1"/>
    <row r="31451" ht="14.25" customHeight="1"/>
    <row r="31452" ht="14.25" customHeight="1"/>
    <row r="31453" ht="14.25" customHeight="1"/>
    <row r="31454" ht="14.25" customHeight="1"/>
    <row r="31455" ht="14.25" customHeight="1"/>
    <row r="31456" ht="14.25" customHeight="1"/>
    <row r="31457" ht="14.25" customHeight="1"/>
    <row r="31458" ht="14.25" customHeight="1"/>
    <row r="31459" ht="14.25" customHeight="1"/>
    <row r="31460" ht="14.25" customHeight="1"/>
    <row r="31461" ht="14.25" customHeight="1"/>
    <row r="31462" ht="14.25" customHeight="1"/>
    <row r="31463" ht="14.25" customHeight="1"/>
    <row r="31464" ht="14.25" customHeight="1"/>
    <row r="31465" ht="14.25" customHeight="1"/>
    <row r="31466" ht="14.25" customHeight="1"/>
    <row r="31467" ht="14.25" customHeight="1"/>
    <row r="31468" ht="14.25" customHeight="1"/>
    <row r="31469" ht="14.25" customHeight="1"/>
    <row r="31470" ht="14.25" customHeight="1"/>
    <row r="31471" ht="14.25" customHeight="1"/>
    <row r="31472" ht="14.25" customHeight="1"/>
    <row r="31473" ht="14.25" customHeight="1"/>
    <row r="31474" ht="14.25" customHeight="1"/>
    <row r="31475" ht="14.25" customHeight="1"/>
    <row r="31476" ht="14.25" customHeight="1"/>
    <row r="31477" ht="14.25" customHeight="1"/>
    <row r="31478" ht="14.25" customHeight="1"/>
    <row r="31479" ht="14.25" customHeight="1"/>
    <row r="31480" ht="14.25" customHeight="1"/>
    <row r="31481" ht="14.25" customHeight="1"/>
    <row r="31482" ht="14.25" customHeight="1"/>
    <row r="31483" ht="14.25" customHeight="1"/>
    <row r="31484" ht="14.25" customHeight="1"/>
    <row r="31485" ht="14.25" customHeight="1"/>
    <row r="31486" ht="14.25" customHeight="1"/>
    <row r="31487" ht="14.25" customHeight="1"/>
    <row r="31488" ht="14.25" customHeight="1"/>
    <row r="31489" ht="14.25" customHeight="1"/>
    <row r="31490" ht="14.25" customHeight="1"/>
    <row r="31491" ht="14.25" customHeight="1"/>
    <row r="31492" ht="14.25" customHeight="1"/>
    <row r="31493" ht="14.25" customHeight="1"/>
    <row r="31494" ht="14.25" customHeight="1"/>
    <row r="31495" ht="14.25" customHeight="1"/>
    <row r="31496" ht="14.25" customHeight="1"/>
    <row r="31497" ht="14.25" customHeight="1"/>
    <row r="31498" ht="14.25" customHeight="1"/>
    <row r="31499" ht="14.25" customHeight="1"/>
    <row r="31500" ht="14.25" customHeight="1"/>
    <row r="31501" ht="14.25" customHeight="1"/>
    <row r="31502" ht="14.25" customHeight="1"/>
    <row r="31503" ht="14.25" customHeight="1"/>
    <row r="31504" ht="14.25" customHeight="1"/>
    <row r="31505" ht="14.25" customHeight="1"/>
    <row r="31506" ht="14.25" customHeight="1"/>
    <row r="31507" ht="14.25" customHeight="1"/>
    <row r="31508" ht="14.25" customHeight="1"/>
    <row r="31509" ht="14.25" customHeight="1"/>
    <row r="31510" ht="14.25" customHeight="1"/>
    <row r="31511" ht="14.25" customHeight="1"/>
    <row r="31512" ht="14.25" customHeight="1"/>
    <row r="31513" ht="14.25" customHeight="1"/>
    <row r="31514" ht="14.25" customHeight="1"/>
    <row r="31515" ht="14.25" customHeight="1"/>
    <row r="31516" ht="14.25" customHeight="1"/>
    <row r="31517" ht="14.25" customHeight="1"/>
    <row r="31518" ht="14.25" customHeight="1"/>
    <row r="31519" ht="14.25" customHeight="1"/>
    <row r="31520" ht="14.25" customHeight="1"/>
    <row r="31521" ht="14.25" customHeight="1"/>
    <row r="31522" ht="14.25" customHeight="1"/>
    <row r="31523" ht="14.25" customHeight="1"/>
    <row r="31524" ht="14.25" customHeight="1"/>
    <row r="31525" ht="14.25" customHeight="1"/>
    <row r="31526" ht="14.25" customHeight="1"/>
    <row r="31527" ht="14.25" customHeight="1"/>
    <row r="31528" ht="14.25" customHeight="1"/>
    <row r="31529" ht="14.25" customHeight="1"/>
    <row r="31530" ht="14.25" customHeight="1"/>
    <row r="31531" ht="14.25" customHeight="1"/>
    <row r="31532" ht="14.25" customHeight="1"/>
    <row r="31533" ht="14.25" customHeight="1"/>
    <row r="31534" ht="14.25" customHeight="1"/>
    <row r="31535" ht="14.25" customHeight="1"/>
    <row r="31536" ht="14.25" customHeight="1"/>
    <row r="31537" ht="14.25" customHeight="1"/>
    <row r="31538" ht="14.25" customHeight="1"/>
    <row r="31539" ht="14.25" customHeight="1"/>
    <row r="31540" ht="14.25" customHeight="1"/>
    <row r="31541" ht="14.25" customHeight="1"/>
    <row r="31542" ht="14.25" customHeight="1"/>
    <row r="31543" ht="14.25" customHeight="1"/>
    <row r="31544" ht="14.25" customHeight="1"/>
    <row r="31545" ht="14.25" customHeight="1"/>
    <row r="31546" ht="14.25" customHeight="1"/>
    <row r="31547" ht="14.25" customHeight="1"/>
    <row r="31548" ht="14.25" customHeight="1"/>
    <row r="31549" ht="14.25" customHeight="1"/>
    <row r="31550" ht="14.25" customHeight="1"/>
    <row r="31551" ht="14.25" customHeight="1"/>
    <row r="31552" ht="14.25" customHeight="1"/>
    <row r="31553" ht="14.25" customHeight="1"/>
    <row r="31554" ht="14.25" customHeight="1"/>
    <row r="31555" ht="14.25" customHeight="1"/>
    <row r="31556" ht="14.25" customHeight="1"/>
    <row r="31557" ht="14.25" customHeight="1"/>
    <row r="31558" ht="14.25" customHeight="1"/>
    <row r="31559" ht="14.25" customHeight="1"/>
    <row r="31560" ht="14.25" customHeight="1"/>
    <row r="31561" ht="14.25" customHeight="1"/>
    <row r="31562" ht="14.25" customHeight="1"/>
    <row r="31563" ht="14.25" customHeight="1"/>
    <row r="31564" ht="14.25" customHeight="1"/>
    <row r="31565" ht="14.25" customHeight="1"/>
    <row r="31566" ht="14.25" customHeight="1"/>
    <row r="31567" ht="14.25" customHeight="1"/>
    <row r="31568" ht="14.25" customHeight="1"/>
    <row r="31569" ht="14.25" customHeight="1"/>
    <row r="31570" ht="14.25" customHeight="1"/>
    <row r="31571" ht="14.25" customHeight="1"/>
    <row r="31572" ht="14.25" customHeight="1"/>
    <row r="31573" ht="14.25" customHeight="1"/>
    <row r="31574" ht="14.25" customHeight="1"/>
    <row r="31575" ht="14.25" customHeight="1"/>
    <row r="31576" ht="14.25" customHeight="1"/>
    <row r="31577" ht="14.25" customHeight="1"/>
    <row r="31578" ht="14.25" customHeight="1"/>
    <row r="31579" ht="14.25" customHeight="1"/>
    <row r="31580" ht="14.25" customHeight="1"/>
    <row r="31581" ht="14.25" customHeight="1"/>
    <row r="31582" ht="14.25" customHeight="1"/>
    <row r="31583" ht="14.25" customHeight="1"/>
    <row r="31584" ht="14.25" customHeight="1"/>
    <row r="31585" ht="14.25" customHeight="1"/>
    <row r="31586" ht="14.25" customHeight="1"/>
    <row r="31587" ht="14.25" customHeight="1"/>
    <row r="31588" ht="14.25" customHeight="1"/>
    <row r="31589" ht="14.25" customHeight="1"/>
    <row r="31590" ht="14.25" customHeight="1"/>
    <row r="31591" ht="14.25" customHeight="1"/>
    <row r="31592" ht="14.25" customHeight="1"/>
    <row r="31593" ht="14.25" customHeight="1"/>
    <row r="31594" ht="14.25" customHeight="1"/>
    <row r="31595" ht="14.25" customHeight="1"/>
    <row r="31596" ht="14.25" customHeight="1"/>
    <row r="31597" ht="14.25" customHeight="1"/>
    <row r="31598" ht="14.25" customHeight="1"/>
    <row r="31599" ht="14.25" customHeight="1"/>
    <row r="31600" ht="14.25" customHeight="1"/>
    <row r="31601" ht="14.25" customHeight="1"/>
    <row r="31602" ht="14.25" customHeight="1"/>
    <row r="31603" ht="14.25" customHeight="1"/>
    <row r="31604" ht="14.25" customHeight="1"/>
    <row r="31605" ht="14.25" customHeight="1"/>
    <row r="31606" ht="14.25" customHeight="1"/>
    <row r="31607" ht="14.25" customHeight="1"/>
    <row r="31608" ht="14.25" customHeight="1"/>
    <row r="31609" ht="14.25" customHeight="1"/>
    <row r="31610" ht="14.25" customHeight="1"/>
    <row r="31611" ht="14.25" customHeight="1"/>
    <row r="31612" ht="14.25" customHeight="1"/>
    <row r="31613" ht="14.25" customHeight="1"/>
    <row r="31614" ht="14.25" customHeight="1"/>
    <row r="31615" ht="14.25" customHeight="1"/>
    <row r="31616" ht="14.25" customHeight="1"/>
    <row r="31617" ht="14.25" customHeight="1"/>
    <row r="31618" ht="14.25" customHeight="1"/>
    <row r="31619" ht="14.25" customHeight="1"/>
    <row r="31620" ht="14.25" customHeight="1"/>
    <row r="31621" ht="14.25" customHeight="1"/>
    <row r="31622" ht="14.25" customHeight="1"/>
    <row r="31623" ht="14.25" customHeight="1"/>
    <row r="31624" ht="14.25" customHeight="1"/>
    <row r="31625" ht="14.25" customHeight="1"/>
    <row r="31626" ht="14.25" customHeight="1"/>
    <row r="31627" ht="14.25" customHeight="1"/>
    <row r="31628" ht="14.25" customHeight="1"/>
    <row r="31629" ht="14.25" customHeight="1"/>
    <row r="31630" ht="14.25" customHeight="1"/>
    <row r="31631" ht="14.25" customHeight="1"/>
    <row r="31632" ht="14.25" customHeight="1"/>
    <row r="31633" ht="14.25" customHeight="1"/>
    <row r="31634" ht="14.25" customHeight="1"/>
    <row r="31635" ht="14.25" customHeight="1"/>
    <row r="31636" ht="14.25" customHeight="1"/>
    <row r="31637" ht="14.25" customHeight="1"/>
    <row r="31638" ht="14.25" customHeight="1"/>
    <row r="31639" ht="14.25" customHeight="1"/>
    <row r="31640" ht="14.25" customHeight="1"/>
    <row r="31641" ht="14.25" customHeight="1"/>
    <row r="31642" ht="14.25" customHeight="1"/>
    <row r="31643" ht="14.25" customHeight="1"/>
    <row r="31644" ht="14.25" customHeight="1"/>
    <row r="31645" ht="14.25" customHeight="1"/>
    <row r="31646" ht="14.25" customHeight="1"/>
    <row r="31647" ht="14.25" customHeight="1"/>
    <row r="31648" ht="14.25" customHeight="1"/>
    <row r="31649" ht="14.25" customHeight="1"/>
    <row r="31650" ht="14.25" customHeight="1"/>
    <row r="31651" ht="14.25" customHeight="1"/>
    <row r="31652" ht="14.25" customHeight="1"/>
    <row r="31653" ht="14.25" customHeight="1"/>
    <row r="31654" ht="14.25" customHeight="1"/>
    <row r="31655" ht="14.25" customHeight="1"/>
    <row r="31656" ht="14.25" customHeight="1"/>
    <row r="31657" ht="14.25" customHeight="1"/>
    <row r="31658" ht="14.25" customHeight="1"/>
    <row r="31659" ht="14.25" customHeight="1"/>
    <row r="31660" ht="14.25" customHeight="1"/>
    <row r="31661" ht="14.25" customHeight="1"/>
    <row r="31662" ht="14.25" customHeight="1"/>
    <row r="31663" ht="14.25" customHeight="1"/>
    <row r="31664" ht="14.25" customHeight="1"/>
    <row r="31665" ht="14.25" customHeight="1"/>
    <row r="31666" ht="14.25" customHeight="1"/>
    <row r="31667" ht="14.25" customHeight="1"/>
    <row r="31668" ht="14.25" customHeight="1"/>
    <row r="31669" ht="14.25" customHeight="1"/>
    <row r="31670" ht="14.25" customHeight="1"/>
    <row r="31671" ht="14.25" customHeight="1"/>
    <row r="31672" ht="14.25" customHeight="1"/>
    <row r="31673" ht="14.25" customHeight="1"/>
    <row r="31674" ht="14.25" customHeight="1"/>
    <row r="31675" ht="14.25" customHeight="1"/>
    <row r="31676" ht="14.25" customHeight="1"/>
    <row r="31677" ht="14.25" customHeight="1"/>
    <row r="31678" ht="14.25" customHeight="1"/>
    <row r="31679" ht="14.25" customHeight="1"/>
    <row r="31680" ht="14.25" customHeight="1"/>
    <row r="31681" ht="14.25" customHeight="1"/>
    <row r="31682" ht="14.25" customHeight="1"/>
    <row r="31683" ht="14.25" customHeight="1"/>
    <row r="31684" ht="14.25" customHeight="1"/>
    <row r="31685" ht="14.25" customHeight="1"/>
    <row r="31686" ht="14.25" customHeight="1"/>
    <row r="31687" ht="14.25" customHeight="1"/>
    <row r="31688" ht="14.25" customHeight="1"/>
    <row r="31689" ht="14.25" customHeight="1"/>
    <row r="31690" ht="14.25" customHeight="1"/>
    <row r="31691" ht="14.25" customHeight="1"/>
    <row r="31692" ht="14.25" customHeight="1"/>
    <row r="31693" ht="14.25" customHeight="1"/>
    <row r="31694" ht="14.25" customHeight="1"/>
    <row r="31695" ht="14.25" customHeight="1"/>
    <row r="31696" ht="14.25" customHeight="1"/>
    <row r="31697" ht="14.25" customHeight="1"/>
    <row r="31698" ht="14.25" customHeight="1"/>
    <row r="31699" ht="14.25" customHeight="1"/>
    <row r="31700" ht="14.25" customHeight="1"/>
    <row r="31701" ht="14.25" customHeight="1"/>
    <row r="31702" ht="14.25" customHeight="1"/>
    <row r="31703" ht="14.25" customHeight="1"/>
    <row r="31704" ht="14.25" customHeight="1"/>
    <row r="31705" ht="14.25" customHeight="1"/>
    <row r="31706" ht="14.25" customHeight="1"/>
    <row r="31707" ht="14.25" customHeight="1"/>
    <row r="31708" ht="14.25" customHeight="1"/>
    <row r="31709" ht="14.25" customHeight="1"/>
    <row r="31710" ht="14.25" customHeight="1"/>
    <row r="31711" ht="14.25" customHeight="1"/>
    <row r="31712" ht="14.25" customHeight="1"/>
    <row r="31713" ht="14.25" customHeight="1"/>
    <row r="31714" ht="14.25" customHeight="1"/>
    <row r="31715" ht="14.25" customHeight="1"/>
    <row r="31716" ht="14.25" customHeight="1"/>
    <row r="31717" ht="14.25" customHeight="1"/>
    <row r="31718" ht="14.25" customHeight="1"/>
    <row r="31719" ht="14.25" customHeight="1"/>
    <row r="31720" ht="14.25" customHeight="1"/>
    <row r="31721" ht="14.25" customHeight="1"/>
    <row r="31722" ht="14.25" customHeight="1"/>
    <row r="31723" ht="14.25" customHeight="1"/>
    <row r="31724" ht="14.25" customHeight="1"/>
    <row r="31725" ht="14.25" customHeight="1"/>
    <row r="31726" ht="14.25" customHeight="1"/>
    <row r="31727" ht="14.25" customHeight="1"/>
    <row r="31728" ht="14.25" customHeight="1"/>
    <row r="31729" ht="14.25" customHeight="1"/>
    <row r="31730" ht="14.25" customHeight="1"/>
    <row r="31731" ht="14.25" customHeight="1"/>
    <row r="31732" ht="14.25" customHeight="1"/>
    <row r="31733" ht="14.25" customHeight="1"/>
    <row r="31734" ht="14.25" customHeight="1"/>
    <row r="31735" ht="14.25" customHeight="1"/>
    <row r="31736" ht="14.25" customHeight="1"/>
    <row r="31737" ht="14.25" customHeight="1"/>
    <row r="31738" ht="14.25" customHeight="1"/>
    <row r="31739" ht="14.25" customHeight="1"/>
    <row r="31740" ht="14.25" customHeight="1"/>
    <row r="31741" ht="14.25" customHeight="1"/>
    <row r="31742" ht="14.25" customHeight="1"/>
    <row r="31743" ht="14.25" customHeight="1"/>
    <row r="31744" ht="14.25" customHeight="1"/>
    <row r="31745" ht="14.25" customHeight="1"/>
    <row r="31746" ht="14.25" customHeight="1"/>
    <row r="31747" ht="14.25" customHeight="1"/>
    <row r="31748" ht="14.25" customHeight="1"/>
    <row r="31749" ht="14.25" customHeight="1"/>
    <row r="31750" ht="14.25" customHeight="1"/>
    <row r="31751" ht="14.25" customHeight="1"/>
    <row r="31752" ht="14.25" customHeight="1"/>
    <row r="31753" ht="14.25" customHeight="1"/>
    <row r="31754" ht="14.25" customHeight="1"/>
    <row r="31755" ht="14.25" customHeight="1"/>
    <row r="31756" ht="14.25" customHeight="1"/>
    <row r="31757" ht="14.25" customHeight="1"/>
    <row r="31758" ht="14.25" customHeight="1"/>
    <row r="31759" ht="14.25" customHeight="1"/>
    <row r="31760" ht="14.25" customHeight="1"/>
    <row r="31761" ht="14.25" customHeight="1"/>
    <row r="31762" ht="14.25" customHeight="1"/>
    <row r="31763" ht="14.25" customHeight="1"/>
    <row r="31764" ht="14.25" customHeight="1"/>
    <row r="31765" ht="14.25" customHeight="1"/>
    <row r="31766" ht="14.25" customHeight="1"/>
    <row r="31767" ht="14.25" customHeight="1"/>
    <row r="31768" ht="14.25" customHeight="1"/>
    <row r="31769" ht="14.25" customHeight="1"/>
    <row r="31770" ht="14.25" customHeight="1"/>
    <row r="31771" ht="14.25" customHeight="1"/>
    <row r="31772" ht="14.25" customHeight="1"/>
    <row r="31773" ht="14.25" customHeight="1"/>
    <row r="31774" ht="14.25" customHeight="1"/>
    <row r="31775" ht="14.25" customHeight="1"/>
    <row r="31776" ht="14.25" customHeight="1"/>
    <row r="31777" ht="14.25" customHeight="1"/>
    <row r="31778" ht="14.25" customHeight="1"/>
    <row r="31779" ht="14.25" customHeight="1"/>
    <row r="31780" ht="14.25" customHeight="1"/>
    <row r="31781" ht="14.25" customHeight="1"/>
    <row r="31782" ht="14.25" customHeight="1"/>
    <row r="31783" ht="14.25" customHeight="1"/>
    <row r="31784" ht="14.25" customHeight="1"/>
    <row r="31785" ht="14.25" customHeight="1"/>
    <row r="31786" ht="14.25" customHeight="1"/>
    <row r="31787" ht="14.25" customHeight="1"/>
    <row r="31788" ht="14.25" customHeight="1"/>
    <row r="31789" ht="14.25" customHeight="1"/>
    <row r="31790" ht="14.25" customHeight="1"/>
    <row r="31791" ht="14.25" customHeight="1"/>
    <row r="31792" ht="14.25" customHeight="1"/>
    <row r="31793" ht="14.25" customHeight="1"/>
    <row r="31794" ht="14.25" customHeight="1"/>
    <row r="31795" ht="14.25" customHeight="1"/>
    <row r="31796" ht="14.25" customHeight="1"/>
    <row r="31797" ht="14.25" customHeight="1"/>
    <row r="31798" ht="14.25" customHeight="1"/>
    <row r="31799" ht="14.25" customHeight="1"/>
    <row r="31800" ht="14.25" customHeight="1"/>
    <row r="31801" ht="14.25" customHeight="1"/>
    <row r="31802" ht="14.25" customHeight="1"/>
    <row r="31803" ht="14.25" customHeight="1"/>
    <row r="31804" ht="14.25" customHeight="1"/>
    <row r="31805" ht="14.25" customHeight="1"/>
    <row r="31806" ht="14.25" customHeight="1"/>
    <row r="31807" ht="14.25" customHeight="1"/>
    <row r="31808" ht="14.25" customHeight="1"/>
    <row r="31809" ht="14.25" customHeight="1"/>
    <row r="31810" ht="14.25" customHeight="1"/>
    <row r="31811" ht="14.25" customHeight="1"/>
    <row r="31812" ht="14.25" customHeight="1"/>
    <row r="31813" ht="14.25" customHeight="1"/>
    <row r="31814" ht="14.25" customHeight="1"/>
    <row r="31815" ht="14.25" customHeight="1"/>
    <row r="31816" ht="14.25" customHeight="1"/>
    <row r="31817" ht="14.25" customHeight="1"/>
    <row r="31818" ht="14.25" customHeight="1"/>
    <row r="31819" ht="14.25" customHeight="1"/>
    <row r="31820" ht="14.25" customHeight="1"/>
    <row r="31821" ht="14.25" customHeight="1"/>
    <row r="31822" ht="14.25" customHeight="1"/>
    <row r="31823" ht="14.25" customHeight="1"/>
    <row r="31824" ht="14.25" customHeight="1"/>
    <row r="31825" ht="14.25" customHeight="1"/>
    <row r="31826" ht="14.25" customHeight="1"/>
    <row r="31827" ht="14.25" customHeight="1"/>
    <row r="31828" ht="14.25" customHeight="1"/>
    <row r="31829" ht="14.25" customHeight="1"/>
    <row r="31830" ht="14.25" customHeight="1"/>
    <row r="31831" ht="14.25" customHeight="1"/>
    <row r="31832" ht="14.25" customHeight="1"/>
    <row r="31833" ht="14.25" customHeight="1"/>
    <row r="31834" ht="14.25" customHeight="1"/>
    <row r="31835" ht="14.25" customHeight="1"/>
    <row r="31836" ht="14.25" customHeight="1"/>
    <row r="31837" ht="14.25" customHeight="1"/>
    <row r="31838" ht="14.25" customHeight="1"/>
    <row r="31839" ht="14.25" customHeight="1"/>
    <row r="31840" ht="14.25" customHeight="1"/>
    <row r="31841" ht="14.25" customHeight="1"/>
    <row r="31842" ht="14.25" customHeight="1"/>
    <row r="31843" ht="14.25" customHeight="1"/>
    <row r="31844" ht="14.25" customHeight="1"/>
    <row r="31845" ht="14.25" customHeight="1"/>
    <row r="31846" ht="14.25" customHeight="1"/>
    <row r="31847" ht="14.25" customHeight="1"/>
    <row r="31848" ht="14.25" customHeight="1"/>
    <row r="31849" ht="14.25" customHeight="1"/>
    <row r="31850" ht="14.25" customHeight="1"/>
    <row r="31851" ht="14.25" customHeight="1"/>
    <row r="31852" ht="14.25" customHeight="1"/>
    <row r="31853" ht="14.25" customHeight="1"/>
    <row r="31854" ht="14.25" customHeight="1"/>
    <row r="31855" ht="14.25" customHeight="1"/>
    <row r="31856" ht="14.25" customHeight="1"/>
    <row r="31857" ht="14.25" customHeight="1"/>
    <row r="31858" ht="14.25" customHeight="1"/>
    <row r="31859" ht="14.25" customHeight="1"/>
    <row r="31860" ht="14.25" customHeight="1"/>
    <row r="31861" ht="14.25" customHeight="1"/>
    <row r="31862" ht="14.25" customHeight="1"/>
    <row r="31863" ht="14.25" customHeight="1"/>
    <row r="31864" ht="14.25" customHeight="1"/>
    <row r="31865" ht="14.25" customHeight="1"/>
    <row r="31866" ht="14.25" customHeight="1"/>
    <row r="31867" ht="14.25" customHeight="1"/>
    <row r="31868" ht="14.25" customHeight="1"/>
    <row r="31869" ht="14.25" customHeight="1"/>
    <row r="31870" ht="14.25" customHeight="1"/>
    <row r="31871" ht="14.25" customHeight="1"/>
    <row r="31872" ht="14.25" customHeight="1"/>
    <row r="31873" ht="14.25" customHeight="1"/>
    <row r="31874" ht="14.25" customHeight="1"/>
    <row r="31875" ht="14.25" customHeight="1"/>
    <row r="31876" ht="14.25" customHeight="1"/>
    <row r="31877" ht="14.25" customHeight="1"/>
    <row r="31878" ht="14.25" customHeight="1"/>
    <row r="31879" ht="14.25" customHeight="1"/>
    <row r="31880" ht="14.25" customHeight="1"/>
    <row r="31881" ht="14.25" customHeight="1"/>
    <row r="31882" ht="14.25" customHeight="1"/>
    <row r="31883" ht="14.25" customHeight="1"/>
    <row r="31884" ht="14.25" customHeight="1"/>
    <row r="31885" ht="14.25" customHeight="1"/>
    <row r="31886" ht="14.25" customHeight="1"/>
    <row r="31887" ht="14.25" customHeight="1"/>
    <row r="31888" ht="14.25" customHeight="1"/>
    <row r="31889" ht="14.25" customHeight="1"/>
    <row r="31890" ht="14.25" customHeight="1"/>
    <row r="31891" ht="14.25" customHeight="1"/>
    <row r="31892" ht="14.25" customHeight="1"/>
    <row r="31893" ht="14.25" customHeight="1"/>
    <row r="31894" ht="14.25" customHeight="1"/>
    <row r="31895" ht="14.25" customHeight="1"/>
    <row r="31896" ht="14.25" customHeight="1"/>
    <row r="31897" ht="14.25" customHeight="1"/>
    <row r="31898" ht="14.25" customHeight="1"/>
    <row r="31899" ht="14.25" customHeight="1"/>
    <row r="31900" ht="14.25" customHeight="1"/>
    <row r="31901" ht="14.25" customHeight="1"/>
    <row r="31902" ht="14.25" customHeight="1"/>
    <row r="31903" ht="14.25" customHeight="1"/>
    <row r="31904" ht="14.25" customHeight="1"/>
    <row r="31905" ht="14.25" customHeight="1"/>
    <row r="31906" ht="14.25" customHeight="1"/>
    <row r="31907" ht="14.25" customHeight="1"/>
    <row r="31908" ht="14.25" customHeight="1"/>
    <row r="31909" ht="14.25" customHeight="1"/>
    <row r="31910" ht="14.25" customHeight="1"/>
    <row r="31911" ht="14.25" customHeight="1"/>
    <row r="31912" ht="14.25" customHeight="1"/>
    <row r="31913" ht="14.25" customHeight="1"/>
    <row r="31914" ht="14.25" customHeight="1"/>
    <row r="31915" ht="14.25" customHeight="1"/>
    <row r="31916" ht="14.25" customHeight="1"/>
    <row r="31917" ht="14.25" customHeight="1"/>
    <row r="31918" ht="14.25" customHeight="1"/>
    <row r="31919" ht="14.25" customHeight="1"/>
    <row r="31920" ht="14.25" customHeight="1"/>
    <row r="31921" ht="14.25" customHeight="1"/>
    <row r="31922" ht="14.25" customHeight="1"/>
    <row r="31923" ht="14.25" customHeight="1"/>
    <row r="31924" ht="14.25" customHeight="1"/>
    <row r="31925" ht="14.25" customHeight="1"/>
    <row r="31926" ht="14.25" customHeight="1"/>
    <row r="31927" ht="14.25" customHeight="1"/>
    <row r="31928" ht="14.25" customHeight="1"/>
    <row r="31929" ht="14.25" customHeight="1"/>
    <row r="31930" ht="14.25" customHeight="1"/>
    <row r="31931" ht="14.25" customHeight="1"/>
    <row r="31932" ht="14.25" customHeight="1"/>
    <row r="31933" ht="14.25" customHeight="1"/>
    <row r="31934" ht="14.25" customHeight="1"/>
    <row r="31935" ht="14.25" customHeight="1"/>
    <row r="31936" ht="14.25" customHeight="1"/>
    <row r="31937" ht="14.25" customHeight="1"/>
    <row r="31938" ht="14.25" customHeight="1"/>
    <row r="31939" ht="14.25" customHeight="1"/>
    <row r="31940" ht="14.25" customHeight="1"/>
    <row r="31941" ht="14.25" customHeight="1"/>
    <row r="31942" ht="14.25" customHeight="1"/>
    <row r="31943" ht="14.25" customHeight="1"/>
    <row r="31944" ht="14.25" customHeight="1"/>
    <row r="31945" ht="14.25" customHeight="1"/>
    <row r="31946" ht="14.25" customHeight="1"/>
    <row r="31947" ht="14.25" customHeight="1"/>
    <row r="31948" ht="14.25" customHeight="1"/>
    <row r="31949" ht="14.25" customHeight="1"/>
    <row r="31950" ht="14.25" customHeight="1"/>
    <row r="31951" ht="14.25" customHeight="1"/>
    <row r="31952" ht="14.25" customHeight="1"/>
    <row r="31953" ht="14.25" customHeight="1"/>
    <row r="31954" ht="14.25" customHeight="1"/>
    <row r="31955" ht="14.25" customHeight="1"/>
    <row r="31956" ht="14.25" customHeight="1"/>
    <row r="31957" ht="14.25" customHeight="1"/>
    <row r="31958" ht="14.25" customHeight="1"/>
    <row r="31959" ht="14.25" customHeight="1"/>
    <row r="31960" ht="14.25" customHeight="1"/>
    <row r="31961" ht="14.25" customHeight="1"/>
    <row r="31962" ht="14.25" customHeight="1"/>
    <row r="31963" ht="14.25" customHeight="1"/>
    <row r="31964" ht="14.25" customHeight="1"/>
    <row r="31965" ht="14.25" customHeight="1"/>
    <row r="31966" ht="14.25" customHeight="1"/>
    <row r="31967" ht="14.25" customHeight="1"/>
    <row r="31968" ht="14.25" customHeight="1"/>
    <row r="31969" ht="14.25" customHeight="1"/>
    <row r="31970" ht="14.25" customHeight="1"/>
    <row r="31971" ht="14.25" customHeight="1"/>
    <row r="31972" ht="14.25" customHeight="1"/>
    <row r="31973" ht="14.25" customHeight="1"/>
    <row r="31974" ht="14.25" customHeight="1"/>
    <row r="31975" ht="14.25" customHeight="1"/>
    <row r="31976" ht="14.25" customHeight="1"/>
    <row r="31977" ht="14.25" customHeight="1"/>
    <row r="31978" ht="14.25" customHeight="1"/>
    <row r="31979" ht="14.25" customHeight="1"/>
    <row r="31980" ht="14.25" customHeight="1"/>
    <row r="31981" ht="14.25" customHeight="1"/>
    <row r="31982" ht="14.25" customHeight="1"/>
    <row r="31983" ht="14.25" customHeight="1"/>
    <row r="31984" ht="14.25" customHeight="1"/>
    <row r="31985" ht="14.25" customHeight="1"/>
    <row r="31986" ht="14.25" customHeight="1"/>
    <row r="31987" ht="14.25" customHeight="1"/>
    <row r="31988" ht="14.25" customHeight="1"/>
    <row r="31989" ht="14.25" customHeight="1"/>
    <row r="31990" ht="14.25" customHeight="1"/>
    <row r="31991" ht="14.25" customHeight="1"/>
    <row r="31992" ht="14.25" customHeight="1"/>
    <row r="31993" ht="14.25" customHeight="1"/>
    <row r="31994" ht="14.25" customHeight="1"/>
    <row r="31995" ht="14.25" customHeight="1"/>
    <row r="31996" ht="14.25" customHeight="1"/>
    <row r="31997" ht="14.25" customHeight="1"/>
    <row r="31998" ht="14.25" customHeight="1"/>
    <row r="31999" ht="14.25" customHeight="1"/>
    <row r="32000" ht="14.25" customHeight="1"/>
    <row r="32001" ht="14.25" customHeight="1"/>
    <row r="32002" ht="14.25" customHeight="1"/>
    <row r="32003" ht="14.25" customHeight="1"/>
    <row r="32004" ht="14.25" customHeight="1"/>
    <row r="32005" ht="14.25" customHeight="1"/>
    <row r="32006" ht="14.25" customHeight="1"/>
    <row r="32007" ht="14.25" customHeight="1"/>
    <row r="32008" ht="14.25" customHeight="1"/>
    <row r="32009" ht="14.25" customHeight="1"/>
    <row r="32010" ht="14.25" customHeight="1"/>
    <row r="32011" ht="14.25" customHeight="1"/>
    <row r="32012" ht="14.25" customHeight="1"/>
    <row r="32013" ht="14.25" customHeight="1"/>
    <row r="32014" ht="14.25" customHeight="1"/>
    <row r="32015" ht="14.25" customHeight="1"/>
    <row r="32016" ht="14.25" customHeight="1"/>
    <row r="32017" ht="14.25" customHeight="1"/>
    <row r="32018" ht="14.25" customHeight="1"/>
    <row r="32019" ht="14.25" customHeight="1"/>
    <row r="32020" ht="14.25" customHeight="1"/>
    <row r="32021" ht="14.25" customHeight="1"/>
    <row r="32022" ht="14.25" customHeight="1"/>
    <row r="32023" ht="14.25" customHeight="1"/>
    <row r="32024" ht="14.25" customHeight="1"/>
    <row r="32025" ht="14.25" customHeight="1"/>
    <row r="32026" ht="14.25" customHeight="1"/>
    <row r="32027" ht="14.25" customHeight="1"/>
    <row r="32028" ht="14.25" customHeight="1"/>
    <row r="32029" ht="14.25" customHeight="1"/>
    <row r="32030" ht="14.25" customHeight="1"/>
    <row r="32031" ht="14.25" customHeight="1"/>
    <row r="32032" ht="14.25" customHeight="1"/>
    <row r="32033" ht="14.25" customHeight="1"/>
    <row r="32034" ht="14.25" customHeight="1"/>
    <row r="32035" ht="14.25" customHeight="1"/>
    <row r="32036" ht="14.25" customHeight="1"/>
    <row r="32037" ht="14.25" customHeight="1"/>
    <row r="32038" ht="14.25" customHeight="1"/>
    <row r="32039" ht="14.25" customHeight="1"/>
    <row r="32040" ht="14.25" customHeight="1"/>
    <row r="32041" ht="14.25" customHeight="1"/>
    <row r="32042" ht="14.25" customHeight="1"/>
    <row r="32043" ht="14.25" customHeight="1"/>
    <row r="32044" ht="14.25" customHeight="1"/>
    <row r="32045" ht="14.25" customHeight="1"/>
    <row r="32046" ht="14.25" customHeight="1"/>
    <row r="32047" ht="14.25" customHeight="1"/>
    <row r="32048" ht="14.25" customHeight="1"/>
    <row r="32049" ht="14.25" customHeight="1"/>
    <row r="32050" ht="14.25" customHeight="1"/>
    <row r="32051" ht="14.25" customHeight="1"/>
    <row r="32052" ht="14.25" customHeight="1"/>
    <row r="32053" ht="14.25" customHeight="1"/>
    <row r="32054" ht="14.25" customHeight="1"/>
    <row r="32055" ht="14.25" customHeight="1"/>
    <row r="32056" ht="14.25" customHeight="1"/>
    <row r="32057" ht="14.25" customHeight="1"/>
    <row r="32058" ht="14.25" customHeight="1"/>
    <row r="32059" ht="14.25" customHeight="1"/>
    <row r="32060" ht="14.25" customHeight="1"/>
    <row r="32061" ht="14.25" customHeight="1"/>
    <row r="32062" ht="14.25" customHeight="1"/>
    <row r="32063" ht="14.25" customHeight="1"/>
    <row r="32064" ht="14.25" customHeight="1"/>
    <row r="32065" ht="14.25" customHeight="1"/>
    <row r="32066" ht="14.25" customHeight="1"/>
    <row r="32067" ht="14.25" customHeight="1"/>
    <row r="32068" ht="14.25" customHeight="1"/>
    <row r="32069" ht="14.25" customHeight="1"/>
    <row r="32070" ht="14.25" customHeight="1"/>
    <row r="32071" ht="14.25" customHeight="1"/>
    <row r="32072" ht="14.25" customHeight="1"/>
    <row r="32073" ht="14.25" customHeight="1"/>
    <row r="32074" ht="14.25" customHeight="1"/>
    <row r="32075" ht="14.25" customHeight="1"/>
    <row r="32076" ht="14.25" customHeight="1"/>
    <row r="32077" ht="14.25" customHeight="1"/>
    <row r="32078" ht="14.25" customHeight="1"/>
    <row r="32079" ht="14.25" customHeight="1"/>
    <row r="32080" ht="14.25" customHeight="1"/>
    <row r="32081" ht="14.25" customHeight="1"/>
    <row r="32082" ht="14.25" customHeight="1"/>
    <row r="32083" ht="14.25" customHeight="1"/>
    <row r="32084" ht="14.25" customHeight="1"/>
    <row r="32085" ht="14.25" customHeight="1"/>
    <row r="32086" ht="14.25" customHeight="1"/>
    <row r="32087" ht="14.25" customHeight="1"/>
    <row r="32088" ht="14.25" customHeight="1"/>
    <row r="32089" ht="14.25" customHeight="1"/>
    <row r="32090" ht="14.25" customHeight="1"/>
    <row r="32091" ht="14.25" customHeight="1"/>
    <row r="32092" ht="14.25" customHeight="1"/>
    <row r="32093" ht="14.25" customHeight="1"/>
    <row r="32094" ht="14.25" customHeight="1"/>
    <row r="32095" ht="14.25" customHeight="1"/>
    <row r="32096" ht="14.25" customHeight="1"/>
    <row r="32097" ht="14.25" customHeight="1"/>
    <row r="32098" ht="14.25" customHeight="1"/>
    <row r="32099" ht="14.25" customHeight="1"/>
    <row r="32100" ht="14.25" customHeight="1"/>
    <row r="32101" ht="14.25" customHeight="1"/>
    <row r="32102" ht="14.25" customHeight="1"/>
    <row r="32103" ht="14.25" customHeight="1"/>
    <row r="32104" ht="14.25" customHeight="1"/>
    <row r="32105" ht="14.25" customHeight="1"/>
    <row r="32106" ht="14.25" customHeight="1"/>
    <row r="32107" ht="14.25" customHeight="1"/>
    <row r="32108" ht="14.25" customHeight="1"/>
    <row r="32109" ht="14.25" customHeight="1"/>
    <row r="32110" ht="14.25" customHeight="1"/>
    <row r="32111" ht="14.25" customHeight="1"/>
    <row r="32112" ht="14.25" customHeight="1"/>
    <row r="32113" ht="14.25" customHeight="1"/>
    <row r="32114" ht="14.25" customHeight="1"/>
    <row r="32115" ht="14.25" customHeight="1"/>
    <row r="32116" ht="14.25" customHeight="1"/>
    <row r="32117" ht="14.25" customHeight="1"/>
    <row r="32118" ht="14.25" customHeight="1"/>
    <row r="32119" ht="14.25" customHeight="1"/>
    <row r="32120" ht="14.25" customHeight="1"/>
    <row r="32121" ht="14.25" customHeight="1"/>
    <row r="32122" ht="14.25" customHeight="1"/>
    <row r="32123" ht="14.25" customHeight="1"/>
    <row r="32124" ht="14.25" customHeight="1"/>
    <row r="32125" ht="14.25" customHeight="1"/>
    <row r="32126" ht="14.25" customHeight="1"/>
    <row r="32127" ht="14.25" customHeight="1"/>
    <row r="32128" ht="14.25" customHeight="1"/>
    <row r="32129" ht="14.25" customHeight="1"/>
    <row r="32130" ht="14.25" customHeight="1"/>
    <row r="32131" ht="14.25" customHeight="1"/>
    <row r="32132" ht="14.25" customHeight="1"/>
    <row r="32133" ht="14.25" customHeight="1"/>
    <row r="32134" ht="14.25" customHeight="1"/>
    <row r="32135" ht="14.25" customHeight="1"/>
    <row r="32136" ht="14.25" customHeight="1"/>
    <row r="32137" ht="14.25" customHeight="1"/>
    <row r="32138" ht="14.25" customHeight="1"/>
    <row r="32139" ht="14.25" customHeight="1"/>
    <row r="32140" ht="14.25" customHeight="1"/>
    <row r="32141" ht="14.25" customHeight="1"/>
    <row r="32142" ht="14.25" customHeight="1"/>
    <row r="32143" ht="14.25" customHeight="1"/>
    <row r="32144" ht="14.25" customHeight="1"/>
    <row r="32145" ht="14.25" customHeight="1"/>
    <row r="32146" ht="14.25" customHeight="1"/>
    <row r="32147" ht="14.25" customHeight="1"/>
    <row r="32148" ht="14.25" customHeight="1"/>
    <row r="32149" ht="14.25" customHeight="1"/>
    <row r="32150" ht="14.25" customHeight="1"/>
    <row r="32151" ht="14.25" customHeight="1"/>
    <row r="32152" ht="14.25" customHeight="1"/>
    <row r="32153" ht="14.25" customHeight="1"/>
    <row r="32154" ht="14.25" customHeight="1"/>
    <row r="32155" ht="14.25" customHeight="1"/>
    <row r="32156" ht="14.25" customHeight="1"/>
    <row r="32157" ht="14.25" customHeight="1"/>
    <row r="32158" ht="14.25" customHeight="1"/>
    <row r="32159" ht="14.25" customHeight="1"/>
    <row r="32160" ht="14.25" customHeight="1"/>
    <row r="32161" ht="14.25" customHeight="1"/>
    <row r="32162" ht="14.25" customHeight="1"/>
    <row r="32163" ht="14.25" customHeight="1"/>
    <row r="32164" ht="14.25" customHeight="1"/>
    <row r="32165" ht="14.25" customHeight="1"/>
    <row r="32166" ht="14.25" customHeight="1"/>
    <row r="32167" ht="14.25" customHeight="1"/>
    <row r="32168" ht="14.25" customHeight="1"/>
    <row r="32169" ht="14.25" customHeight="1"/>
    <row r="32170" ht="14.25" customHeight="1"/>
    <row r="32171" ht="14.25" customHeight="1"/>
    <row r="32172" ht="14.25" customHeight="1"/>
    <row r="32173" ht="14.25" customHeight="1"/>
    <row r="32174" ht="14.25" customHeight="1"/>
    <row r="32175" ht="14.25" customHeight="1"/>
    <row r="32176" ht="14.25" customHeight="1"/>
    <row r="32177" ht="14.25" customHeight="1"/>
    <row r="32178" ht="14.25" customHeight="1"/>
    <row r="32179" ht="14.25" customHeight="1"/>
    <row r="32180" ht="14.25" customHeight="1"/>
    <row r="32181" ht="14.25" customHeight="1"/>
    <row r="32182" ht="14.25" customHeight="1"/>
    <row r="32183" ht="14.25" customHeight="1"/>
    <row r="32184" ht="14.25" customHeight="1"/>
    <row r="32185" ht="14.25" customHeight="1"/>
    <row r="32186" ht="14.25" customHeight="1"/>
    <row r="32187" ht="14.25" customHeight="1"/>
    <row r="32188" ht="14.25" customHeight="1"/>
    <row r="32189" ht="14.25" customHeight="1"/>
    <row r="32190" ht="14.25" customHeight="1"/>
    <row r="32191" ht="14.25" customHeight="1"/>
    <row r="32192" ht="14.25" customHeight="1"/>
    <row r="32193" ht="14.25" customHeight="1"/>
    <row r="32194" ht="14.25" customHeight="1"/>
    <row r="32195" ht="14.25" customHeight="1"/>
    <row r="32196" ht="14.25" customHeight="1"/>
    <row r="32197" ht="14.25" customHeight="1"/>
    <row r="32198" ht="14.25" customHeight="1"/>
    <row r="32199" ht="14.25" customHeight="1"/>
    <row r="32200" ht="14.25" customHeight="1"/>
    <row r="32201" ht="14.25" customHeight="1"/>
    <row r="32202" ht="14.25" customHeight="1"/>
    <row r="32203" ht="14.25" customHeight="1"/>
    <row r="32204" ht="14.25" customHeight="1"/>
    <row r="32205" ht="14.25" customHeight="1"/>
    <row r="32206" ht="14.25" customHeight="1"/>
    <row r="32207" ht="14.25" customHeight="1"/>
    <row r="32208" ht="14.25" customHeight="1"/>
    <row r="32209" ht="14.25" customHeight="1"/>
    <row r="32210" ht="14.25" customHeight="1"/>
    <row r="32211" ht="14.25" customHeight="1"/>
    <row r="32212" ht="14.25" customHeight="1"/>
    <row r="32213" ht="14.25" customHeight="1"/>
    <row r="32214" ht="14.25" customHeight="1"/>
    <row r="32215" ht="14.25" customHeight="1"/>
    <row r="32216" ht="14.25" customHeight="1"/>
    <row r="32217" ht="14.25" customHeight="1"/>
    <row r="32218" ht="14.25" customHeight="1"/>
    <row r="32219" ht="14.25" customHeight="1"/>
    <row r="32220" ht="14.25" customHeight="1"/>
    <row r="32221" ht="14.25" customHeight="1"/>
    <row r="32222" ht="14.25" customHeight="1"/>
    <row r="32223" ht="14.25" customHeight="1"/>
    <row r="32224" ht="14.25" customHeight="1"/>
    <row r="32225" ht="14.25" customHeight="1"/>
    <row r="32226" ht="14.25" customHeight="1"/>
    <row r="32227" ht="14.25" customHeight="1"/>
    <row r="32228" ht="14.25" customHeight="1"/>
    <row r="32229" ht="14.25" customHeight="1"/>
    <row r="32230" ht="14.25" customHeight="1"/>
    <row r="32231" ht="14.25" customHeight="1"/>
    <row r="32232" ht="14.25" customHeight="1"/>
    <row r="32233" ht="14.25" customHeight="1"/>
    <row r="32234" ht="14.25" customHeight="1"/>
    <row r="32235" ht="14.25" customHeight="1"/>
    <row r="32236" ht="14.25" customHeight="1"/>
    <row r="32237" ht="14.25" customHeight="1"/>
    <row r="32238" ht="14.25" customHeight="1"/>
    <row r="32239" ht="14.25" customHeight="1"/>
    <row r="32240" ht="14.25" customHeight="1"/>
    <row r="32241" ht="14.25" customHeight="1"/>
    <row r="32242" ht="14.25" customHeight="1"/>
    <row r="32243" ht="14.25" customHeight="1"/>
    <row r="32244" ht="14.25" customHeight="1"/>
    <row r="32245" ht="14.25" customHeight="1"/>
    <row r="32246" ht="14.25" customHeight="1"/>
    <row r="32247" ht="14.25" customHeight="1"/>
    <row r="32248" ht="14.25" customHeight="1"/>
    <row r="32249" ht="14.25" customHeight="1"/>
    <row r="32250" ht="14.25" customHeight="1"/>
    <row r="32251" ht="14.25" customHeight="1"/>
    <row r="32252" ht="14.25" customHeight="1"/>
    <row r="32253" ht="14.25" customHeight="1"/>
    <row r="32254" ht="14.25" customHeight="1"/>
    <row r="32255" ht="14.25" customHeight="1"/>
    <row r="32256" ht="14.25" customHeight="1"/>
    <row r="32257" ht="14.25" customHeight="1"/>
    <row r="32258" ht="14.25" customHeight="1"/>
    <row r="32259" ht="14.25" customHeight="1"/>
    <row r="32260" ht="14.25" customHeight="1"/>
    <row r="32261" ht="14.25" customHeight="1"/>
    <row r="32262" ht="14.25" customHeight="1"/>
    <row r="32263" ht="14.25" customHeight="1"/>
    <row r="32264" ht="14.25" customHeight="1"/>
    <row r="32265" ht="14.25" customHeight="1"/>
    <row r="32266" ht="14.25" customHeight="1"/>
    <row r="32267" ht="14.25" customHeight="1"/>
    <row r="32268" ht="14.25" customHeight="1"/>
    <row r="32269" ht="14.25" customHeight="1"/>
    <row r="32270" ht="14.25" customHeight="1"/>
    <row r="32271" ht="14.25" customHeight="1"/>
    <row r="32272" ht="14.25" customHeight="1"/>
    <row r="32273" ht="14.25" customHeight="1"/>
    <row r="32274" ht="14.25" customHeight="1"/>
    <row r="32275" ht="14.25" customHeight="1"/>
    <row r="32276" ht="14.25" customHeight="1"/>
    <row r="32277" ht="14.25" customHeight="1"/>
    <row r="32278" ht="14.25" customHeight="1"/>
    <row r="32279" ht="14.25" customHeight="1"/>
    <row r="32280" ht="14.25" customHeight="1"/>
    <row r="32281" ht="14.25" customHeight="1"/>
    <row r="32282" ht="14.25" customHeight="1"/>
    <row r="32283" ht="14.25" customHeight="1"/>
    <row r="32284" ht="14.25" customHeight="1"/>
    <row r="32285" ht="14.25" customHeight="1"/>
    <row r="32286" ht="14.25" customHeight="1"/>
    <row r="32287" ht="14.25" customHeight="1"/>
    <row r="32288" ht="14.25" customHeight="1"/>
    <row r="32289" ht="14.25" customHeight="1"/>
    <row r="32290" ht="14.25" customHeight="1"/>
    <row r="32291" ht="14.25" customHeight="1"/>
    <row r="32292" ht="14.25" customHeight="1"/>
    <row r="32293" ht="14.25" customHeight="1"/>
    <row r="32294" ht="14.25" customHeight="1"/>
    <row r="32295" ht="14.25" customHeight="1"/>
    <row r="32296" ht="14.25" customHeight="1"/>
    <row r="32297" ht="14.25" customHeight="1"/>
    <row r="32298" ht="14.25" customHeight="1"/>
    <row r="32299" ht="14.25" customHeight="1"/>
    <row r="32300" ht="14.25" customHeight="1"/>
    <row r="32301" ht="14.25" customHeight="1"/>
    <row r="32302" ht="14.25" customHeight="1"/>
    <row r="32303" ht="14.25" customHeight="1"/>
    <row r="32304" ht="14.25" customHeight="1"/>
    <row r="32305" ht="14.25" customHeight="1"/>
    <row r="32306" ht="14.25" customHeight="1"/>
    <row r="32307" ht="14.25" customHeight="1"/>
    <row r="32308" ht="14.25" customHeight="1"/>
    <row r="32309" ht="14.25" customHeight="1"/>
    <row r="32310" ht="14.25" customHeight="1"/>
    <row r="32311" ht="14.25" customHeight="1"/>
    <row r="32312" ht="14.25" customHeight="1"/>
    <row r="32313" ht="14.25" customHeight="1"/>
    <row r="32314" ht="14.25" customHeight="1"/>
    <row r="32315" ht="14.25" customHeight="1"/>
    <row r="32316" ht="14.25" customHeight="1"/>
    <row r="32317" ht="14.25" customHeight="1"/>
    <row r="32318" ht="14.25" customHeight="1"/>
    <row r="32319" ht="14.25" customHeight="1"/>
    <row r="32320" ht="14.25" customHeight="1"/>
    <row r="32321" ht="14.25" customHeight="1"/>
    <row r="32322" ht="14.25" customHeight="1"/>
    <row r="32323" ht="14.25" customHeight="1"/>
    <row r="32324" ht="14.25" customHeight="1"/>
    <row r="32325" ht="14.25" customHeight="1"/>
    <row r="32326" ht="14.25" customHeight="1"/>
    <row r="32327" ht="14.25" customHeight="1"/>
    <row r="32328" ht="14.25" customHeight="1"/>
    <row r="32329" ht="14.25" customHeight="1"/>
    <row r="32330" ht="14.25" customHeight="1"/>
    <row r="32331" ht="14.25" customHeight="1"/>
    <row r="32332" ht="14.25" customHeight="1"/>
    <row r="32333" ht="14.25" customHeight="1"/>
    <row r="32334" ht="14.25" customHeight="1"/>
    <row r="32335" ht="14.25" customHeight="1"/>
    <row r="32336" ht="14.25" customHeight="1"/>
    <row r="32337" ht="14.25" customHeight="1"/>
    <row r="32338" ht="14.25" customHeight="1"/>
    <row r="32339" ht="14.25" customHeight="1"/>
    <row r="32340" ht="14.25" customHeight="1"/>
    <row r="32341" ht="14.25" customHeight="1"/>
    <row r="32342" ht="14.25" customHeight="1"/>
    <row r="32343" ht="14.25" customHeight="1"/>
    <row r="32344" ht="14.25" customHeight="1"/>
    <row r="32345" ht="14.25" customHeight="1"/>
    <row r="32346" ht="14.25" customHeight="1"/>
    <row r="32347" ht="14.25" customHeight="1"/>
    <row r="32348" ht="14.25" customHeight="1"/>
    <row r="32349" ht="14.25" customHeight="1"/>
    <row r="32350" ht="14.25" customHeight="1"/>
    <row r="32351" ht="14.25" customHeight="1"/>
    <row r="32352" ht="14.25" customHeight="1"/>
    <row r="32353" ht="14.25" customHeight="1"/>
    <row r="32354" ht="14.25" customHeight="1"/>
    <row r="32355" ht="14.25" customHeight="1"/>
    <row r="32356" ht="14.25" customHeight="1"/>
    <row r="32357" ht="14.25" customHeight="1"/>
    <row r="32358" ht="14.25" customHeight="1"/>
    <row r="32359" ht="14.25" customHeight="1"/>
    <row r="32360" ht="14.25" customHeight="1"/>
    <row r="32361" ht="14.25" customHeight="1"/>
    <row r="32362" ht="14.25" customHeight="1"/>
    <row r="32363" ht="14.25" customHeight="1"/>
    <row r="32364" ht="14.25" customHeight="1"/>
    <row r="32365" ht="14.25" customHeight="1"/>
    <row r="32366" ht="14.25" customHeight="1"/>
    <row r="32367" ht="14.25" customHeight="1"/>
    <row r="32368" ht="14.25" customHeight="1"/>
    <row r="32369" ht="14.25" customHeight="1"/>
    <row r="32370" ht="14.25" customHeight="1"/>
    <row r="32371" ht="14.25" customHeight="1"/>
    <row r="32372" ht="14.25" customHeight="1"/>
    <row r="32373" ht="14.25" customHeight="1"/>
    <row r="32374" ht="14.25" customHeight="1"/>
    <row r="32375" ht="14.25" customHeight="1"/>
    <row r="32376" ht="14.25" customHeight="1"/>
    <row r="32377" ht="14.25" customHeight="1"/>
    <row r="32378" ht="14.25" customHeight="1"/>
    <row r="32379" ht="14.25" customHeight="1"/>
    <row r="32380" ht="14.25" customHeight="1"/>
    <row r="32381" ht="14.25" customHeight="1"/>
    <row r="32382" ht="14.25" customHeight="1"/>
    <row r="32383" ht="14.25" customHeight="1"/>
    <row r="32384" ht="14.25" customHeight="1"/>
    <row r="32385" ht="14.25" customHeight="1"/>
    <row r="32386" ht="14.25" customHeight="1"/>
    <row r="32387" ht="14.25" customHeight="1"/>
    <row r="32388" ht="14.25" customHeight="1"/>
    <row r="32389" ht="14.25" customHeight="1"/>
    <row r="32390" ht="14.25" customHeight="1"/>
    <row r="32391" ht="14.25" customHeight="1"/>
    <row r="32392" ht="14.25" customHeight="1"/>
    <row r="32393" ht="14.25" customHeight="1"/>
    <row r="32394" ht="14.25" customHeight="1"/>
    <row r="32395" ht="14.25" customHeight="1"/>
    <row r="32396" ht="14.25" customHeight="1"/>
    <row r="32397" ht="14.25" customHeight="1"/>
    <row r="32398" ht="14.25" customHeight="1"/>
    <row r="32399" ht="14.25" customHeight="1"/>
    <row r="32400" ht="14.25" customHeight="1"/>
    <row r="32401" ht="14.25" customHeight="1"/>
    <row r="32402" ht="14.25" customHeight="1"/>
    <row r="32403" ht="14.25" customHeight="1"/>
    <row r="32404" ht="14.25" customHeight="1"/>
    <row r="32405" ht="14.25" customHeight="1"/>
    <row r="32406" ht="14.25" customHeight="1"/>
    <row r="32407" ht="14.25" customHeight="1"/>
    <row r="32408" ht="14.25" customHeight="1"/>
    <row r="32409" ht="14.25" customHeight="1"/>
    <row r="32410" ht="14.25" customHeight="1"/>
    <row r="32411" ht="14.25" customHeight="1"/>
    <row r="32412" ht="14.25" customHeight="1"/>
    <row r="32413" ht="14.25" customHeight="1"/>
    <row r="32414" ht="14.25" customHeight="1"/>
    <row r="32415" ht="14.25" customHeight="1"/>
    <row r="32416" ht="14.25" customHeight="1"/>
    <row r="32417" ht="14.25" customHeight="1"/>
    <row r="32418" ht="14.25" customHeight="1"/>
    <row r="32419" ht="14.25" customHeight="1"/>
    <row r="32420" ht="14.25" customHeight="1"/>
    <row r="32421" ht="14.25" customHeight="1"/>
    <row r="32422" ht="14.25" customHeight="1"/>
    <row r="32423" ht="14.25" customHeight="1"/>
    <row r="32424" ht="14.25" customHeight="1"/>
    <row r="32425" ht="14.25" customHeight="1"/>
    <row r="32426" ht="14.25" customHeight="1"/>
    <row r="32427" ht="14.25" customHeight="1"/>
    <row r="32428" ht="14.25" customHeight="1"/>
    <row r="32429" ht="14.25" customHeight="1"/>
    <row r="32430" ht="14.25" customHeight="1"/>
    <row r="32431" ht="14.25" customHeight="1"/>
    <row r="32432" ht="14.25" customHeight="1"/>
    <row r="32433" ht="14.25" customHeight="1"/>
    <row r="32434" ht="14.25" customHeight="1"/>
    <row r="32435" ht="14.25" customHeight="1"/>
    <row r="32436" ht="14.25" customHeight="1"/>
    <row r="32437" ht="14.25" customHeight="1"/>
    <row r="32438" ht="14.25" customHeight="1"/>
    <row r="32439" ht="14.25" customHeight="1"/>
    <row r="32440" ht="14.25" customHeight="1"/>
    <row r="32441" ht="14.25" customHeight="1"/>
    <row r="32442" ht="14.25" customHeight="1"/>
    <row r="32443" ht="14.25" customHeight="1"/>
    <row r="32444" ht="14.25" customHeight="1"/>
    <row r="32445" ht="14.25" customHeight="1"/>
    <row r="32446" ht="14.25" customHeight="1"/>
    <row r="32447" ht="14.25" customHeight="1"/>
    <row r="32448" ht="14.25" customHeight="1"/>
    <row r="32449" ht="14.25" customHeight="1"/>
    <row r="32450" ht="14.25" customHeight="1"/>
    <row r="32451" ht="14.25" customHeight="1"/>
    <row r="32452" ht="14.25" customHeight="1"/>
    <row r="32453" ht="14.25" customHeight="1"/>
    <row r="32454" ht="14.25" customHeight="1"/>
    <row r="32455" ht="14.25" customHeight="1"/>
    <row r="32456" ht="14.25" customHeight="1"/>
    <row r="32457" ht="14.25" customHeight="1"/>
    <row r="32458" ht="14.25" customHeight="1"/>
    <row r="32459" ht="14.25" customHeight="1"/>
    <row r="32460" ht="14.25" customHeight="1"/>
    <row r="32461" ht="14.25" customHeight="1"/>
    <row r="32462" ht="14.25" customHeight="1"/>
    <row r="32463" ht="14.25" customHeight="1"/>
    <row r="32464" ht="14.25" customHeight="1"/>
    <row r="32465" ht="14.25" customHeight="1"/>
    <row r="32466" ht="14.25" customHeight="1"/>
    <row r="32467" ht="14.25" customHeight="1"/>
    <row r="32468" ht="14.25" customHeight="1"/>
    <row r="32469" ht="14.25" customHeight="1"/>
    <row r="32470" ht="14.25" customHeight="1"/>
    <row r="32471" ht="14.25" customHeight="1"/>
    <row r="32472" ht="14.25" customHeight="1"/>
    <row r="32473" ht="14.25" customHeight="1"/>
    <row r="32474" ht="14.25" customHeight="1"/>
    <row r="32475" ht="14.25" customHeight="1"/>
    <row r="32476" ht="14.25" customHeight="1"/>
    <row r="32477" ht="14.25" customHeight="1"/>
    <row r="32478" ht="14.25" customHeight="1"/>
    <row r="32479" ht="14.25" customHeight="1"/>
    <row r="32480" ht="14.25" customHeight="1"/>
    <row r="32481" ht="14.25" customHeight="1"/>
    <row r="32482" ht="14.25" customHeight="1"/>
    <row r="32483" ht="14.25" customHeight="1"/>
    <row r="32484" ht="14.25" customHeight="1"/>
    <row r="32485" ht="14.25" customHeight="1"/>
    <row r="32486" ht="14.25" customHeight="1"/>
    <row r="32487" ht="14.25" customHeight="1"/>
    <row r="32488" ht="14.25" customHeight="1"/>
    <row r="32489" ht="14.25" customHeight="1"/>
    <row r="32490" ht="14.25" customHeight="1"/>
    <row r="32491" ht="14.25" customHeight="1"/>
    <row r="32492" ht="14.25" customHeight="1"/>
    <row r="32493" ht="14.25" customHeight="1"/>
    <row r="32494" ht="14.25" customHeight="1"/>
    <row r="32495" ht="14.25" customHeight="1"/>
    <row r="32496" ht="14.25" customHeight="1"/>
    <row r="32497" ht="14.25" customHeight="1"/>
    <row r="32498" ht="14.25" customHeight="1"/>
    <row r="32499" ht="14.25" customHeight="1"/>
    <row r="32500" ht="14.25" customHeight="1"/>
    <row r="32501" ht="14.25" customHeight="1"/>
    <row r="32502" ht="14.25" customHeight="1"/>
    <row r="32503" ht="14.25" customHeight="1"/>
    <row r="32504" ht="14.25" customHeight="1"/>
    <row r="32505" ht="14.25" customHeight="1"/>
    <row r="32506" ht="14.25" customHeight="1"/>
    <row r="32507" ht="14.25" customHeight="1"/>
    <row r="32508" ht="14.25" customHeight="1"/>
    <row r="32509" ht="14.25" customHeight="1"/>
    <row r="32510" ht="14.25" customHeight="1"/>
    <row r="32511" ht="14.25" customHeight="1"/>
    <row r="32512" ht="14.25" customHeight="1"/>
    <row r="32513" ht="14.25" customHeight="1"/>
    <row r="32514" ht="14.25" customHeight="1"/>
    <row r="32515" ht="14.25" customHeight="1"/>
    <row r="32516" ht="14.25" customHeight="1"/>
    <row r="32517" ht="14.25" customHeight="1"/>
    <row r="32518" ht="14.25" customHeight="1"/>
    <row r="32519" ht="14.25" customHeight="1"/>
    <row r="32520" ht="14.25" customHeight="1"/>
    <row r="32521" ht="14.25" customHeight="1"/>
    <row r="32522" ht="14.25" customHeight="1"/>
    <row r="32523" ht="14.25" customHeight="1"/>
    <row r="32524" ht="14.25" customHeight="1"/>
    <row r="32525" ht="14.25" customHeight="1"/>
    <row r="32526" ht="14.25" customHeight="1"/>
    <row r="32527" ht="14.25" customHeight="1"/>
    <row r="32528" ht="14.25" customHeight="1"/>
    <row r="32529" ht="14.25" customHeight="1"/>
    <row r="32530" ht="14.25" customHeight="1"/>
    <row r="32531" ht="14.25" customHeight="1"/>
    <row r="32532" ht="14.25" customHeight="1"/>
    <row r="32533" ht="14.25" customHeight="1"/>
    <row r="32534" ht="14.25" customHeight="1"/>
    <row r="32535" ht="14.25" customHeight="1"/>
    <row r="32536" ht="14.25" customHeight="1"/>
    <row r="32537" ht="14.25" customHeight="1"/>
    <row r="32538" ht="14.25" customHeight="1"/>
    <row r="32539" ht="14.25" customHeight="1"/>
    <row r="32540" ht="14.25" customHeight="1"/>
    <row r="32541" ht="14.25" customHeight="1"/>
    <row r="32542" ht="14.25" customHeight="1"/>
    <row r="32543" ht="14.25" customHeight="1"/>
    <row r="32544" ht="14.25" customHeight="1"/>
    <row r="32545" ht="14.25" customHeight="1"/>
    <row r="32546" ht="14.25" customHeight="1"/>
    <row r="32547" ht="14.25" customHeight="1"/>
    <row r="32548" ht="14.25" customHeight="1"/>
    <row r="32549" ht="14.25" customHeight="1"/>
    <row r="32550" ht="14.25" customHeight="1"/>
    <row r="32551" ht="14.25" customHeight="1"/>
    <row r="32552" ht="14.25" customHeight="1"/>
    <row r="32553" ht="14.25" customHeight="1"/>
    <row r="32554" ht="14.25" customHeight="1"/>
    <row r="32555" ht="14.25" customHeight="1"/>
    <row r="32556" ht="14.25" customHeight="1"/>
    <row r="32557" ht="14.25" customHeight="1"/>
    <row r="32558" ht="14.25" customHeight="1"/>
    <row r="32559" ht="14.25" customHeight="1"/>
    <row r="32560" ht="14.25" customHeight="1"/>
    <row r="32561" ht="14.25" customHeight="1"/>
    <row r="32562" ht="14.25" customHeight="1"/>
    <row r="32563" ht="14.25" customHeight="1"/>
    <row r="32564" ht="14.25" customHeight="1"/>
    <row r="32565" ht="14.25" customHeight="1"/>
    <row r="32566" ht="14.25" customHeight="1"/>
    <row r="32567" ht="14.25" customHeight="1"/>
    <row r="32568" ht="14.25" customHeight="1"/>
    <row r="32569" ht="14.25" customHeight="1"/>
    <row r="32570" ht="14.25" customHeight="1"/>
    <row r="32571" ht="14.25" customHeight="1"/>
    <row r="32572" ht="14.25" customHeight="1"/>
    <row r="32573" ht="14.25" customHeight="1"/>
    <row r="32574" ht="14.25" customHeight="1"/>
    <row r="32575" ht="14.25" customHeight="1"/>
    <row r="32576" ht="14.25" customHeight="1"/>
    <row r="32577" ht="14.25" customHeight="1"/>
    <row r="32578" ht="14.25" customHeight="1"/>
    <row r="32579" ht="14.25" customHeight="1"/>
    <row r="32580" ht="14.25" customHeight="1"/>
    <row r="32581" ht="14.25" customHeight="1"/>
    <row r="32582" ht="14.25" customHeight="1"/>
    <row r="32583" ht="14.25" customHeight="1"/>
    <row r="32584" ht="14.25" customHeight="1"/>
    <row r="32585" ht="14.25" customHeight="1"/>
    <row r="32586" ht="14.25" customHeight="1"/>
    <row r="32587" ht="14.25" customHeight="1"/>
    <row r="32588" ht="14.25" customHeight="1"/>
    <row r="32589" ht="14.25" customHeight="1"/>
    <row r="32590" ht="14.25" customHeight="1"/>
    <row r="32591" ht="14.25" customHeight="1"/>
    <row r="32592" ht="14.25" customHeight="1"/>
    <row r="32593" ht="14.25" customHeight="1"/>
    <row r="32594" ht="14.25" customHeight="1"/>
    <row r="32595" ht="14.25" customHeight="1"/>
    <row r="32596" ht="14.25" customHeight="1"/>
    <row r="32597" ht="14.25" customHeight="1"/>
    <row r="32598" ht="14.25" customHeight="1"/>
    <row r="32599" ht="14.25" customHeight="1"/>
    <row r="32600" ht="14.25" customHeight="1"/>
    <row r="32601" ht="14.25" customHeight="1"/>
    <row r="32602" ht="14.25" customHeight="1"/>
    <row r="32603" ht="14.25" customHeight="1"/>
    <row r="32604" ht="14.25" customHeight="1"/>
    <row r="32605" ht="14.25" customHeight="1"/>
    <row r="32606" ht="14.25" customHeight="1"/>
    <row r="32607" ht="14.25" customHeight="1"/>
    <row r="32608" ht="14.25" customHeight="1"/>
    <row r="32609" ht="14.25" customHeight="1"/>
    <row r="32610" ht="14.25" customHeight="1"/>
    <row r="32611" ht="14.25" customHeight="1"/>
    <row r="32612" ht="14.25" customHeight="1"/>
    <row r="32613" ht="14.25" customHeight="1"/>
    <row r="32614" ht="14.25" customHeight="1"/>
    <row r="32615" ht="14.25" customHeight="1"/>
    <row r="32616" ht="14.25" customHeight="1"/>
    <row r="32617" ht="14.25" customHeight="1"/>
    <row r="32618" ht="14.25" customHeight="1"/>
    <row r="32619" ht="14.25" customHeight="1"/>
    <row r="32620" ht="14.25" customHeight="1"/>
    <row r="32621" ht="14.25" customHeight="1"/>
    <row r="32622" ht="14.25" customHeight="1"/>
    <row r="32623" ht="14.25" customHeight="1"/>
    <row r="32624" ht="14.25" customHeight="1"/>
    <row r="32625" ht="14.25" customHeight="1"/>
    <row r="32626" ht="14.25" customHeight="1"/>
    <row r="32627" ht="14.25" customHeight="1"/>
    <row r="32628" ht="14.25" customHeight="1"/>
    <row r="32629" ht="14.25" customHeight="1"/>
    <row r="32630" ht="14.25" customHeight="1"/>
    <row r="32631" ht="14.25" customHeight="1"/>
    <row r="32632" ht="14.25" customHeight="1"/>
    <row r="32633" ht="14.25" customHeight="1"/>
    <row r="32634" ht="14.25" customHeight="1"/>
    <row r="32635" ht="14.25" customHeight="1"/>
    <row r="32636" ht="14.25" customHeight="1"/>
    <row r="32637" ht="14.25" customHeight="1"/>
    <row r="32638" ht="14.25" customHeight="1"/>
    <row r="32639" ht="14.25" customHeight="1"/>
    <row r="32640" ht="14.25" customHeight="1"/>
    <row r="32641" ht="14.25" customHeight="1"/>
    <row r="32642" ht="14.25" customHeight="1"/>
    <row r="32643" ht="14.25" customHeight="1"/>
    <row r="32644" ht="14.25" customHeight="1"/>
    <row r="32645" ht="14.25" customHeight="1"/>
    <row r="32646" ht="14.25" customHeight="1"/>
    <row r="32647" ht="14.25" customHeight="1"/>
    <row r="32648" ht="14.25" customHeight="1"/>
    <row r="32649" ht="14.25" customHeight="1"/>
    <row r="32650" ht="14.25" customHeight="1"/>
    <row r="32651" ht="14.25" customHeight="1"/>
    <row r="32652" ht="14.25" customHeight="1"/>
    <row r="32653" ht="14.25" customHeight="1"/>
    <row r="32654" ht="14.25" customHeight="1"/>
    <row r="32655" ht="14.25" customHeight="1"/>
    <row r="32656" ht="14.25" customHeight="1"/>
    <row r="32657" ht="14.25" customHeight="1"/>
    <row r="32658" ht="14.25" customHeight="1"/>
    <row r="32659" ht="14.25" customHeight="1"/>
    <row r="32660" ht="14.25" customHeight="1"/>
    <row r="32661" ht="14.25" customHeight="1"/>
    <row r="32662" ht="14.25" customHeight="1"/>
    <row r="32663" ht="14.25" customHeight="1"/>
    <row r="32664" ht="14.25" customHeight="1"/>
    <row r="32665" ht="14.25" customHeight="1"/>
    <row r="32666" ht="14.25" customHeight="1"/>
    <row r="32667" ht="14.25" customHeight="1"/>
    <row r="32668" ht="14.25" customHeight="1"/>
    <row r="32669" ht="14.25" customHeight="1"/>
    <row r="32670" ht="14.25" customHeight="1"/>
    <row r="32671" ht="14.25" customHeight="1"/>
    <row r="32672" ht="14.25" customHeight="1"/>
    <row r="32673" ht="14.25" customHeight="1"/>
    <row r="32674" ht="14.25" customHeight="1"/>
    <row r="32675" ht="14.25" customHeight="1"/>
    <row r="32676" ht="14.25" customHeight="1"/>
    <row r="32677" ht="14.25" customHeight="1"/>
    <row r="32678" ht="14.25" customHeight="1"/>
    <row r="32679" ht="14.25" customHeight="1"/>
    <row r="32680" ht="14.25" customHeight="1"/>
    <row r="32681" ht="14.25" customHeight="1"/>
    <row r="32682" ht="14.25" customHeight="1"/>
    <row r="32683" ht="14.25" customHeight="1"/>
    <row r="32684" ht="14.25" customHeight="1"/>
    <row r="32685" ht="14.25" customHeight="1"/>
    <row r="32686" ht="14.25" customHeight="1"/>
    <row r="32687" ht="14.25" customHeight="1"/>
    <row r="32688" ht="14.25" customHeight="1"/>
    <row r="32689" ht="14.25" customHeight="1"/>
    <row r="32690" ht="14.25" customHeight="1"/>
    <row r="32691" ht="14.25" customHeight="1"/>
    <row r="32692" ht="14.25" customHeight="1"/>
    <row r="32693" ht="14.25" customHeight="1"/>
    <row r="32694" ht="14.25" customHeight="1"/>
    <row r="32695" ht="14.25" customHeight="1"/>
    <row r="32696" ht="14.25" customHeight="1"/>
    <row r="32697" ht="14.25" customHeight="1"/>
    <row r="32698" ht="14.25" customHeight="1"/>
    <row r="32699" ht="14.25" customHeight="1"/>
    <row r="32700" ht="14.25" customHeight="1"/>
    <row r="32701" ht="14.25" customHeight="1"/>
    <row r="32702" ht="14.25" customHeight="1"/>
    <row r="32703" ht="14.25" customHeight="1"/>
    <row r="32704" ht="14.25" customHeight="1"/>
    <row r="32705" ht="14.25" customHeight="1"/>
    <row r="32706" ht="14.25" customHeight="1"/>
    <row r="32707" ht="14.25" customHeight="1"/>
    <row r="32708" ht="14.25" customHeight="1"/>
    <row r="32709" ht="14.25" customHeight="1"/>
    <row r="32710" ht="14.25" customHeight="1"/>
    <row r="32711" ht="14.25" customHeight="1"/>
    <row r="32712" ht="14.25" customHeight="1"/>
    <row r="32713" ht="14.25" customHeight="1"/>
    <row r="32714" ht="14.25" customHeight="1"/>
    <row r="32715" ht="14.25" customHeight="1"/>
    <row r="32716" ht="14.25" customHeight="1"/>
    <row r="32717" ht="14.25" customHeight="1"/>
    <row r="32718" ht="14.25" customHeight="1"/>
    <row r="32719" ht="14.25" customHeight="1"/>
    <row r="32720" ht="14.25" customHeight="1"/>
    <row r="32721" ht="14.25" customHeight="1"/>
    <row r="32722" ht="14.25" customHeight="1"/>
    <row r="32723" ht="14.25" customHeight="1"/>
    <row r="32724" ht="14.25" customHeight="1"/>
    <row r="32725" ht="14.25" customHeight="1"/>
    <row r="32726" ht="14.25" customHeight="1"/>
    <row r="32727" ht="14.25" customHeight="1"/>
    <row r="32728" ht="14.25" customHeight="1"/>
    <row r="32729" ht="14.25" customHeight="1"/>
    <row r="32730" ht="14.25" customHeight="1"/>
    <row r="32731" ht="14.25" customHeight="1"/>
    <row r="32732" ht="14.25" customHeight="1"/>
    <row r="32733" ht="14.25" customHeight="1"/>
    <row r="32734" ht="14.25" customHeight="1"/>
    <row r="32735" ht="14.25" customHeight="1"/>
    <row r="32736" ht="14.25" customHeight="1"/>
    <row r="32737" ht="14.25" customHeight="1"/>
    <row r="32738" ht="14.25" customHeight="1"/>
    <row r="32739" ht="14.25" customHeight="1"/>
    <row r="32740" ht="14.25" customHeight="1"/>
    <row r="32741" ht="14.25" customHeight="1"/>
    <row r="32742" ht="14.25" customHeight="1"/>
    <row r="32743" ht="14.25" customHeight="1"/>
    <row r="32744" ht="14.25" customHeight="1"/>
    <row r="32745" ht="14.25" customHeight="1"/>
    <row r="32746" ht="14.25" customHeight="1"/>
    <row r="32747" ht="14.25" customHeight="1"/>
    <row r="32748" ht="14.25" customHeight="1"/>
    <row r="32749" ht="14.25" customHeight="1"/>
    <row r="32750" ht="14.25" customHeight="1"/>
    <row r="32751" ht="14.25" customHeight="1"/>
    <row r="32752" ht="14.25" customHeight="1"/>
    <row r="32753" ht="14.25" customHeight="1"/>
    <row r="32754" ht="14.25" customHeight="1"/>
    <row r="32755" ht="14.25" customHeight="1"/>
    <row r="32756" ht="14.25" customHeight="1"/>
    <row r="32757" ht="14.25" customHeight="1"/>
    <row r="32758" ht="14.25" customHeight="1"/>
    <row r="32759" ht="14.25" customHeight="1"/>
    <row r="32760" ht="14.25" customHeight="1"/>
    <row r="32761" ht="14.25" customHeight="1"/>
    <row r="32762" ht="14.25" customHeight="1"/>
    <row r="32763" ht="14.25" customHeight="1"/>
    <row r="32764" ht="14.25" customHeight="1"/>
    <row r="32765" ht="14.25" customHeight="1"/>
    <row r="32766" ht="14.25" customHeight="1"/>
    <row r="32767" ht="14.25" customHeight="1"/>
    <row r="32768" ht="14.25" customHeight="1"/>
    <row r="32769" ht="14.25" customHeight="1"/>
    <row r="32770" ht="14.25" customHeight="1"/>
    <row r="32771" ht="14.25" customHeight="1"/>
    <row r="32772" ht="14.25" customHeight="1"/>
    <row r="32773" ht="14.25" customHeight="1"/>
    <row r="32774" ht="14.25" customHeight="1"/>
    <row r="32775" ht="14.25" customHeight="1"/>
    <row r="32776" ht="14.25" customHeight="1"/>
    <row r="32777" ht="14.25" customHeight="1"/>
    <row r="32778" ht="14.25" customHeight="1"/>
    <row r="32779" ht="14.25" customHeight="1"/>
    <row r="32780" ht="14.25" customHeight="1"/>
    <row r="32781" ht="14.25" customHeight="1"/>
    <row r="32782" ht="14.25" customHeight="1"/>
    <row r="32783" ht="14.25" customHeight="1"/>
    <row r="32784" ht="14.25" customHeight="1"/>
    <row r="32785" ht="14.25" customHeight="1"/>
    <row r="32786" ht="14.25" customHeight="1"/>
    <row r="32787" ht="14.25" customHeight="1"/>
    <row r="32788" ht="14.25" customHeight="1"/>
    <row r="32789" ht="14.25" customHeight="1"/>
    <row r="32790" ht="14.25" customHeight="1"/>
    <row r="32791" ht="14.25" customHeight="1"/>
    <row r="32792" ht="14.25" customHeight="1"/>
    <row r="32793" ht="14.25" customHeight="1"/>
    <row r="32794" ht="14.25" customHeight="1"/>
    <row r="32795" ht="14.25" customHeight="1"/>
    <row r="32796" ht="14.25" customHeight="1"/>
    <row r="32797" ht="14.25" customHeight="1"/>
    <row r="32798" ht="14.25" customHeight="1"/>
    <row r="32799" ht="14.25" customHeight="1"/>
    <row r="32800" ht="14.25" customHeight="1"/>
    <row r="32801" ht="14.25" customHeight="1"/>
    <row r="32802" ht="14.25" customHeight="1"/>
    <row r="32803" ht="14.25" customHeight="1"/>
    <row r="32804" ht="14.25" customHeight="1"/>
    <row r="32805" ht="14.25" customHeight="1"/>
    <row r="32806" ht="14.25" customHeight="1"/>
    <row r="32807" ht="14.25" customHeight="1"/>
    <row r="32808" ht="14.25" customHeight="1"/>
    <row r="32809" ht="14.25" customHeight="1"/>
    <row r="32810" ht="14.25" customHeight="1"/>
    <row r="32811" ht="14.25" customHeight="1"/>
    <row r="32812" ht="14.25" customHeight="1"/>
    <row r="32813" ht="14.25" customHeight="1"/>
    <row r="32814" ht="14.25" customHeight="1"/>
    <row r="32815" ht="14.25" customHeight="1"/>
    <row r="32816" ht="14.25" customHeight="1"/>
    <row r="32817" ht="14.25" customHeight="1"/>
    <row r="32818" ht="14.25" customHeight="1"/>
    <row r="32819" ht="14.25" customHeight="1"/>
    <row r="32820" ht="14.25" customHeight="1"/>
    <row r="32821" ht="14.25" customHeight="1"/>
    <row r="32822" ht="14.25" customHeight="1"/>
    <row r="32823" ht="14.25" customHeight="1"/>
    <row r="32824" ht="14.25" customHeight="1"/>
    <row r="32825" ht="14.25" customHeight="1"/>
    <row r="32826" ht="14.25" customHeight="1"/>
    <row r="32827" ht="14.25" customHeight="1"/>
    <row r="32828" ht="14.25" customHeight="1"/>
    <row r="32829" ht="14.25" customHeight="1"/>
    <row r="32830" ht="14.25" customHeight="1"/>
    <row r="32831" ht="14.25" customHeight="1"/>
    <row r="32832" ht="14.25" customHeight="1"/>
    <row r="32833" ht="14.25" customHeight="1"/>
    <row r="32834" ht="14.25" customHeight="1"/>
    <row r="32835" ht="14.25" customHeight="1"/>
    <row r="32836" ht="14.25" customHeight="1"/>
    <row r="32837" ht="14.25" customHeight="1"/>
    <row r="32838" ht="14.25" customHeight="1"/>
    <row r="32839" ht="14.25" customHeight="1"/>
    <row r="32840" ht="14.25" customHeight="1"/>
    <row r="32841" ht="14.25" customHeight="1"/>
    <row r="32842" ht="14.25" customHeight="1"/>
    <row r="32843" ht="14.25" customHeight="1"/>
    <row r="32844" ht="14.25" customHeight="1"/>
    <row r="32845" ht="14.25" customHeight="1"/>
    <row r="32846" ht="14.25" customHeight="1"/>
    <row r="32847" ht="14.25" customHeight="1"/>
    <row r="32848" ht="14.25" customHeight="1"/>
    <row r="32849" ht="14.25" customHeight="1"/>
    <row r="32850" ht="14.25" customHeight="1"/>
    <row r="32851" ht="14.25" customHeight="1"/>
    <row r="32852" ht="14.25" customHeight="1"/>
    <row r="32853" ht="14.25" customHeight="1"/>
    <row r="32854" ht="14.25" customHeight="1"/>
    <row r="32855" ht="14.25" customHeight="1"/>
    <row r="32856" ht="14.25" customHeight="1"/>
    <row r="32857" ht="14.25" customHeight="1"/>
    <row r="32858" ht="14.25" customHeight="1"/>
    <row r="32859" ht="14.25" customHeight="1"/>
    <row r="32860" ht="14.25" customHeight="1"/>
    <row r="32861" ht="14.25" customHeight="1"/>
    <row r="32862" ht="14.25" customHeight="1"/>
    <row r="32863" ht="14.25" customHeight="1"/>
    <row r="32864" ht="14.25" customHeight="1"/>
    <row r="32865" ht="14.25" customHeight="1"/>
    <row r="32866" ht="14.25" customHeight="1"/>
    <row r="32867" ht="14.25" customHeight="1"/>
    <row r="32868" ht="14.25" customHeight="1"/>
    <row r="32869" ht="14.25" customHeight="1"/>
    <row r="32870" ht="14.25" customHeight="1"/>
    <row r="32871" ht="14.25" customHeight="1"/>
    <row r="32872" ht="14.25" customHeight="1"/>
    <row r="32873" ht="14.25" customHeight="1"/>
    <row r="32874" ht="14.25" customHeight="1"/>
    <row r="32875" ht="14.25" customHeight="1"/>
    <row r="32876" ht="14.25" customHeight="1"/>
    <row r="32877" ht="14.25" customHeight="1"/>
    <row r="32878" ht="14.25" customHeight="1"/>
    <row r="32879" ht="14.25" customHeight="1"/>
    <row r="32880" ht="14.25" customHeight="1"/>
    <row r="32881" ht="14.25" customHeight="1"/>
    <row r="32882" ht="14.25" customHeight="1"/>
    <row r="32883" ht="14.25" customHeight="1"/>
    <row r="32884" ht="14.25" customHeight="1"/>
    <row r="32885" ht="14.25" customHeight="1"/>
    <row r="32886" ht="14.25" customHeight="1"/>
    <row r="32887" ht="14.25" customHeight="1"/>
    <row r="32888" ht="14.25" customHeight="1"/>
    <row r="32889" ht="14.25" customHeight="1"/>
    <row r="32890" ht="14.25" customHeight="1"/>
    <row r="32891" ht="14.25" customHeight="1"/>
    <row r="32892" ht="14.25" customHeight="1"/>
    <row r="32893" ht="14.25" customHeight="1"/>
    <row r="32894" ht="14.25" customHeight="1"/>
    <row r="32895" ht="14.25" customHeight="1"/>
    <row r="32896" ht="14.25" customHeight="1"/>
    <row r="32897" ht="14.25" customHeight="1"/>
    <row r="32898" ht="14.25" customHeight="1"/>
    <row r="32899" ht="14.25" customHeight="1"/>
    <row r="32900" ht="14.25" customHeight="1"/>
    <row r="32901" ht="14.25" customHeight="1"/>
    <row r="32902" ht="14.25" customHeight="1"/>
    <row r="32903" ht="14.25" customHeight="1"/>
    <row r="32904" ht="14.25" customHeight="1"/>
    <row r="32905" ht="14.25" customHeight="1"/>
    <row r="32906" ht="14.25" customHeight="1"/>
    <row r="32907" ht="14.25" customHeight="1"/>
    <row r="32908" ht="14.25" customHeight="1"/>
    <row r="32909" ht="14.25" customHeight="1"/>
    <row r="32910" ht="14.25" customHeight="1"/>
    <row r="32911" ht="14.25" customHeight="1"/>
    <row r="32912" ht="14.25" customHeight="1"/>
    <row r="32913" ht="14.25" customHeight="1"/>
    <row r="32914" ht="14.25" customHeight="1"/>
    <row r="32915" ht="14.25" customHeight="1"/>
    <row r="32916" ht="14.25" customHeight="1"/>
    <row r="32917" ht="14.25" customHeight="1"/>
    <row r="32918" ht="14.25" customHeight="1"/>
    <row r="32919" ht="14.25" customHeight="1"/>
    <row r="32920" ht="14.25" customHeight="1"/>
    <row r="32921" ht="14.25" customHeight="1"/>
    <row r="32922" ht="14.25" customHeight="1"/>
    <row r="32923" ht="14.25" customHeight="1"/>
    <row r="32924" ht="14.25" customHeight="1"/>
    <row r="32925" ht="14.25" customHeight="1"/>
    <row r="32926" ht="14.25" customHeight="1"/>
    <row r="32927" ht="14.25" customHeight="1"/>
    <row r="32928" ht="14.25" customHeight="1"/>
    <row r="32929" ht="14.25" customHeight="1"/>
    <row r="32930" ht="14.25" customHeight="1"/>
    <row r="32931" ht="14.25" customHeight="1"/>
    <row r="32932" ht="14.25" customHeight="1"/>
    <row r="32933" ht="14.25" customHeight="1"/>
    <row r="32934" ht="14.25" customHeight="1"/>
    <row r="32935" ht="14.25" customHeight="1"/>
    <row r="32936" ht="14.25" customHeight="1"/>
    <row r="32937" ht="14.25" customHeight="1"/>
    <row r="32938" ht="14.25" customHeight="1"/>
    <row r="32939" ht="14.25" customHeight="1"/>
    <row r="32940" ht="14.25" customHeight="1"/>
    <row r="32941" ht="14.25" customHeight="1"/>
    <row r="32942" ht="14.25" customHeight="1"/>
    <row r="32943" ht="14.25" customHeight="1"/>
    <row r="32944" ht="14.25" customHeight="1"/>
    <row r="32945" ht="14.25" customHeight="1"/>
    <row r="32946" ht="14.25" customHeight="1"/>
    <row r="32947" ht="14.25" customHeight="1"/>
    <row r="32948" ht="14.25" customHeight="1"/>
    <row r="32949" ht="14.25" customHeight="1"/>
    <row r="32950" ht="14.25" customHeight="1"/>
    <row r="32951" ht="14.25" customHeight="1"/>
    <row r="32952" ht="14.25" customHeight="1"/>
    <row r="32953" ht="14.25" customHeight="1"/>
    <row r="32954" ht="14.25" customHeight="1"/>
    <row r="32955" ht="14.25" customHeight="1"/>
    <row r="32956" ht="14.25" customHeight="1"/>
    <row r="32957" ht="14.25" customHeight="1"/>
    <row r="32958" ht="14.25" customHeight="1"/>
    <row r="32959" ht="14.25" customHeight="1"/>
    <row r="32960" ht="14.25" customHeight="1"/>
    <row r="32961" ht="14.25" customHeight="1"/>
    <row r="32962" ht="14.25" customHeight="1"/>
    <row r="32963" ht="14.25" customHeight="1"/>
    <row r="32964" ht="14.25" customHeight="1"/>
    <row r="32965" ht="14.25" customHeight="1"/>
    <row r="32966" ht="14.25" customHeight="1"/>
    <row r="32967" ht="14.25" customHeight="1"/>
    <row r="32968" ht="14.25" customHeight="1"/>
    <row r="32969" ht="14.25" customHeight="1"/>
    <row r="32970" ht="14.25" customHeight="1"/>
    <row r="32971" ht="14.25" customHeight="1"/>
    <row r="32972" ht="14.25" customHeight="1"/>
    <row r="32973" ht="14.25" customHeight="1"/>
    <row r="32974" ht="14.25" customHeight="1"/>
    <row r="32975" ht="14.25" customHeight="1"/>
    <row r="32976" ht="14.25" customHeight="1"/>
    <row r="32977" ht="14.25" customHeight="1"/>
    <row r="32978" ht="14.25" customHeight="1"/>
    <row r="32979" ht="14.25" customHeight="1"/>
    <row r="32980" ht="14.25" customHeight="1"/>
    <row r="32981" ht="14.25" customHeight="1"/>
    <row r="32982" ht="14.25" customHeight="1"/>
    <row r="32983" ht="14.25" customHeight="1"/>
    <row r="32984" ht="14.25" customHeight="1"/>
    <row r="32985" ht="14.25" customHeight="1"/>
    <row r="32986" ht="14.25" customHeight="1"/>
    <row r="32987" ht="14.25" customHeight="1"/>
    <row r="32988" ht="14.25" customHeight="1"/>
    <row r="32989" ht="14.25" customHeight="1"/>
    <row r="32990" ht="14.25" customHeight="1"/>
    <row r="32991" ht="14.25" customHeight="1"/>
    <row r="32992" ht="14.25" customHeight="1"/>
    <row r="32993" ht="14.25" customHeight="1"/>
    <row r="32994" ht="14.25" customHeight="1"/>
    <row r="32995" ht="14.25" customHeight="1"/>
    <row r="32996" ht="14.25" customHeight="1"/>
    <row r="32997" ht="14.25" customHeight="1"/>
    <row r="32998" ht="14.25" customHeight="1"/>
    <row r="32999" ht="14.25" customHeight="1"/>
    <row r="33000" ht="14.25" customHeight="1"/>
    <row r="33001" ht="14.25" customHeight="1"/>
    <row r="33002" ht="14.25" customHeight="1"/>
    <row r="33003" ht="14.25" customHeight="1"/>
    <row r="33004" ht="14.25" customHeight="1"/>
    <row r="33005" ht="14.25" customHeight="1"/>
    <row r="33006" ht="14.25" customHeight="1"/>
    <row r="33007" ht="14.25" customHeight="1"/>
    <row r="33008" ht="14.25" customHeight="1"/>
    <row r="33009" ht="14.25" customHeight="1"/>
    <row r="33010" ht="14.25" customHeight="1"/>
    <row r="33011" ht="14.25" customHeight="1"/>
    <row r="33012" ht="14.25" customHeight="1"/>
    <row r="33013" ht="14.25" customHeight="1"/>
    <row r="33014" ht="14.25" customHeight="1"/>
    <row r="33015" ht="14.25" customHeight="1"/>
    <row r="33016" ht="14.25" customHeight="1"/>
    <row r="33017" ht="14.25" customHeight="1"/>
    <row r="33018" ht="14.25" customHeight="1"/>
    <row r="33019" ht="14.25" customHeight="1"/>
    <row r="33020" ht="14.25" customHeight="1"/>
    <row r="33021" ht="14.25" customHeight="1"/>
    <row r="33022" ht="14.25" customHeight="1"/>
    <row r="33023" ht="14.25" customHeight="1"/>
    <row r="33024" ht="14.25" customHeight="1"/>
    <row r="33025" ht="14.25" customHeight="1"/>
    <row r="33026" ht="14.25" customHeight="1"/>
    <row r="33027" ht="14.25" customHeight="1"/>
    <row r="33028" ht="14.25" customHeight="1"/>
    <row r="33029" ht="14.25" customHeight="1"/>
    <row r="33030" ht="14.25" customHeight="1"/>
    <row r="33031" ht="14.25" customHeight="1"/>
    <row r="33032" ht="14.25" customHeight="1"/>
    <row r="33033" ht="14.25" customHeight="1"/>
    <row r="33034" ht="14.25" customHeight="1"/>
    <row r="33035" ht="14.25" customHeight="1"/>
    <row r="33036" ht="14.25" customHeight="1"/>
    <row r="33037" ht="14.25" customHeight="1"/>
    <row r="33038" ht="14.25" customHeight="1"/>
    <row r="33039" ht="14.25" customHeight="1"/>
    <row r="33040" ht="14.25" customHeight="1"/>
    <row r="33041" ht="14.25" customHeight="1"/>
    <row r="33042" ht="14.25" customHeight="1"/>
    <row r="33043" ht="14.25" customHeight="1"/>
    <row r="33044" ht="14.25" customHeight="1"/>
    <row r="33045" ht="14.25" customHeight="1"/>
    <row r="33046" ht="14.25" customHeight="1"/>
    <row r="33047" ht="14.25" customHeight="1"/>
    <row r="33048" ht="14.25" customHeight="1"/>
    <row r="33049" ht="14.25" customHeight="1"/>
    <row r="33050" ht="14.25" customHeight="1"/>
    <row r="33051" ht="14.25" customHeight="1"/>
    <row r="33052" ht="14.25" customHeight="1"/>
    <row r="33053" ht="14.25" customHeight="1"/>
    <row r="33054" ht="14.25" customHeight="1"/>
    <row r="33055" ht="14.25" customHeight="1"/>
    <row r="33056" ht="14.25" customHeight="1"/>
    <row r="33057" ht="14.25" customHeight="1"/>
    <row r="33058" ht="14.25" customHeight="1"/>
    <row r="33059" ht="14.25" customHeight="1"/>
    <row r="33060" ht="14.25" customHeight="1"/>
    <row r="33061" ht="14.25" customHeight="1"/>
    <row r="33062" ht="14.25" customHeight="1"/>
    <row r="33063" ht="14.25" customHeight="1"/>
    <row r="33064" ht="14.25" customHeight="1"/>
    <row r="33065" ht="14.25" customHeight="1"/>
    <row r="33066" ht="14.25" customHeight="1"/>
    <row r="33067" ht="14.25" customHeight="1"/>
    <row r="33068" ht="14.25" customHeight="1"/>
    <row r="33069" ht="14.25" customHeight="1"/>
    <row r="33070" ht="14.25" customHeight="1"/>
    <row r="33071" ht="14.25" customHeight="1"/>
    <row r="33072" ht="14.25" customHeight="1"/>
    <row r="33073" ht="14.25" customHeight="1"/>
    <row r="33074" ht="14.25" customHeight="1"/>
    <row r="33075" ht="14.25" customHeight="1"/>
    <row r="33076" ht="14.25" customHeight="1"/>
    <row r="33077" ht="14.25" customHeight="1"/>
    <row r="33078" ht="14.25" customHeight="1"/>
    <row r="33079" ht="14.25" customHeight="1"/>
    <row r="33080" ht="14.25" customHeight="1"/>
    <row r="33081" ht="14.25" customHeight="1"/>
    <row r="33082" ht="14.25" customHeight="1"/>
    <row r="33083" ht="14.25" customHeight="1"/>
    <row r="33084" ht="14.25" customHeight="1"/>
    <row r="33085" ht="14.25" customHeight="1"/>
    <row r="33086" ht="14.25" customHeight="1"/>
    <row r="33087" ht="14.25" customHeight="1"/>
    <row r="33088" ht="14.25" customHeight="1"/>
    <row r="33089" ht="14.25" customHeight="1"/>
    <row r="33090" ht="14.25" customHeight="1"/>
    <row r="33091" ht="14.25" customHeight="1"/>
    <row r="33092" ht="14.25" customHeight="1"/>
    <row r="33093" ht="14.25" customHeight="1"/>
    <row r="33094" ht="14.25" customHeight="1"/>
    <row r="33095" ht="14.25" customHeight="1"/>
    <row r="33096" ht="14.25" customHeight="1"/>
    <row r="33097" ht="14.25" customHeight="1"/>
    <row r="33098" ht="14.25" customHeight="1"/>
    <row r="33099" ht="14.25" customHeight="1"/>
    <row r="33100" ht="14.25" customHeight="1"/>
    <row r="33101" ht="14.25" customHeight="1"/>
    <row r="33102" ht="14.25" customHeight="1"/>
    <row r="33103" ht="14.25" customHeight="1"/>
    <row r="33104" ht="14.25" customHeight="1"/>
    <row r="33105" ht="14.25" customHeight="1"/>
    <row r="33106" ht="14.25" customHeight="1"/>
    <row r="33107" ht="14.25" customHeight="1"/>
    <row r="33108" ht="14.25" customHeight="1"/>
    <row r="33109" ht="14.25" customHeight="1"/>
    <row r="33110" ht="14.25" customHeight="1"/>
    <row r="33111" ht="14.25" customHeight="1"/>
    <row r="33112" ht="14.25" customHeight="1"/>
    <row r="33113" ht="14.25" customHeight="1"/>
    <row r="33114" ht="14.25" customHeight="1"/>
    <row r="33115" ht="14.25" customHeight="1"/>
    <row r="33116" ht="14.25" customHeight="1"/>
    <row r="33117" ht="14.25" customHeight="1"/>
    <row r="33118" ht="14.25" customHeight="1"/>
    <row r="33119" ht="14.25" customHeight="1"/>
    <row r="33120" ht="14.25" customHeight="1"/>
    <row r="33121" ht="14.25" customHeight="1"/>
    <row r="33122" ht="14.25" customHeight="1"/>
    <row r="33123" ht="14.25" customHeight="1"/>
    <row r="33124" ht="14.25" customHeight="1"/>
    <row r="33125" ht="14.25" customHeight="1"/>
    <row r="33126" ht="14.25" customHeight="1"/>
    <row r="33127" ht="14.25" customHeight="1"/>
    <row r="33128" ht="14.25" customHeight="1"/>
    <row r="33129" ht="14.25" customHeight="1"/>
    <row r="33130" ht="14.25" customHeight="1"/>
    <row r="33131" ht="14.25" customHeight="1"/>
    <row r="33132" ht="14.25" customHeight="1"/>
    <row r="33133" ht="14.25" customHeight="1"/>
    <row r="33134" ht="14.25" customHeight="1"/>
    <row r="33135" ht="14.25" customHeight="1"/>
    <row r="33136" ht="14.25" customHeight="1"/>
    <row r="33137" ht="14.25" customHeight="1"/>
    <row r="33138" ht="14.25" customHeight="1"/>
    <row r="33139" ht="14.25" customHeight="1"/>
    <row r="33140" ht="14.25" customHeight="1"/>
    <row r="33141" ht="14.25" customHeight="1"/>
    <row r="33142" ht="14.25" customHeight="1"/>
    <row r="33143" ht="14.25" customHeight="1"/>
    <row r="33144" ht="14.25" customHeight="1"/>
    <row r="33145" ht="14.25" customHeight="1"/>
    <row r="33146" ht="14.25" customHeight="1"/>
    <row r="33147" ht="14.25" customHeight="1"/>
    <row r="33148" ht="14.25" customHeight="1"/>
    <row r="33149" ht="14.25" customHeight="1"/>
    <row r="33150" ht="14.25" customHeight="1"/>
    <row r="33151" ht="14.25" customHeight="1"/>
    <row r="33152" ht="14.25" customHeight="1"/>
    <row r="33153" ht="14.25" customHeight="1"/>
    <row r="33154" ht="14.25" customHeight="1"/>
    <row r="33155" ht="14.25" customHeight="1"/>
    <row r="33156" ht="14.25" customHeight="1"/>
    <row r="33157" ht="14.25" customHeight="1"/>
    <row r="33158" ht="14.25" customHeight="1"/>
    <row r="33159" ht="14.25" customHeight="1"/>
    <row r="33160" ht="14.25" customHeight="1"/>
    <row r="33161" ht="14.25" customHeight="1"/>
    <row r="33162" ht="14.25" customHeight="1"/>
    <row r="33163" ht="14.25" customHeight="1"/>
    <row r="33164" ht="14.25" customHeight="1"/>
    <row r="33165" ht="14.25" customHeight="1"/>
    <row r="33166" ht="14.25" customHeight="1"/>
    <row r="33167" ht="14.25" customHeight="1"/>
    <row r="33168" ht="14.25" customHeight="1"/>
    <row r="33169" ht="14.25" customHeight="1"/>
    <row r="33170" ht="14.25" customHeight="1"/>
    <row r="33171" ht="14.25" customHeight="1"/>
    <row r="33172" ht="14.25" customHeight="1"/>
    <row r="33173" ht="14.25" customHeight="1"/>
    <row r="33174" ht="14.25" customHeight="1"/>
    <row r="33175" ht="14.25" customHeight="1"/>
    <row r="33176" ht="14.25" customHeight="1"/>
    <row r="33177" ht="14.25" customHeight="1"/>
    <row r="33178" ht="14.25" customHeight="1"/>
    <row r="33179" ht="14.25" customHeight="1"/>
    <row r="33180" ht="14.25" customHeight="1"/>
    <row r="33181" ht="14.25" customHeight="1"/>
    <row r="33182" ht="14.25" customHeight="1"/>
    <row r="33183" ht="14.25" customHeight="1"/>
    <row r="33184" ht="14.25" customHeight="1"/>
    <row r="33185" ht="14.25" customHeight="1"/>
    <row r="33186" ht="14.25" customHeight="1"/>
    <row r="33187" ht="14.25" customHeight="1"/>
    <row r="33188" ht="14.25" customHeight="1"/>
    <row r="33189" ht="14.25" customHeight="1"/>
    <row r="33190" ht="14.25" customHeight="1"/>
    <row r="33191" ht="14.25" customHeight="1"/>
    <row r="33192" ht="14.25" customHeight="1"/>
    <row r="33193" ht="14.25" customHeight="1"/>
    <row r="33194" ht="14.25" customHeight="1"/>
    <row r="33195" ht="14.25" customHeight="1"/>
    <row r="33196" ht="14.25" customHeight="1"/>
    <row r="33197" ht="14.25" customHeight="1"/>
    <row r="33198" ht="14.25" customHeight="1"/>
    <row r="33199" ht="14.25" customHeight="1"/>
    <row r="33200" ht="14.25" customHeight="1"/>
    <row r="33201" ht="14.25" customHeight="1"/>
    <row r="33202" ht="14.25" customHeight="1"/>
    <row r="33203" ht="14.25" customHeight="1"/>
    <row r="33204" ht="14.25" customHeight="1"/>
    <row r="33205" ht="14.25" customHeight="1"/>
    <row r="33206" ht="14.25" customHeight="1"/>
    <row r="33207" ht="14.25" customHeight="1"/>
    <row r="33208" ht="14.25" customHeight="1"/>
    <row r="33209" ht="14.25" customHeight="1"/>
    <row r="33210" ht="14.25" customHeight="1"/>
    <row r="33211" ht="14.25" customHeight="1"/>
    <row r="33212" ht="14.25" customHeight="1"/>
    <row r="33213" ht="14.25" customHeight="1"/>
    <row r="33214" ht="14.25" customHeight="1"/>
    <row r="33215" ht="14.25" customHeight="1"/>
    <row r="33216" ht="14.25" customHeight="1"/>
    <row r="33217" ht="14.25" customHeight="1"/>
    <row r="33218" ht="14.25" customHeight="1"/>
    <row r="33219" ht="14.25" customHeight="1"/>
    <row r="33220" ht="14.25" customHeight="1"/>
    <row r="33221" ht="14.25" customHeight="1"/>
    <row r="33222" ht="14.25" customHeight="1"/>
    <row r="33223" ht="14.25" customHeight="1"/>
    <row r="33224" ht="14.25" customHeight="1"/>
    <row r="33225" ht="14.25" customHeight="1"/>
    <row r="33226" ht="14.25" customHeight="1"/>
    <row r="33227" ht="14.25" customHeight="1"/>
    <row r="33228" ht="14.25" customHeight="1"/>
    <row r="33229" ht="14.25" customHeight="1"/>
    <row r="33230" ht="14.25" customHeight="1"/>
    <row r="33231" ht="14.25" customHeight="1"/>
    <row r="33232" ht="14.25" customHeight="1"/>
    <row r="33233" ht="14.25" customHeight="1"/>
    <row r="33234" ht="14.25" customHeight="1"/>
    <row r="33235" ht="14.25" customHeight="1"/>
    <row r="33236" ht="14.25" customHeight="1"/>
    <row r="33237" ht="14.25" customHeight="1"/>
    <row r="33238" ht="14.25" customHeight="1"/>
    <row r="33239" ht="14.25" customHeight="1"/>
    <row r="33240" ht="14.25" customHeight="1"/>
    <row r="33241" ht="14.25" customHeight="1"/>
    <row r="33242" ht="14.25" customHeight="1"/>
    <row r="33243" ht="14.25" customHeight="1"/>
    <row r="33244" ht="14.25" customHeight="1"/>
    <row r="33245" ht="14.25" customHeight="1"/>
    <row r="33246" ht="14.25" customHeight="1"/>
    <row r="33247" ht="14.25" customHeight="1"/>
    <row r="33248" ht="14.25" customHeight="1"/>
    <row r="33249" ht="14.25" customHeight="1"/>
    <row r="33250" ht="14.25" customHeight="1"/>
    <row r="33251" ht="14.25" customHeight="1"/>
    <row r="33252" ht="14.25" customHeight="1"/>
    <row r="33253" ht="14.25" customHeight="1"/>
    <row r="33254" ht="14.25" customHeight="1"/>
    <row r="33255" ht="14.25" customHeight="1"/>
    <row r="33256" ht="14.25" customHeight="1"/>
    <row r="33257" ht="14.25" customHeight="1"/>
    <row r="33258" ht="14.25" customHeight="1"/>
    <row r="33259" ht="14.25" customHeight="1"/>
    <row r="33260" ht="14.25" customHeight="1"/>
    <row r="33261" ht="14.25" customHeight="1"/>
    <row r="33262" ht="14.25" customHeight="1"/>
    <row r="33263" ht="14.25" customHeight="1"/>
    <row r="33264" ht="14.25" customHeight="1"/>
    <row r="33265" ht="14.25" customHeight="1"/>
    <row r="33266" ht="14.25" customHeight="1"/>
    <row r="33267" ht="14.25" customHeight="1"/>
    <row r="33268" ht="14.25" customHeight="1"/>
    <row r="33269" ht="14.25" customHeight="1"/>
    <row r="33270" ht="14.25" customHeight="1"/>
    <row r="33271" ht="14.25" customHeight="1"/>
    <row r="33272" ht="14.25" customHeight="1"/>
    <row r="33273" ht="14.25" customHeight="1"/>
    <row r="33274" ht="14.25" customHeight="1"/>
    <row r="33275" ht="14.25" customHeight="1"/>
    <row r="33276" ht="14.25" customHeight="1"/>
    <row r="33277" ht="14.25" customHeight="1"/>
    <row r="33278" ht="14.25" customHeight="1"/>
    <row r="33279" ht="14.25" customHeight="1"/>
    <row r="33280" ht="14.25" customHeight="1"/>
    <row r="33281" ht="14.25" customHeight="1"/>
    <row r="33282" ht="14.25" customHeight="1">
      <c r="A33282" s="188" t="s">
        <v>308</v>
      </c>
      <c r="B33282" s="188" t="s">
        <v>201</v>
      </c>
      <c r="D33282" s="188" t="s">
        <v>307</v>
      </c>
      <c r="E33282" s="188" t="s">
        <v>61</v>
      </c>
      <c r="F33282" s="188">
        <v>20.91699999999999</v>
      </c>
    </row>
    <row r="33283" ht="14.25" customHeight="1">
      <c r="A33283" s="188" t="s">
        <v>308</v>
      </c>
      <c r="B33283" s="188" t="s">
        <v>309</v>
      </c>
      <c r="D33283" s="188" t="s">
        <v>310</v>
      </c>
      <c r="E33283" s="188" t="s">
        <v>82</v>
      </c>
      <c r="F33283" s="188">
        <v>9.695000000000006</v>
      </c>
    </row>
    <row r="33284" ht="14.25" customHeight="1"/>
    <row r="33285" ht="14.25" customHeight="1"/>
    <row r="33286" ht="14.25" customHeight="1"/>
    <row r="33287" ht="14.25" customHeight="1"/>
    <row r="33288" ht="14.25" customHeight="1"/>
    <row r="33289" ht="14.25" customHeight="1">
      <c r="J33289" s="188">
        <f>12*480*3</f>
        <v>17280</v>
      </c>
    </row>
  </sheetData>
  <autoFilter ref="$A$1:$F$33283"/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9.0"/>
    <col customWidth="1" min="2" max="2" width="28.63"/>
    <col customWidth="1" min="3" max="3" width="15.0"/>
    <col customWidth="1" min="4" max="4" width="10.5"/>
    <col customWidth="1" min="5" max="6" width="14.25"/>
    <col customWidth="1" min="7" max="8" width="3.75"/>
    <col customWidth="1" min="9" max="9" width="8.75"/>
    <col customWidth="1" min="10" max="10" width="10.25"/>
    <col customWidth="1" min="11" max="12" width="8.63"/>
    <col customWidth="1" min="13" max="13" width="12.75"/>
    <col customWidth="1" min="14" max="14" width="5.63"/>
    <col customWidth="1" min="15" max="16" width="9.38"/>
    <col customWidth="1" min="17" max="17" width="8.63"/>
    <col customWidth="1" hidden="1" min="18" max="18" width="12.5"/>
    <col customWidth="1" min="19" max="19" width="12.5"/>
    <col customWidth="1" min="20" max="20" width="16.0"/>
    <col customWidth="1" min="21" max="26" width="8.63"/>
  </cols>
  <sheetData>
    <row r="1" ht="14.25" customHeight="1">
      <c r="A1" s="197" t="s">
        <v>784</v>
      </c>
      <c r="B1" s="198" t="s">
        <v>785</v>
      </c>
      <c r="C1" s="198" t="s">
        <v>786</v>
      </c>
      <c r="D1" s="199" t="s">
        <v>787</v>
      </c>
      <c r="E1" s="200" t="s">
        <v>788</v>
      </c>
      <c r="F1" s="201" t="s">
        <v>789</v>
      </c>
      <c r="H1" s="188" t="s">
        <v>790</v>
      </c>
      <c r="I1" s="188" t="s">
        <v>791</v>
      </c>
      <c r="J1" s="188" t="s">
        <v>792</v>
      </c>
      <c r="K1" s="200" t="s">
        <v>793</v>
      </c>
      <c r="L1" s="200" t="s">
        <v>794</v>
      </c>
      <c r="M1" s="200" t="s">
        <v>795</v>
      </c>
      <c r="N1" s="180"/>
      <c r="O1" s="200" t="s">
        <v>796</v>
      </c>
      <c r="P1" s="200"/>
      <c r="R1" s="200" t="s">
        <v>797</v>
      </c>
      <c r="S1" s="200"/>
      <c r="T1" s="180" t="s">
        <v>798</v>
      </c>
    </row>
    <row r="2" ht="14.25" customHeight="1">
      <c r="A2" s="180" t="s">
        <v>799</v>
      </c>
      <c r="B2" s="202" t="s">
        <v>322</v>
      </c>
      <c r="C2" s="203" t="s">
        <v>65</v>
      </c>
      <c r="D2" s="204">
        <v>30.377640627657822</v>
      </c>
      <c r="E2" s="205">
        <v>30.380912475349714</v>
      </c>
      <c r="F2" s="206">
        <v>2.5599950238670086</v>
      </c>
      <c r="H2" s="180">
        <v>24.0</v>
      </c>
      <c r="K2" s="180">
        <f t="shared" ref="K2:K4" si="1">H2-I2</f>
        <v>24</v>
      </c>
      <c r="L2" s="207">
        <v>1.08</v>
      </c>
      <c r="M2" s="180">
        <f t="shared" ref="M2:M11" si="2">K2*L2*480</f>
        <v>12441.6</v>
      </c>
      <c r="O2" s="205">
        <f t="shared" ref="O2:O11" si="3">M2/E2</f>
        <v>409.5202871</v>
      </c>
      <c r="P2" s="207">
        <f t="shared" ref="P2:P6" si="4">O2/$T$2</f>
        <v>1.638081148</v>
      </c>
      <c r="R2" s="188">
        <v>27129.0</v>
      </c>
      <c r="T2" s="208">
        <v>250.0</v>
      </c>
    </row>
    <row r="3" ht="14.25" customHeight="1">
      <c r="A3" s="180" t="s">
        <v>799</v>
      </c>
      <c r="B3" s="202" t="s">
        <v>307</v>
      </c>
      <c r="C3" s="203" t="s">
        <v>61</v>
      </c>
      <c r="D3" s="204">
        <v>18.627</v>
      </c>
      <c r="E3" s="205">
        <v>18.627</v>
      </c>
      <c r="F3" s="206">
        <v>1.76</v>
      </c>
      <c r="H3" s="180">
        <v>12.0</v>
      </c>
      <c r="K3" s="180">
        <f t="shared" si="1"/>
        <v>12</v>
      </c>
      <c r="L3" s="207">
        <v>1.08</v>
      </c>
      <c r="M3" s="180">
        <f t="shared" si="2"/>
        <v>6220.8</v>
      </c>
      <c r="O3" s="205">
        <f t="shared" si="3"/>
        <v>333.9668224</v>
      </c>
      <c r="P3" s="207">
        <f t="shared" si="4"/>
        <v>1.335867289</v>
      </c>
      <c r="R3" s="188">
        <v>27309.0</v>
      </c>
    </row>
    <row r="4" ht="14.25" customHeight="1">
      <c r="A4" s="180" t="s">
        <v>799</v>
      </c>
      <c r="B4" s="202" t="s">
        <v>342</v>
      </c>
      <c r="C4" s="203" t="s">
        <v>63</v>
      </c>
      <c r="D4" s="204">
        <v>12.665627107775371</v>
      </c>
      <c r="E4" s="205">
        <v>14.412962267450961</v>
      </c>
      <c r="F4" s="206">
        <v>1.991925657949242</v>
      </c>
      <c r="H4" s="180">
        <v>12.0</v>
      </c>
      <c r="I4" s="180">
        <v>6.0</v>
      </c>
      <c r="J4" s="180"/>
      <c r="K4" s="180">
        <f t="shared" si="1"/>
        <v>6</v>
      </c>
      <c r="L4" s="207">
        <v>1.08</v>
      </c>
      <c r="M4" s="180">
        <f t="shared" si="2"/>
        <v>3110.4</v>
      </c>
      <c r="O4" s="205">
        <f t="shared" si="3"/>
        <v>215.8057409</v>
      </c>
      <c r="P4" s="209">
        <f t="shared" si="4"/>
        <v>0.8632229634</v>
      </c>
      <c r="R4" s="188">
        <v>27106.0</v>
      </c>
    </row>
    <row r="5" ht="14.25" customHeight="1">
      <c r="A5" s="180" t="s">
        <v>799</v>
      </c>
      <c r="B5" s="202" t="s">
        <v>325</v>
      </c>
      <c r="C5" s="203" t="s">
        <v>59</v>
      </c>
      <c r="D5" s="204">
        <v>13.608576826724788</v>
      </c>
      <c r="E5" s="205">
        <v>24.869835321007905</v>
      </c>
      <c r="F5" s="206">
        <v>2.9146647066413527</v>
      </c>
      <c r="H5" s="180">
        <v>18.0</v>
      </c>
      <c r="I5" s="180">
        <v>9.0</v>
      </c>
      <c r="J5" s="210" t="s">
        <v>800</v>
      </c>
      <c r="K5" s="180">
        <v>12.0</v>
      </c>
      <c r="L5" s="207">
        <v>1.08</v>
      </c>
      <c r="M5" s="180">
        <f t="shared" si="2"/>
        <v>6220.8</v>
      </c>
      <c r="O5" s="205">
        <f t="shared" si="3"/>
        <v>250.1343463</v>
      </c>
      <c r="P5" s="209">
        <f t="shared" si="4"/>
        <v>1.000537385</v>
      </c>
      <c r="R5" s="188">
        <v>27129.0</v>
      </c>
    </row>
    <row r="6" ht="14.25" customHeight="1">
      <c r="A6" s="180" t="s">
        <v>799</v>
      </c>
      <c r="B6" s="202" t="s">
        <v>346</v>
      </c>
      <c r="C6" s="203" t="s">
        <v>56</v>
      </c>
      <c r="D6" s="204">
        <v>13.421228868578373</v>
      </c>
      <c r="E6" s="205">
        <v>24.538633689987293</v>
      </c>
      <c r="F6" s="206">
        <v>2.38521712307324</v>
      </c>
      <c r="H6" s="180">
        <v>18.0</v>
      </c>
      <c r="I6" s="180">
        <v>9.0</v>
      </c>
      <c r="J6" s="210" t="s">
        <v>800</v>
      </c>
      <c r="K6" s="180">
        <v>12.0</v>
      </c>
      <c r="L6" s="207">
        <v>1.08</v>
      </c>
      <c r="M6" s="180">
        <f t="shared" si="2"/>
        <v>6220.8</v>
      </c>
      <c r="O6" s="205">
        <f t="shared" si="3"/>
        <v>253.5104472</v>
      </c>
      <c r="P6" s="209">
        <f t="shared" si="4"/>
        <v>1.014041789</v>
      </c>
      <c r="R6" s="188">
        <v>27125.0</v>
      </c>
    </row>
    <row r="7" ht="14.25" customHeight="1">
      <c r="A7" s="211" t="s">
        <v>799</v>
      </c>
      <c r="B7" s="212" t="s">
        <v>357</v>
      </c>
      <c r="C7" s="213" t="s">
        <v>67</v>
      </c>
      <c r="D7" s="214">
        <v>22.05600268734945</v>
      </c>
      <c r="E7" s="215">
        <v>20.23568968946845</v>
      </c>
      <c r="F7" s="216">
        <v>1.896463145098906</v>
      </c>
      <c r="G7" s="217"/>
      <c r="H7" s="211">
        <v>24.0</v>
      </c>
      <c r="I7" s="211"/>
      <c r="J7" s="211">
        <v>-6.0</v>
      </c>
      <c r="K7" s="211">
        <v>18.0</v>
      </c>
      <c r="L7" s="218">
        <v>1.08</v>
      </c>
      <c r="M7" s="211">
        <f t="shared" si="2"/>
        <v>9331.2</v>
      </c>
      <c r="N7" s="217"/>
      <c r="O7" s="215">
        <f t="shared" si="3"/>
        <v>461.1258694</v>
      </c>
      <c r="P7" s="218">
        <f>O7/$T$2/2</f>
        <v>0.9222517387</v>
      </c>
      <c r="Q7" s="217"/>
      <c r="R7" s="217">
        <v>54240.0</v>
      </c>
      <c r="S7" s="217"/>
      <c r="T7" s="217"/>
      <c r="U7" s="217"/>
      <c r="V7" s="217"/>
      <c r="W7" s="217"/>
      <c r="X7" s="217"/>
      <c r="Y7" s="217"/>
      <c r="Z7" s="217"/>
    </row>
    <row r="8" ht="14.25" customHeight="1">
      <c r="A8" s="180" t="s">
        <v>799</v>
      </c>
      <c r="B8" s="202" t="s">
        <v>362</v>
      </c>
      <c r="C8" s="203" t="s">
        <v>50</v>
      </c>
      <c r="D8" s="204">
        <v>17.905323034624878</v>
      </c>
      <c r="E8" s="205">
        <v>20.679672334008178</v>
      </c>
      <c r="F8" s="206">
        <v>1.6776342808742715</v>
      </c>
      <c r="H8" s="180">
        <v>18.0</v>
      </c>
      <c r="I8" s="180">
        <v>6.0</v>
      </c>
      <c r="K8" s="180">
        <f t="shared" ref="K8:K11" si="5">H8-I8</f>
        <v>12</v>
      </c>
      <c r="L8" s="207">
        <v>1.08</v>
      </c>
      <c r="M8" s="180">
        <f t="shared" si="2"/>
        <v>6220.8</v>
      </c>
      <c r="O8" s="205">
        <f t="shared" si="3"/>
        <v>300.8171454</v>
      </c>
      <c r="P8" s="207">
        <f t="shared" ref="P8:P11" si="6">O8/$T$2</f>
        <v>1.203268582</v>
      </c>
      <c r="R8" s="188">
        <v>27316.0</v>
      </c>
    </row>
    <row r="9" ht="14.25" customHeight="1">
      <c r="A9" s="180" t="s">
        <v>799</v>
      </c>
      <c r="B9" s="202" t="s">
        <v>365</v>
      </c>
      <c r="C9" s="203" t="s">
        <v>47</v>
      </c>
      <c r="D9" s="204">
        <v>18.135</v>
      </c>
      <c r="E9" s="205">
        <v>18.135</v>
      </c>
      <c r="F9" s="206">
        <v>2.11</v>
      </c>
      <c r="H9" s="180">
        <v>12.0</v>
      </c>
      <c r="I9" s="180"/>
      <c r="K9" s="180">
        <f t="shared" si="5"/>
        <v>12</v>
      </c>
      <c r="L9" s="207">
        <v>1.08</v>
      </c>
      <c r="M9" s="180">
        <f t="shared" si="2"/>
        <v>6220.8</v>
      </c>
      <c r="O9" s="205">
        <f t="shared" si="3"/>
        <v>343.0272953</v>
      </c>
      <c r="P9" s="207">
        <f t="shared" si="6"/>
        <v>1.372109181</v>
      </c>
      <c r="R9" s="188">
        <v>27216.0</v>
      </c>
    </row>
    <row r="10" ht="14.25" customHeight="1">
      <c r="A10" s="180" t="s">
        <v>799</v>
      </c>
      <c r="B10" s="202" t="s">
        <v>331</v>
      </c>
      <c r="C10" s="203" t="s">
        <v>52</v>
      </c>
      <c r="D10" s="204">
        <v>15.179047880605356</v>
      </c>
      <c r="E10" s="205">
        <v>17.86219350968906</v>
      </c>
      <c r="F10" s="206">
        <v>1.8522236232607423</v>
      </c>
      <c r="H10" s="180">
        <v>12.0</v>
      </c>
      <c r="I10" s="180">
        <v>3.0</v>
      </c>
      <c r="K10" s="180">
        <f t="shared" si="5"/>
        <v>9</v>
      </c>
      <c r="L10" s="207">
        <v>1.08</v>
      </c>
      <c r="M10" s="180">
        <f t="shared" si="2"/>
        <v>4665.6</v>
      </c>
      <c r="O10" s="205">
        <f t="shared" si="3"/>
        <v>261.1997232</v>
      </c>
      <c r="P10" s="207">
        <f t="shared" si="6"/>
        <v>1.044798893</v>
      </c>
      <c r="R10" s="188">
        <v>26416.0</v>
      </c>
    </row>
    <row r="11" ht="14.25" customHeight="1">
      <c r="A11" s="180" t="s">
        <v>799</v>
      </c>
      <c r="B11" s="202" t="s">
        <v>355</v>
      </c>
      <c r="C11" s="203" t="s">
        <v>54</v>
      </c>
      <c r="D11" s="204">
        <v>14.251</v>
      </c>
      <c r="E11" s="205">
        <v>14.251</v>
      </c>
      <c r="F11" s="206">
        <v>1.38</v>
      </c>
      <c r="H11" s="180">
        <v>12.0</v>
      </c>
      <c r="I11" s="180">
        <v>3.0</v>
      </c>
      <c r="K11" s="180">
        <f t="shared" si="5"/>
        <v>9</v>
      </c>
      <c r="L11" s="207">
        <v>1.08</v>
      </c>
      <c r="M11" s="180">
        <f t="shared" si="2"/>
        <v>4665.6</v>
      </c>
      <c r="O11" s="205">
        <f t="shared" si="3"/>
        <v>327.3875518</v>
      </c>
      <c r="P11" s="207">
        <f t="shared" si="6"/>
        <v>1.309550207</v>
      </c>
      <c r="R11" s="188">
        <v>27200.0</v>
      </c>
    </row>
    <row r="12" ht="14.25" customHeight="1">
      <c r="A12" s="180"/>
      <c r="B12" s="202"/>
      <c r="C12" s="203"/>
      <c r="D12" s="204"/>
      <c r="E12" s="205"/>
      <c r="F12" s="206"/>
      <c r="I12" s="180"/>
      <c r="K12" s="180"/>
      <c r="L12" s="207"/>
      <c r="M12" s="180"/>
      <c r="O12" s="205"/>
      <c r="P12" s="207"/>
    </row>
    <row r="13" ht="14.25" customHeight="1">
      <c r="A13" s="180" t="s">
        <v>69</v>
      </c>
      <c r="B13" s="202" t="s">
        <v>315</v>
      </c>
      <c r="C13" s="203" t="s">
        <v>84</v>
      </c>
      <c r="D13" s="204">
        <v>2.36</v>
      </c>
      <c r="E13" s="205">
        <v>2.36</v>
      </c>
      <c r="F13" s="206">
        <v>0.62</v>
      </c>
      <c r="K13" s="180">
        <f>35+6</f>
        <v>41</v>
      </c>
      <c r="L13" s="207">
        <v>1.0</v>
      </c>
      <c r="M13" s="180">
        <f>K13*L13*480</f>
        <v>19680</v>
      </c>
      <c r="O13" s="205">
        <f>M13/SUM(E13:E23)</f>
        <v>274.7527123</v>
      </c>
      <c r="P13" s="207">
        <f>O13/$T$2</f>
        <v>1.099010849</v>
      </c>
    </row>
    <row r="14" ht="14.25" customHeight="1">
      <c r="A14" s="180" t="s">
        <v>69</v>
      </c>
      <c r="B14" s="202" t="s">
        <v>314</v>
      </c>
      <c r="C14" s="203" t="s">
        <v>76</v>
      </c>
      <c r="D14" s="204">
        <v>2.667</v>
      </c>
      <c r="E14" s="205">
        <v>2.667</v>
      </c>
      <c r="F14" s="206">
        <v>0.64</v>
      </c>
      <c r="K14" s="180"/>
      <c r="L14" s="180"/>
      <c r="M14" s="180"/>
    </row>
    <row r="15" ht="14.25" customHeight="1">
      <c r="A15" s="180" t="s">
        <v>69</v>
      </c>
      <c r="B15" s="202" t="s">
        <v>316</v>
      </c>
      <c r="C15" s="203" t="s">
        <v>75</v>
      </c>
      <c r="D15" s="204">
        <v>1.306</v>
      </c>
      <c r="E15" s="205">
        <v>1.306</v>
      </c>
      <c r="F15" s="206">
        <v>0.42</v>
      </c>
      <c r="K15" s="180"/>
      <c r="L15" s="180"/>
      <c r="M15" s="180"/>
    </row>
    <row r="16" ht="14.25" customHeight="1">
      <c r="A16" s="180" t="s">
        <v>69</v>
      </c>
      <c r="B16" s="202" t="s">
        <v>317</v>
      </c>
      <c r="C16" s="203" t="s">
        <v>74</v>
      </c>
      <c r="D16" s="204">
        <v>5.9639999999999995</v>
      </c>
      <c r="E16" s="205">
        <v>2.9819999999999998</v>
      </c>
      <c r="F16" s="206">
        <v>0.94</v>
      </c>
      <c r="K16" s="180"/>
      <c r="L16" s="180"/>
      <c r="M16" s="180"/>
    </row>
    <row r="17" ht="14.25" customHeight="1">
      <c r="A17" s="180" t="s">
        <v>69</v>
      </c>
      <c r="B17" s="202" t="s">
        <v>329</v>
      </c>
      <c r="C17" s="203" t="s">
        <v>71</v>
      </c>
      <c r="D17" s="204">
        <v>5.970148760330579</v>
      </c>
      <c r="E17" s="205">
        <v>10.879636363636365</v>
      </c>
      <c r="F17" s="206">
        <v>1.1327272727272728</v>
      </c>
      <c r="K17" s="180"/>
      <c r="L17" s="180"/>
      <c r="M17" s="180"/>
    </row>
    <row r="18" ht="14.25" customHeight="1">
      <c r="A18" s="180" t="s">
        <v>69</v>
      </c>
      <c r="B18" s="202" t="s">
        <v>354</v>
      </c>
      <c r="C18" s="203" t="s">
        <v>72</v>
      </c>
      <c r="D18" s="204">
        <v>5.737876033057851</v>
      </c>
      <c r="E18" s="205">
        <v>10.451363636363636</v>
      </c>
      <c r="F18" s="206">
        <v>1.3154545454545454</v>
      </c>
      <c r="K18" s="180"/>
      <c r="L18" s="180"/>
      <c r="M18" s="180"/>
    </row>
    <row r="19" ht="14.25" customHeight="1">
      <c r="A19" s="180" t="s">
        <v>69</v>
      </c>
      <c r="B19" s="202" t="s">
        <v>359</v>
      </c>
      <c r="C19" s="203" t="s">
        <v>73</v>
      </c>
      <c r="D19" s="204">
        <v>21.995169974988798</v>
      </c>
      <c r="E19" s="205">
        <v>19.846433460076046</v>
      </c>
      <c r="F19" s="206">
        <v>2.151634980988593</v>
      </c>
      <c r="K19" s="180"/>
      <c r="L19" s="180"/>
      <c r="M19" s="180"/>
    </row>
    <row r="20" ht="14.25" customHeight="1">
      <c r="A20" s="180" t="s">
        <v>69</v>
      </c>
      <c r="B20" s="202" t="s">
        <v>318</v>
      </c>
      <c r="C20" s="203" t="s">
        <v>79</v>
      </c>
      <c r="D20" s="204">
        <v>5.797999999999999</v>
      </c>
      <c r="E20" s="205">
        <v>5.797999999999999</v>
      </c>
      <c r="F20" s="206">
        <v>1.09</v>
      </c>
      <c r="K20" s="180"/>
      <c r="L20" s="180"/>
      <c r="M20" s="180"/>
    </row>
    <row r="21" ht="14.25" customHeight="1">
      <c r="A21" s="180" t="s">
        <v>69</v>
      </c>
      <c r="B21" s="202" t="s">
        <v>320</v>
      </c>
      <c r="C21" s="203" t="s">
        <v>80</v>
      </c>
      <c r="D21" s="204">
        <v>2.622</v>
      </c>
      <c r="E21" s="205">
        <v>2.622</v>
      </c>
      <c r="F21" s="206">
        <v>0.76</v>
      </c>
      <c r="K21" s="180"/>
      <c r="L21" s="180"/>
      <c r="M21" s="180"/>
    </row>
    <row r="22" ht="14.25" customHeight="1">
      <c r="A22" s="180" t="s">
        <v>69</v>
      </c>
      <c r="B22" s="202" t="s">
        <v>360</v>
      </c>
      <c r="C22" s="203" t="s">
        <v>78</v>
      </c>
      <c r="D22" s="204">
        <v>4.007</v>
      </c>
      <c r="E22" s="205">
        <v>4.007</v>
      </c>
      <c r="F22" s="206">
        <v>0.79</v>
      </c>
      <c r="K22" s="180"/>
      <c r="L22" s="180"/>
      <c r="M22" s="180"/>
    </row>
    <row r="23" ht="14.25" customHeight="1">
      <c r="A23" s="180" t="s">
        <v>69</v>
      </c>
      <c r="B23" s="219" t="s">
        <v>310</v>
      </c>
      <c r="C23" s="220" t="s">
        <v>82</v>
      </c>
      <c r="D23" s="204">
        <v>7.243810718018347</v>
      </c>
      <c r="E23" s="205">
        <v>8.70861284388404</v>
      </c>
      <c r="F23" s="206">
        <v>1.4175899460139032</v>
      </c>
      <c r="K23" s="180"/>
      <c r="L23" s="180"/>
      <c r="M23" s="180"/>
    </row>
    <row r="24" ht="14.25" customHeight="1">
      <c r="A24" s="180"/>
      <c r="C24" s="180"/>
      <c r="F24" s="221"/>
    </row>
    <row r="25" ht="14.25" customHeight="1">
      <c r="A25" s="180"/>
      <c r="C25" s="180"/>
      <c r="F25" s="221"/>
    </row>
    <row r="26" ht="14.25" customHeight="1">
      <c r="A26" s="180"/>
      <c r="C26" s="180"/>
      <c r="F26" s="221"/>
    </row>
    <row r="27" ht="14.25" customHeight="1">
      <c r="A27" s="180"/>
      <c r="C27" s="180"/>
      <c r="F27" s="221"/>
    </row>
    <row r="28" ht="14.25" customHeight="1">
      <c r="A28" s="180"/>
      <c r="C28" s="180"/>
      <c r="F28" s="221"/>
    </row>
    <row r="29" ht="14.25" customHeight="1">
      <c r="A29" s="180"/>
      <c r="C29" s="180"/>
      <c r="F29" s="221"/>
    </row>
    <row r="30" ht="14.25" customHeight="1">
      <c r="A30" s="180"/>
      <c r="C30" s="180"/>
      <c r="F30" s="221"/>
    </row>
    <row r="31" ht="14.25" customHeight="1">
      <c r="A31" s="180"/>
      <c r="C31" s="180"/>
      <c r="F31" s="221"/>
    </row>
    <row r="32" ht="14.25" customHeight="1">
      <c r="A32" s="180"/>
      <c r="C32" s="180"/>
      <c r="F32" s="221"/>
    </row>
    <row r="33" ht="14.25" customHeight="1">
      <c r="A33" s="180"/>
      <c r="C33" s="180"/>
      <c r="F33" s="221"/>
    </row>
    <row r="34" ht="14.25" customHeight="1">
      <c r="A34" s="180"/>
      <c r="C34" s="180"/>
      <c r="F34" s="221"/>
    </row>
    <row r="35" ht="14.25" customHeight="1">
      <c r="A35" s="180"/>
      <c r="C35" s="180"/>
      <c r="F35" s="221"/>
    </row>
    <row r="36" ht="14.25" customHeight="1">
      <c r="A36" s="180"/>
      <c r="C36" s="180"/>
      <c r="F36" s="221"/>
    </row>
    <row r="37" ht="14.25" customHeight="1">
      <c r="A37" s="180"/>
      <c r="C37" s="180"/>
      <c r="F37" s="221"/>
    </row>
    <row r="38" ht="14.25" customHeight="1">
      <c r="A38" s="180"/>
      <c r="C38" s="180"/>
      <c r="F38" s="221"/>
    </row>
    <row r="39" ht="14.25" customHeight="1">
      <c r="A39" s="180"/>
      <c r="C39" s="180"/>
      <c r="F39" s="221"/>
    </row>
    <row r="40" ht="14.25" customHeight="1">
      <c r="A40" s="180"/>
      <c r="C40" s="180"/>
      <c r="F40" s="221"/>
    </row>
    <row r="41" ht="14.25" customHeight="1">
      <c r="A41" s="180"/>
      <c r="C41" s="180"/>
      <c r="F41" s="221"/>
    </row>
    <row r="42" ht="14.25" customHeight="1">
      <c r="A42" s="180"/>
      <c r="C42" s="180"/>
      <c r="F42" s="221"/>
    </row>
    <row r="43" ht="14.25" customHeight="1">
      <c r="A43" s="180"/>
      <c r="C43" s="180"/>
      <c r="F43" s="221"/>
    </row>
    <row r="44" ht="14.25" customHeight="1">
      <c r="A44" s="180"/>
      <c r="C44" s="180"/>
      <c r="F44" s="221"/>
    </row>
    <row r="45" ht="14.25" customHeight="1">
      <c r="A45" s="180"/>
      <c r="C45" s="180"/>
      <c r="F45" s="221"/>
    </row>
    <row r="46" ht="14.25" customHeight="1">
      <c r="A46" s="180"/>
      <c r="C46" s="180"/>
      <c r="F46" s="221"/>
    </row>
    <row r="47" ht="14.25" customHeight="1">
      <c r="A47" s="180"/>
      <c r="C47" s="180"/>
      <c r="F47" s="221"/>
    </row>
    <row r="48" ht="14.25" customHeight="1">
      <c r="A48" s="180"/>
      <c r="C48" s="180"/>
      <c r="F48" s="221"/>
    </row>
    <row r="49" ht="14.25" customHeight="1">
      <c r="A49" s="180"/>
      <c r="C49" s="180"/>
      <c r="F49" s="221"/>
    </row>
    <row r="50" ht="14.25" customHeight="1">
      <c r="A50" s="180"/>
      <c r="C50" s="180"/>
      <c r="F50" s="221"/>
    </row>
    <row r="51" ht="14.25" customHeight="1">
      <c r="A51" s="180"/>
      <c r="C51" s="180"/>
      <c r="F51" s="221"/>
    </row>
    <row r="52" ht="14.25" customHeight="1">
      <c r="A52" s="180"/>
      <c r="C52" s="180"/>
      <c r="F52" s="221"/>
    </row>
    <row r="53" ht="14.25" customHeight="1">
      <c r="A53" s="180"/>
      <c r="C53" s="180"/>
      <c r="F53" s="221"/>
    </row>
    <row r="54" ht="14.25" customHeight="1">
      <c r="A54" s="180"/>
      <c r="C54" s="180"/>
      <c r="F54" s="221"/>
    </row>
    <row r="55" ht="14.25" customHeight="1">
      <c r="A55" s="180"/>
      <c r="C55" s="180"/>
      <c r="F55" s="221"/>
    </row>
    <row r="56" ht="14.25" customHeight="1">
      <c r="A56" s="180"/>
      <c r="C56" s="180"/>
      <c r="F56" s="221"/>
    </row>
    <row r="57" ht="14.25" customHeight="1">
      <c r="A57" s="180"/>
      <c r="C57" s="180"/>
      <c r="F57" s="221"/>
    </row>
    <row r="58" ht="14.25" customHeight="1">
      <c r="A58" s="180"/>
      <c r="C58" s="180"/>
      <c r="F58" s="221"/>
    </row>
    <row r="59" ht="14.25" customHeight="1">
      <c r="A59" s="180"/>
      <c r="C59" s="180"/>
      <c r="F59" s="221"/>
    </row>
    <row r="60" ht="14.25" customHeight="1">
      <c r="A60" s="180"/>
      <c r="C60" s="180"/>
      <c r="F60" s="221"/>
    </row>
    <row r="61" ht="14.25" customHeight="1">
      <c r="A61" s="180"/>
      <c r="C61" s="180"/>
      <c r="F61" s="221"/>
    </row>
    <row r="62" ht="14.25" customHeight="1">
      <c r="A62" s="180"/>
      <c r="C62" s="180"/>
      <c r="F62" s="221"/>
    </row>
    <row r="63" ht="14.25" customHeight="1">
      <c r="A63" s="180"/>
      <c r="C63" s="180"/>
      <c r="F63" s="221"/>
    </row>
    <row r="64" ht="14.25" customHeight="1">
      <c r="A64" s="180"/>
      <c r="C64" s="180"/>
      <c r="F64" s="221"/>
    </row>
    <row r="65" ht="14.25" customHeight="1">
      <c r="A65" s="180"/>
      <c r="C65" s="180"/>
      <c r="F65" s="221"/>
    </row>
    <row r="66" ht="14.25" customHeight="1">
      <c r="A66" s="180"/>
      <c r="C66" s="180"/>
      <c r="F66" s="221"/>
    </row>
    <row r="67" ht="14.25" customHeight="1">
      <c r="A67" s="180"/>
      <c r="C67" s="180"/>
      <c r="F67" s="221"/>
    </row>
    <row r="68" ht="14.25" customHeight="1">
      <c r="A68" s="180"/>
      <c r="C68" s="180"/>
      <c r="F68" s="221"/>
    </row>
    <row r="69" ht="14.25" customHeight="1">
      <c r="A69" s="180"/>
      <c r="C69" s="180"/>
      <c r="F69" s="221"/>
    </row>
    <row r="70" ht="14.25" customHeight="1">
      <c r="A70" s="180"/>
      <c r="C70" s="180"/>
      <c r="F70" s="221"/>
    </row>
    <row r="71" ht="14.25" customHeight="1">
      <c r="A71" s="180"/>
      <c r="C71" s="180"/>
      <c r="F71" s="221"/>
    </row>
    <row r="72" ht="14.25" customHeight="1">
      <c r="A72" s="180"/>
      <c r="C72" s="180"/>
      <c r="F72" s="221"/>
    </row>
    <row r="73" ht="14.25" customHeight="1">
      <c r="A73" s="180"/>
      <c r="C73" s="180"/>
      <c r="F73" s="221"/>
    </row>
    <row r="74" ht="14.25" customHeight="1">
      <c r="A74" s="180"/>
      <c r="C74" s="180"/>
      <c r="F74" s="221"/>
    </row>
    <row r="75" ht="14.25" customHeight="1">
      <c r="A75" s="180"/>
      <c r="C75" s="180"/>
      <c r="F75" s="221"/>
    </row>
    <row r="76" ht="14.25" customHeight="1">
      <c r="A76" s="180"/>
      <c r="C76" s="180"/>
      <c r="F76" s="221"/>
    </row>
    <row r="77" ht="14.25" customHeight="1">
      <c r="A77" s="180"/>
      <c r="C77" s="180"/>
      <c r="F77" s="221"/>
    </row>
    <row r="78" ht="14.25" customHeight="1">
      <c r="A78" s="180"/>
      <c r="C78" s="180"/>
      <c r="F78" s="221"/>
    </row>
    <row r="79" ht="14.25" customHeight="1">
      <c r="A79" s="180"/>
      <c r="C79" s="180"/>
      <c r="F79" s="221"/>
    </row>
    <row r="80" ht="14.25" customHeight="1">
      <c r="A80" s="180"/>
      <c r="C80" s="180"/>
      <c r="F80" s="221"/>
    </row>
    <row r="81" ht="14.25" customHeight="1">
      <c r="A81" s="180"/>
      <c r="C81" s="180"/>
      <c r="F81" s="221"/>
    </row>
    <row r="82" ht="14.25" customHeight="1">
      <c r="A82" s="180"/>
      <c r="C82" s="180"/>
      <c r="F82" s="221"/>
    </row>
    <row r="83" ht="14.25" customHeight="1">
      <c r="A83" s="180"/>
      <c r="C83" s="180"/>
      <c r="F83" s="221"/>
    </row>
    <row r="84" ht="14.25" customHeight="1">
      <c r="A84" s="180"/>
      <c r="C84" s="180"/>
      <c r="F84" s="221"/>
    </row>
    <row r="85" ht="14.25" customHeight="1">
      <c r="A85" s="180"/>
      <c r="C85" s="180"/>
      <c r="F85" s="221"/>
    </row>
    <row r="86" ht="14.25" customHeight="1">
      <c r="A86" s="180"/>
      <c r="C86" s="180"/>
      <c r="F86" s="221"/>
    </row>
    <row r="87" ht="14.25" customHeight="1">
      <c r="A87" s="180"/>
      <c r="C87" s="180"/>
      <c r="F87" s="221"/>
    </row>
    <row r="88" ht="14.25" customHeight="1">
      <c r="A88" s="180"/>
      <c r="C88" s="180"/>
      <c r="F88" s="221"/>
    </row>
    <row r="89" ht="14.25" customHeight="1">
      <c r="A89" s="180"/>
      <c r="C89" s="180"/>
      <c r="F89" s="221"/>
    </row>
    <row r="90" ht="14.25" customHeight="1">
      <c r="A90" s="180"/>
      <c r="C90" s="180"/>
      <c r="F90" s="221"/>
    </row>
    <row r="91" ht="14.25" customHeight="1">
      <c r="A91" s="180"/>
      <c r="C91" s="180"/>
      <c r="F91" s="221"/>
    </row>
    <row r="92" ht="14.25" customHeight="1">
      <c r="A92" s="180"/>
      <c r="C92" s="180"/>
      <c r="F92" s="221"/>
    </row>
    <row r="93" ht="14.25" customHeight="1">
      <c r="A93" s="180"/>
      <c r="C93" s="180"/>
      <c r="F93" s="221"/>
    </row>
    <row r="94" ht="14.25" customHeight="1">
      <c r="A94" s="180"/>
      <c r="C94" s="180"/>
      <c r="F94" s="221"/>
    </row>
    <row r="95" ht="14.25" customHeight="1">
      <c r="A95" s="180"/>
      <c r="C95" s="180"/>
      <c r="F95" s="221"/>
    </row>
    <row r="96" ht="14.25" customHeight="1">
      <c r="A96" s="180"/>
      <c r="C96" s="180"/>
      <c r="F96" s="221"/>
    </row>
    <row r="97" ht="14.25" customHeight="1">
      <c r="A97" s="180"/>
      <c r="C97" s="180"/>
      <c r="F97" s="221"/>
    </row>
    <row r="98" ht="14.25" customHeight="1">
      <c r="A98" s="180"/>
      <c r="C98" s="180"/>
      <c r="F98" s="221"/>
    </row>
    <row r="99" ht="14.25" customHeight="1">
      <c r="A99" s="180"/>
      <c r="C99" s="180"/>
      <c r="F99" s="221"/>
    </row>
    <row r="100" ht="14.25" customHeight="1">
      <c r="A100" s="180"/>
      <c r="C100" s="180"/>
      <c r="F100" s="221"/>
    </row>
    <row r="101" ht="14.25" customHeight="1">
      <c r="A101" s="180"/>
      <c r="C101" s="180"/>
      <c r="F101" s="221"/>
    </row>
    <row r="102" ht="14.25" customHeight="1">
      <c r="A102" s="180"/>
      <c r="C102" s="180"/>
      <c r="F102" s="221"/>
    </row>
    <row r="103" ht="14.25" customHeight="1">
      <c r="A103" s="180"/>
      <c r="C103" s="180"/>
      <c r="F103" s="221"/>
    </row>
    <row r="104" ht="14.25" customHeight="1">
      <c r="A104" s="180"/>
      <c r="C104" s="180"/>
      <c r="F104" s="221"/>
    </row>
    <row r="105" ht="14.25" customHeight="1">
      <c r="A105" s="180"/>
      <c r="C105" s="180"/>
      <c r="F105" s="221"/>
    </row>
    <row r="106" ht="14.25" customHeight="1">
      <c r="A106" s="180"/>
      <c r="C106" s="180"/>
      <c r="F106" s="221"/>
    </row>
    <row r="107" ht="14.25" customHeight="1">
      <c r="A107" s="180"/>
      <c r="C107" s="180"/>
      <c r="F107" s="221"/>
    </row>
    <row r="108" ht="14.25" customHeight="1">
      <c r="A108" s="180"/>
      <c r="C108" s="180"/>
      <c r="F108" s="221"/>
    </row>
    <row r="109" ht="14.25" customHeight="1">
      <c r="A109" s="180"/>
      <c r="C109" s="180"/>
      <c r="F109" s="221"/>
    </row>
    <row r="110" ht="14.25" customHeight="1">
      <c r="A110" s="180"/>
      <c r="C110" s="180"/>
      <c r="F110" s="221"/>
    </row>
    <row r="111" ht="14.25" customHeight="1">
      <c r="A111" s="180"/>
      <c r="C111" s="180"/>
      <c r="F111" s="221"/>
    </row>
    <row r="112" ht="14.25" customHeight="1">
      <c r="A112" s="180"/>
      <c r="C112" s="180"/>
      <c r="F112" s="221"/>
    </row>
    <row r="113" ht="14.25" customHeight="1">
      <c r="A113" s="180"/>
      <c r="C113" s="180"/>
      <c r="F113" s="221"/>
    </row>
    <row r="114" ht="14.25" customHeight="1">
      <c r="A114" s="180"/>
      <c r="C114" s="180"/>
      <c r="F114" s="221"/>
    </row>
    <row r="115" ht="14.25" customHeight="1">
      <c r="A115" s="180"/>
      <c r="C115" s="180"/>
      <c r="F115" s="221"/>
    </row>
    <row r="116" ht="14.25" customHeight="1">
      <c r="A116" s="180"/>
      <c r="C116" s="180"/>
      <c r="F116" s="221"/>
    </row>
    <row r="117" ht="14.25" customHeight="1">
      <c r="A117" s="180"/>
      <c r="C117" s="180"/>
      <c r="F117" s="221"/>
    </row>
    <row r="118" ht="14.25" customHeight="1">
      <c r="A118" s="180"/>
      <c r="C118" s="180"/>
      <c r="F118" s="221"/>
    </row>
    <row r="119" ht="14.25" customHeight="1">
      <c r="A119" s="180"/>
      <c r="C119" s="180"/>
      <c r="F119" s="221"/>
    </row>
    <row r="120" ht="14.25" customHeight="1">
      <c r="A120" s="180"/>
      <c r="C120" s="180"/>
      <c r="F120" s="221"/>
    </row>
    <row r="121" ht="14.25" customHeight="1">
      <c r="A121" s="180"/>
      <c r="C121" s="180"/>
      <c r="F121" s="221"/>
    </row>
    <row r="122" ht="14.25" customHeight="1">
      <c r="A122" s="180"/>
      <c r="C122" s="180"/>
      <c r="F122" s="221"/>
    </row>
    <row r="123" ht="14.25" customHeight="1">
      <c r="A123" s="180"/>
      <c r="C123" s="180"/>
      <c r="F123" s="221"/>
    </row>
    <row r="124" ht="14.25" customHeight="1">
      <c r="A124" s="180"/>
      <c r="C124" s="180"/>
      <c r="F124" s="221"/>
    </row>
    <row r="125" ht="14.25" customHeight="1">
      <c r="A125" s="180"/>
      <c r="C125" s="180"/>
      <c r="F125" s="221"/>
    </row>
    <row r="126" ht="14.25" customHeight="1">
      <c r="A126" s="180"/>
      <c r="C126" s="180"/>
      <c r="F126" s="221"/>
    </row>
    <row r="127" ht="14.25" customHeight="1">
      <c r="A127" s="180"/>
      <c r="C127" s="180"/>
      <c r="F127" s="221"/>
    </row>
    <row r="128" ht="14.25" customHeight="1">
      <c r="A128" s="180"/>
      <c r="C128" s="180"/>
      <c r="F128" s="221"/>
    </row>
    <row r="129" ht="14.25" customHeight="1">
      <c r="A129" s="180"/>
      <c r="C129" s="180"/>
      <c r="F129" s="221"/>
    </row>
    <row r="130" ht="14.25" customHeight="1">
      <c r="A130" s="180"/>
      <c r="C130" s="180"/>
      <c r="F130" s="221"/>
    </row>
    <row r="131" ht="14.25" customHeight="1">
      <c r="A131" s="180"/>
      <c r="C131" s="180"/>
      <c r="F131" s="221"/>
    </row>
    <row r="132" ht="14.25" customHeight="1">
      <c r="A132" s="180"/>
      <c r="C132" s="180"/>
      <c r="F132" s="221"/>
    </row>
    <row r="133" ht="14.25" customHeight="1">
      <c r="A133" s="180"/>
      <c r="C133" s="180"/>
      <c r="F133" s="221"/>
    </row>
    <row r="134" ht="14.25" customHeight="1">
      <c r="A134" s="180"/>
      <c r="C134" s="180"/>
      <c r="F134" s="221"/>
    </row>
    <row r="135" ht="14.25" customHeight="1">
      <c r="A135" s="180"/>
      <c r="C135" s="180"/>
      <c r="F135" s="221"/>
    </row>
    <row r="136" ht="14.25" customHeight="1">
      <c r="A136" s="180"/>
      <c r="C136" s="180"/>
      <c r="F136" s="221"/>
    </row>
    <row r="137" ht="14.25" customHeight="1">
      <c r="A137" s="180"/>
      <c r="C137" s="180"/>
      <c r="F137" s="221"/>
    </row>
    <row r="138" ht="14.25" customHeight="1">
      <c r="A138" s="180"/>
      <c r="C138" s="180"/>
      <c r="F138" s="221"/>
    </row>
    <row r="139" ht="14.25" customHeight="1">
      <c r="A139" s="180"/>
      <c r="C139" s="180"/>
      <c r="F139" s="221"/>
    </row>
    <row r="140" ht="14.25" customHeight="1">
      <c r="A140" s="180"/>
      <c r="C140" s="180"/>
      <c r="F140" s="221"/>
    </row>
    <row r="141" ht="14.25" customHeight="1">
      <c r="A141" s="180"/>
      <c r="C141" s="180"/>
      <c r="F141" s="221"/>
    </row>
    <row r="142" ht="14.25" customHeight="1">
      <c r="A142" s="180"/>
      <c r="C142" s="180"/>
      <c r="F142" s="221"/>
    </row>
    <row r="143" ht="14.25" customHeight="1">
      <c r="A143" s="180"/>
      <c r="C143" s="180"/>
      <c r="F143" s="221"/>
    </row>
    <row r="144" ht="14.25" customHeight="1">
      <c r="A144" s="180"/>
      <c r="C144" s="180"/>
      <c r="F144" s="221"/>
    </row>
    <row r="145" ht="14.25" customHeight="1">
      <c r="A145" s="180"/>
      <c r="C145" s="180"/>
      <c r="F145" s="221"/>
    </row>
    <row r="146" ht="14.25" customHeight="1">
      <c r="A146" s="180"/>
      <c r="C146" s="180"/>
      <c r="F146" s="221"/>
    </row>
    <row r="147" ht="14.25" customHeight="1">
      <c r="A147" s="180"/>
      <c r="C147" s="180"/>
      <c r="F147" s="221"/>
    </row>
    <row r="148" ht="14.25" customHeight="1">
      <c r="A148" s="180"/>
      <c r="C148" s="180"/>
      <c r="F148" s="221"/>
    </row>
    <row r="149" ht="14.25" customHeight="1">
      <c r="A149" s="180"/>
      <c r="C149" s="180"/>
      <c r="F149" s="221"/>
    </row>
    <row r="150" ht="14.25" customHeight="1">
      <c r="A150" s="180"/>
      <c r="C150" s="180"/>
      <c r="F150" s="221"/>
    </row>
    <row r="151" ht="14.25" customHeight="1">
      <c r="A151" s="180"/>
      <c r="C151" s="180"/>
      <c r="F151" s="221"/>
    </row>
    <row r="152" ht="14.25" customHeight="1">
      <c r="A152" s="180"/>
      <c r="C152" s="180"/>
      <c r="F152" s="221"/>
    </row>
    <row r="153" ht="14.25" customHeight="1">
      <c r="A153" s="180"/>
      <c r="C153" s="180"/>
      <c r="F153" s="221"/>
    </row>
    <row r="154" ht="14.25" customHeight="1">
      <c r="A154" s="180"/>
      <c r="C154" s="180"/>
      <c r="F154" s="221"/>
    </row>
    <row r="155" ht="14.25" customHeight="1">
      <c r="A155" s="180"/>
      <c r="C155" s="180"/>
      <c r="F155" s="221"/>
    </row>
    <row r="156" ht="14.25" customHeight="1">
      <c r="A156" s="180"/>
      <c r="C156" s="180"/>
      <c r="F156" s="221"/>
    </row>
    <row r="157" ht="14.25" customHeight="1">
      <c r="A157" s="180"/>
      <c r="C157" s="180"/>
      <c r="F157" s="221"/>
    </row>
    <row r="158" ht="14.25" customHeight="1">
      <c r="A158" s="180"/>
      <c r="C158" s="180"/>
      <c r="F158" s="221"/>
    </row>
    <row r="159" ht="14.25" customHeight="1">
      <c r="A159" s="180"/>
      <c r="C159" s="180"/>
      <c r="F159" s="221"/>
    </row>
    <row r="160" ht="14.25" customHeight="1">
      <c r="A160" s="180"/>
      <c r="C160" s="180"/>
      <c r="F160" s="221"/>
    </row>
    <row r="161" ht="14.25" customHeight="1">
      <c r="A161" s="180"/>
      <c r="C161" s="180"/>
      <c r="F161" s="221"/>
    </row>
    <row r="162" ht="14.25" customHeight="1">
      <c r="A162" s="180"/>
      <c r="C162" s="180"/>
      <c r="F162" s="221"/>
    </row>
    <row r="163" ht="14.25" customHeight="1">
      <c r="A163" s="180"/>
      <c r="C163" s="180"/>
      <c r="F163" s="221"/>
    </row>
    <row r="164" ht="14.25" customHeight="1">
      <c r="A164" s="180"/>
      <c r="C164" s="180"/>
      <c r="F164" s="221"/>
    </row>
    <row r="165" ht="14.25" customHeight="1">
      <c r="A165" s="180"/>
      <c r="C165" s="180"/>
      <c r="F165" s="221"/>
    </row>
    <row r="166" ht="14.25" customHeight="1">
      <c r="A166" s="180"/>
      <c r="C166" s="180"/>
      <c r="F166" s="221"/>
    </row>
    <row r="167" ht="14.25" customHeight="1">
      <c r="A167" s="180"/>
      <c r="C167" s="180"/>
      <c r="F167" s="221"/>
    </row>
    <row r="168" ht="14.25" customHeight="1">
      <c r="A168" s="180"/>
      <c r="C168" s="180"/>
      <c r="F168" s="221"/>
    </row>
    <row r="169" ht="14.25" customHeight="1">
      <c r="A169" s="180"/>
      <c r="C169" s="180"/>
      <c r="F169" s="221"/>
    </row>
    <row r="170" ht="14.25" customHeight="1">
      <c r="A170" s="180"/>
      <c r="C170" s="180"/>
      <c r="F170" s="221"/>
    </row>
    <row r="171" ht="14.25" customHeight="1">
      <c r="A171" s="180"/>
      <c r="C171" s="180"/>
      <c r="F171" s="221"/>
    </row>
    <row r="172" ht="14.25" customHeight="1">
      <c r="A172" s="180"/>
      <c r="C172" s="180"/>
      <c r="F172" s="221"/>
    </row>
    <row r="173" ht="14.25" customHeight="1">
      <c r="A173" s="180"/>
      <c r="C173" s="180"/>
      <c r="F173" s="221"/>
    </row>
    <row r="174" ht="14.25" customHeight="1">
      <c r="A174" s="180"/>
      <c r="C174" s="180"/>
      <c r="F174" s="221"/>
    </row>
    <row r="175" ht="14.25" customHeight="1">
      <c r="A175" s="180"/>
      <c r="C175" s="180"/>
      <c r="F175" s="221"/>
    </row>
    <row r="176" ht="14.25" customHeight="1">
      <c r="A176" s="180"/>
      <c r="C176" s="180"/>
      <c r="F176" s="221"/>
    </row>
    <row r="177" ht="14.25" customHeight="1">
      <c r="A177" s="180"/>
      <c r="C177" s="180"/>
      <c r="F177" s="221"/>
    </row>
    <row r="178" ht="14.25" customHeight="1">
      <c r="A178" s="180"/>
      <c r="C178" s="180"/>
      <c r="F178" s="221"/>
    </row>
    <row r="179" ht="14.25" customHeight="1">
      <c r="A179" s="180"/>
      <c r="C179" s="180"/>
      <c r="F179" s="221"/>
    </row>
    <row r="180" ht="14.25" customHeight="1">
      <c r="A180" s="180"/>
      <c r="C180" s="180"/>
      <c r="F180" s="221"/>
    </row>
    <row r="181" ht="14.25" customHeight="1">
      <c r="A181" s="180"/>
      <c r="C181" s="180"/>
      <c r="F181" s="221"/>
    </row>
    <row r="182" ht="14.25" customHeight="1">
      <c r="A182" s="180"/>
      <c r="C182" s="180"/>
      <c r="F182" s="221"/>
    </row>
    <row r="183" ht="14.25" customHeight="1">
      <c r="A183" s="180"/>
      <c r="C183" s="180"/>
      <c r="F183" s="221"/>
    </row>
    <row r="184" ht="14.25" customHeight="1">
      <c r="A184" s="180"/>
      <c r="C184" s="180"/>
      <c r="F184" s="221"/>
    </row>
    <row r="185" ht="14.25" customHeight="1">
      <c r="A185" s="180"/>
      <c r="C185" s="180"/>
      <c r="F185" s="221"/>
    </row>
    <row r="186" ht="14.25" customHeight="1">
      <c r="A186" s="180"/>
      <c r="C186" s="180"/>
      <c r="F186" s="221"/>
    </row>
    <row r="187" ht="14.25" customHeight="1">
      <c r="A187" s="180"/>
      <c r="C187" s="180"/>
      <c r="F187" s="221"/>
    </row>
    <row r="188" ht="14.25" customHeight="1">
      <c r="A188" s="180"/>
      <c r="C188" s="180"/>
      <c r="F188" s="221"/>
    </row>
    <row r="189" ht="14.25" customHeight="1">
      <c r="A189" s="180"/>
      <c r="C189" s="180"/>
      <c r="F189" s="221"/>
    </row>
    <row r="190" ht="14.25" customHeight="1">
      <c r="A190" s="180"/>
      <c r="C190" s="180"/>
      <c r="F190" s="221"/>
    </row>
    <row r="191" ht="14.25" customHeight="1">
      <c r="A191" s="180"/>
      <c r="C191" s="180"/>
      <c r="F191" s="221"/>
    </row>
    <row r="192" ht="14.25" customHeight="1">
      <c r="A192" s="180"/>
      <c r="C192" s="180"/>
      <c r="F192" s="221"/>
    </row>
    <row r="193" ht="14.25" customHeight="1">
      <c r="A193" s="180"/>
      <c r="C193" s="180"/>
      <c r="F193" s="221"/>
    </row>
    <row r="194" ht="14.25" customHeight="1">
      <c r="A194" s="180"/>
      <c r="C194" s="180"/>
      <c r="F194" s="221"/>
    </row>
    <row r="195" ht="14.25" customHeight="1">
      <c r="A195" s="180"/>
      <c r="C195" s="180"/>
      <c r="F195" s="221"/>
    </row>
    <row r="196" ht="14.25" customHeight="1">
      <c r="A196" s="180"/>
      <c r="C196" s="180"/>
      <c r="F196" s="221"/>
    </row>
    <row r="197" ht="14.25" customHeight="1">
      <c r="A197" s="180"/>
      <c r="C197" s="180"/>
      <c r="F197" s="221"/>
    </row>
    <row r="198" ht="14.25" customHeight="1">
      <c r="A198" s="180"/>
      <c r="C198" s="180"/>
      <c r="F198" s="221"/>
    </row>
    <row r="199" ht="14.25" customHeight="1">
      <c r="A199" s="180"/>
      <c r="C199" s="180"/>
      <c r="F199" s="221"/>
    </row>
    <row r="200" ht="14.25" customHeight="1">
      <c r="A200" s="180"/>
      <c r="C200" s="180"/>
      <c r="F200" s="221"/>
    </row>
    <row r="201" ht="14.25" customHeight="1">
      <c r="A201" s="180"/>
      <c r="C201" s="180"/>
      <c r="F201" s="221"/>
    </row>
    <row r="202" ht="14.25" customHeight="1">
      <c r="A202" s="180"/>
      <c r="C202" s="180"/>
      <c r="F202" s="221"/>
    </row>
    <row r="203" ht="14.25" customHeight="1">
      <c r="A203" s="180"/>
      <c r="C203" s="180"/>
      <c r="F203" s="221"/>
    </row>
    <row r="204" ht="14.25" customHeight="1">
      <c r="A204" s="180"/>
      <c r="C204" s="180"/>
      <c r="F204" s="221"/>
    </row>
    <row r="205" ht="14.25" customHeight="1">
      <c r="A205" s="180"/>
      <c r="C205" s="180"/>
      <c r="F205" s="221"/>
    </row>
    <row r="206" ht="14.25" customHeight="1">
      <c r="A206" s="180"/>
      <c r="C206" s="180"/>
      <c r="F206" s="221"/>
    </row>
    <row r="207" ht="14.25" customHeight="1">
      <c r="A207" s="180"/>
      <c r="C207" s="180"/>
      <c r="F207" s="221"/>
    </row>
    <row r="208" ht="14.25" customHeight="1">
      <c r="A208" s="180"/>
      <c r="C208" s="180"/>
      <c r="F208" s="221"/>
    </row>
    <row r="209" ht="14.25" customHeight="1">
      <c r="A209" s="180"/>
      <c r="C209" s="180"/>
      <c r="F209" s="221"/>
    </row>
    <row r="210" ht="14.25" customHeight="1">
      <c r="A210" s="180"/>
      <c r="C210" s="180"/>
      <c r="F210" s="221"/>
    </row>
    <row r="211" ht="14.25" customHeight="1">
      <c r="A211" s="180"/>
      <c r="C211" s="180"/>
      <c r="F211" s="221"/>
    </row>
    <row r="212" ht="14.25" customHeight="1">
      <c r="A212" s="180"/>
      <c r="C212" s="180"/>
      <c r="F212" s="221"/>
    </row>
    <row r="213" ht="14.25" customHeight="1">
      <c r="A213" s="180"/>
      <c r="C213" s="180"/>
      <c r="F213" s="221"/>
    </row>
    <row r="214" ht="14.25" customHeight="1">
      <c r="A214" s="180"/>
      <c r="C214" s="180"/>
      <c r="F214" s="221"/>
    </row>
    <row r="215" ht="14.25" customHeight="1">
      <c r="A215" s="180"/>
      <c r="C215" s="180"/>
      <c r="F215" s="221"/>
    </row>
    <row r="216" ht="14.25" customHeight="1">
      <c r="A216" s="180"/>
      <c r="C216" s="180"/>
      <c r="F216" s="221"/>
    </row>
    <row r="217" ht="14.25" customHeight="1">
      <c r="A217" s="180"/>
      <c r="C217" s="180"/>
      <c r="F217" s="221"/>
    </row>
    <row r="218" ht="14.25" customHeight="1">
      <c r="A218" s="180"/>
      <c r="C218" s="180"/>
      <c r="F218" s="221"/>
    </row>
    <row r="219" ht="14.25" customHeight="1">
      <c r="A219" s="180"/>
      <c r="C219" s="180"/>
      <c r="F219" s="221"/>
    </row>
    <row r="220" ht="14.25" customHeight="1">
      <c r="A220" s="180"/>
      <c r="C220" s="180"/>
      <c r="F220" s="221"/>
    </row>
    <row r="221" ht="14.25" customHeight="1">
      <c r="A221" s="180"/>
      <c r="C221" s="180"/>
      <c r="F221" s="221"/>
    </row>
    <row r="222" ht="14.25" customHeight="1">
      <c r="A222" s="180"/>
      <c r="C222" s="180"/>
      <c r="F222" s="221"/>
    </row>
    <row r="223" ht="14.25" customHeight="1">
      <c r="A223" s="180"/>
      <c r="C223" s="180"/>
      <c r="F223" s="221"/>
    </row>
    <row r="224" ht="14.25" customHeight="1">
      <c r="A224" s="180"/>
      <c r="C224" s="180"/>
      <c r="F224" s="221"/>
    </row>
    <row r="225" ht="14.25" customHeight="1">
      <c r="A225" s="180"/>
      <c r="C225" s="180"/>
      <c r="F225" s="221"/>
    </row>
    <row r="226" ht="14.25" customHeight="1">
      <c r="A226" s="180"/>
      <c r="C226" s="180"/>
      <c r="F226" s="221"/>
    </row>
    <row r="227" ht="14.25" customHeight="1">
      <c r="A227" s="180"/>
      <c r="C227" s="180"/>
      <c r="F227" s="221"/>
    </row>
    <row r="228" ht="14.25" customHeight="1">
      <c r="A228" s="180"/>
      <c r="C228" s="180"/>
      <c r="F228" s="221"/>
    </row>
    <row r="229" ht="14.25" customHeight="1">
      <c r="A229" s="180"/>
      <c r="C229" s="180"/>
      <c r="F229" s="221"/>
    </row>
    <row r="230" ht="14.25" customHeight="1">
      <c r="A230" s="180"/>
      <c r="C230" s="180"/>
      <c r="F230" s="221"/>
    </row>
    <row r="231" ht="14.25" customHeight="1">
      <c r="A231" s="180"/>
      <c r="C231" s="180"/>
      <c r="F231" s="221"/>
    </row>
    <row r="232" ht="14.25" customHeight="1">
      <c r="A232" s="180"/>
      <c r="C232" s="180"/>
      <c r="F232" s="221"/>
    </row>
    <row r="233" ht="14.25" customHeight="1">
      <c r="A233" s="180"/>
      <c r="C233" s="180"/>
      <c r="F233" s="221"/>
    </row>
    <row r="234" ht="14.25" customHeight="1">
      <c r="A234" s="180"/>
      <c r="C234" s="180"/>
      <c r="F234" s="221"/>
    </row>
    <row r="235" ht="14.25" customHeight="1">
      <c r="A235" s="180"/>
      <c r="C235" s="180"/>
      <c r="F235" s="221"/>
    </row>
    <row r="236" ht="14.25" customHeight="1">
      <c r="A236" s="180"/>
      <c r="C236" s="180"/>
      <c r="F236" s="221"/>
    </row>
    <row r="237" ht="14.25" customHeight="1">
      <c r="A237" s="180"/>
      <c r="C237" s="180"/>
      <c r="F237" s="221"/>
    </row>
    <row r="238" ht="14.25" customHeight="1">
      <c r="A238" s="180"/>
      <c r="C238" s="180"/>
      <c r="F238" s="221"/>
    </row>
    <row r="239" ht="14.25" customHeight="1">
      <c r="A239" s="180"/>
      <c r="C239" s="180"/>
      <c r="F239" s="221"/>
    </row>
    <row r="240" ht="14.25" customHeight="1">
      <c r="A240" s="180"/>
      <c r="C240" s="180"/>
      <c r="F240" s="221"/>
    </row>
    <row r="241" ht="14.25" customHeight="1">
      <c r="A241" s="180"/>
      <c r="C241" s="180"/>
      <c r="F241" s="221"/>
    </row>
    <row r="242" ht="14.25" customHeight="1">
      <c r="A242" s="180"/>
      <c r="C242" s="180"/>
      <c r="F242" s="221"/>
    </row>
    <row r="243" ht="14.25" customHeight="1">
      <c r="A243" s="180"/>
      <c r="C243" s="180"/>
      <c r="F243" s="221"/>
    </row>
    <row r="244" ht="14.25" customHeight="1">
      <c r="A244" s="180"/>
      <c r="C244" s="180"/>
      <c r="F244" s="221"/>
    </row>
    <row r="245" ht="14.25" customHeight="1">
      <c r="A245" s="180"/>
      <c r="C245" s="180"/>
      <c r="F245" s="221"/>
    </row>
    <row r="246" ht="14.25" customHeight="1">
      <c r="A246" s="180"/>
      <c r="C246" s="180"/>
      <c r="F246" s="221"/>
    </row>
    <row r="247" ht="14.25" customHeight="1">
      <c r="A247" s="180"/>
      <c r="C247" s="180"/>
      <c r="F247" s="221"/>
    </row>
    <row r="248" ht="14.25" customHeight="1">
      <c r="A248" s="180"/>
      <c r="C248" s="180"/>
      <c r="F248" s="221"/>
    </row>
    <row r="249" ht="14.25" customHeight="1">
      <c r="A249" s="180"/>
      <c r="C249" s="180"/>
      <c r="F249" s="221"/>
    </row>
    <row r="250" ht="14.25" customHeight="1">
      <c r="A250" s="180"/>
      <c r="C250" s="180"/>
      <c r="F250" s="221"/>
    </row>
    <row r="251" ht="14.25" customHeight="1">
      <c r="A251" s="180"/>
      <c r="C251" s="180"/>
      <c r="F251" s="221"/>
    </row>
    <row r="252" ht="14.25" customHeight="1">
      <c r="A252" s="180"/>
      <c r="C252" s="180"/>
      <c r="F252" s="221"/>
    </row>
    <row r="253" ht="14.25" customHeight="1">
      <c r="A253" s="180"/>
      <c r="C253" s="180"/>
      <c r="F253" s="221"/>
    </row>
    <row r="254" ht="14.25" customHeight="1">
      <c r="A254" s="180"/>
      <c r="C254" s="180"/>
      <c r="F254" s="221"/>
    </row>
    <row r="255" ht="14.25" customHeight="1">
      <c r="A255" s="180"/>
      <c r="C255" s="180"/>
      <c r="F255" s="221"/>
    </row>
    <row r="256" ht="14.25" customHeight="1">
      <c r="A256" s="180"/>
      <c r="C256" s="180"/>
      <c r="F256" s="221"/>
    </row>
    <row r="257" ht="14.25" customHeight="1">
      <c r="A257" s="180"/>
      <c r="C257" s="180"/>
      <c r="F257" s="221"/>
    </row>
    <row r="258" ht="14.25" customHeight="1">
      <c r="A258" s="180"/>
      <c r="C258" s="180"/>
      <c r="F258" s="221"/>
    </row>
    <row r="259" ht="14.25" customHeight="1">
      <c r="A259" s="180"/>
      <c r="C259" s="180"/>
      <c r="F259" s="221"/>
    </row>
    <row r="260" ht="14.25" customHeight="1">
      <c r="A260" s="180"/>
      <c r="C260" s="180"/>
      <c r="F260" s="221"/>
    </row>
    <row r="261" ht="14.25" customHeight="1">
      <c r="A261" s="180"/>
      <c r="C261" s="180"/>
      <c r="F261" s="221"/>
    </row>
    <row r="262" ht="14.25" customHeight="1">
      <c r="A262" s="180"/>
      <c r="C262" s="180"/>
      <c r="F262" s="221"/>
    </row>
    <row r="263" ht="14.25" customHeight="1">
      <c r="A263" s="180"/>
      <c r="C263" s="180"/>
      <c r="F263" s="221"/>
    </row>
    <row r="264" ht="14.25" customHeight="1">
      <c r="A264" s="180"/>
      <c r="C264" s="180"/>
      <c r="F264" s="221"/>
    </row>
    <row r="265" ht="14.25" customHeight="1">
      <c r="A265" s="180"/>
      <c r="C265" s="180"/>
      <c r="F265" s="221"/>
    </row>
    <row r="266" ht="14.25" customHeight="1">
      <c r="A266" s="180"/>
      <c r="C266" s="180"/>
      <c r="F266" s="221"/>
    </row>
    <row r="267" ht="14.25" customHeight="1">
      <c r="A267" s="180"/>
      <c r="C267" s="180"/>
      <c r="F267" s="221"/>
    </row>
    <row r="268" ht="14.25" customHeight="1">
      <c r="A268" s="180"/>
      <c r="C268" s="180"/>
      <c r="F268" s="221"/>
    </row>
    <row r="269" ht="14.25" customHeight="1">
      <c r="A269" s="180"/>
      <c r="C269" s="180"/>
      <c r="F269" s="221"/>
    </row>
    <row r="270" ht="14.25" customHeight="1">
      <c r="A270" s="180"/>
      <c r="C270" s="180"/>
      <c r="F270" s="221"/>
    </row>
    <row r="271" ht="14.25" customHeight="1">
      <c r="A271" s="180"/>
      <c r="C271" s="180"/>
      <c r="F271" s="221"/>
    </row>
    <row r="272" ht="14.25" customHeight="1">
      <c r="A272" s="180"/>
      <c r="C272" s="180"/>
      <c r="F272" s="221"/>
    </row>
    <row r="273" ht="14.25" customHeight="1">
      <c r="A273" s="180"/>
      <c r="C273" s="180"/>
      <c r="F273" s="221"/>
    </row>
    <row r="274" ht="14.25" customHeight="1">
      <c r="A274" s="180"/>
      <c r="C274" s="180"/>
      <c r="F274" s="221"/>
    </row>
    <row r="275" ht="14.25" customHeight="1">
      <c r="A275" s="180"/>
      <c r="C275" s="180"/>
      <c r="F275" s="221"/>
    </row>
    <row r="276" ht="14.25" customHeight="1">
      <c r="A276" s="180"/>
      <c r="C276" s="180"/>
      <c r="F276" s="221"/>
    </row>
    <row r="277" ht="14.25" customHeight="1">
      <c r="A277" s="180"/>
      <c r="C277" s="180"/>
      <c r="F277" s="221"/>
    </row>
    <row r="278" ht="14.25" customHeight="1">
      <c r="A278" s="180"/>
      <c r="C278" s="180"/>
      <c r="F278" s="221"/>
    </row>
    <row r="279" ht="14.25" customHeight="1">
      <c r="A279" s="180"/>
      <c r="C279" s="180"/>
      <c r="F279" s="221"/>
    </row>
    <row r="280" ht="14.25" customHeight="1">
      <c r="A280" s="180"/>
      <c r="C280" s="180"/>
      <c r="F280" s="221"/>
    </row>
    <row r="281" ht="14.25" customHeight="1">
      <c r="A281" s="180"/>
      <c r="C281" s="180"/>
      <c r="F281" s="221"/>
    </row>
    <row r="282" ht="14.25" customHeight="1">
      <c r="A282" s="180"/>
      <c r="C282" s="180"/>
      <c r="F282" s="221"/>
    </row>
    <row r="283" ht="14.25" customHeight="1">
      <c r="A283" s="180"/>
      <c r="C283" s="180"/>
      <c r="F283" s="221"/>
    </row>
    <row r="284" ht="14.25" customHeight="1">
      <c r="A284" s="180"/>
      <c r="C284" s="180"/>
      <c r="F284" s="221"/>
    </row>
    <row r="285" ht="14.25" customHeight="1">
      <c r="A285" s="180"/>
      <c r="C285" s="180"/>
      <c r="F285" s="221"/>
    </row>
    <row r="286" ht="14.25" customHeight="1">
      <c r="A286" s="180"/>
      <c r="C286" s="180"/>
      <c r="F286" s="221"/>
    </row>
    <row r="287" ht="14.25" customHeight="1">
      <c r="A287" s="180"/>
      <c r="C287" s="180"/>
      <c r="F287" s="221"/>
    </row>
    <row r="288" ht="14.25" customHeight="1">
      <c r="A288" s="180"/>
      <c r="C288" s="180"/>
      <c r="F288" s="221"/>
    </row>
    <row r="289" ht="14.25" customHeight="1">
      <c r="A289" s="180"/>
      <c r="C289" s="180"/>
      <c r="F289" s="221"/>
    </row>
    <row r="290" ht="14.25" customHeight="1">
      <c r="A290" s="180"/>
      <c r="C290" s="180"/>
      <c r="F290" s="221"/>
    </row>
    <row r="291" ht="14.25" customHeight="1">
      <c r="A291" s="180"/>
      <c r="C291" s="180"/>
      <c r="F291" s="221"/>
    </row>
    <row r="292" ht="14.25" customHeight="1">
      <c r="A292" s="180"/>
      <c r="C292" s="180"/>
      <c r="F292" s="221"/>
    </row>
    <row r="293" ht="14.25" customHeight="1">
      <c r="A293" s="180"/>
      <c r="C293" s="180"/>
      <c r="F293" s="221"/>
    </row>
    <row r="294" ht="14.25" customHeight="1">
      <c r="A294" s="180"/>
      <c r="C294" s="180"/>
      <c r="F294" s="221"/>
    </row>
    <row r="295" ht="14.25" customHeight="1">
      <c r="A295" s="180"/>
      <c r="C295" s="180"/>
      <c r="F295" s="221"/>
    </row>
    <row r="296" ht="14.25" customHeight="1">
      <c r="A296" s="180"/>
      <c r="C296" s="180"/>
      <c r="F296" s="221"/>
    </row>
    <row r="297" ht="14.25" customHeight="1">
      <c r="A297" s="180"/>
      <c r="C297" s="180"/>
      <c r="F297" s="221"/>
    </row>
    <row r="298" ht="14.25" customHeight="1">
      <c r="A298" s="180"/>
      <c r="C298" s="180"/>
      <c r="F298" s="221"/>
    </row>
    <row r="299" ht="14.25" customHeight="1">
      <c r="A299" s="180"/>
      <c r="C299" s="180"/>
      <c r="F299" s="221"/>
    </row>
    <row r="300" ht="14.25" customHeight="1">
      <c r="A300" s="180"/>
      <c r="C300" s="180"/>
      <c r="F300" s="221"/>
    </row>
    <row r="301" ht="14.25" customHeight="1">
      <c r="A301" s="180"/>
      <c r="C301" s="180"/>
      <c r="F301" s="221"/>
    </row>
    <row r="302" ht="14.25" customHeight="1">
      <c r="A302" s="180"/>
      <c r="C302" s="180"/>
      <c r="F302" s="221"/>
    </row>
    <row r="303" ht="14.25" customHeight="1">
      <c r="A303" s="180"/>
      <c r="C303" s="180"/>
      <c r="F303" s="221"/>
    </row>
    <row r="304" ht="14.25" customHeight="1">
      <c r="A304" s="180"/>
      <c r="C304" s="180"/>
      <c r="F304" s="221"/>
    </row>
    <row r="305" ht="14.25" customHeight="1">
      <c r="A305" s="180"/>
      <c r="C305" s="180"/>
      <c r="F305" s="221"/>
    </row>
    <row r="306" ht="14.25" customHeight="1">
      <c r="A306" s="180"/>
      <c r="C306" s="180"/>
      <c r="F306" s="221"/>
    </row>
    <row r="307" ht="14.25" customHeight="1">
      <c r="A307" s="180"/>
      <c r="C307" s="180"/>
      <c r="F307" s="221"/>
    </row>
    <row r="308" ht="14.25" customHeight="1">
      <c r="A308" s="180"/>
      <c r="C308" s="180"/>
      <c r="F308" s="221"/>
    </row>
    <row r="309" ht="14.25" customHeight="1">
      <c r="A309" s="180"/>
      <c r="C309" s="180"/>
      <c r="F309" s="221"/>
    </row>
    <row r="310" ht="14.25" customHeight="1">
      <c r="A310" s="180"/>
      <c r="C310" s="180"/>
      <c r="F310" s="221"/>
    </row>
    <row r="311" ht="14.25" customHeight="1">
      <c r="A311" s="180"/>
      <c r="C311" s="180"/>
      <c r="F311" s="221"/>
    </row>
    <row r="312" ht="14.25" customHeight="1">
      <c r="A312" s="180"/>
      <c r="C312" s="180"/>
      <c r="F312" s="221"/>
    </row>
    <row r="313" ht="14.25" customHeight="1">
      <c r="A313" s="180"/>
      <c r="C313" s="180"/>
      <c r="F313" s="221"/>
    </row>
    <row r="314" ht="14.25" customHeight="1">
      <c r="A314" s="180"/>
      <c r="C314" s="180"/>
      <c r="F314" s="221"/>
    </row>
    <row r="315" ht="14.25" customHeight="1">
      <c r="A315" s="180"/>
      <c r="C315" s="180"/>
      <c r="F315" s="221"/>
    </row>
    <row r="316" ht="14.25" customHeight="1">
      <c r="A316" s="180"/>
      <c r="C316" s="180"/>
      <c r="F316" s="221"/>
    </row>
    <row r="317" ht="14.25" customHeight="1">
      <c r="A317" s="180"/>
      <c r="C317" s="180"/>
      <c r="F317" s="221"/>
    </row>
    <row r="318" ht="14.25" customHeight="1">
      <c r="A318" s="180"/>
      <c r="C318" s="180"/>
      <c r="F318" s="221"/>
    </row>
    <row r="319" ht="14.25" customHeight="1">
      <c r="A319" s="180"/>
      <c r="C319" s="180"/>
      <c r="F319" s="221"/>
    </row>
    <row r="320" ht="14.25" customHeight="1">
      <c r="A320" s="180"/>
      <c r="C320" s="180"/>
      <c r="F320" s="221"/>
    </row>
    <row r="321" ht="14.25" customHeight="1">
      <c r="A321" s="180"/>
      <c r="C321" s="180"/>
      <c r="F321" s="221"/>
    </row>
    <row r="322" ht="14.25" customHeight="1">
      <c r="A322" s="180"/>
      <c r="C322" s="180"/>
      <c r="F322" s="221"/>
    </row>
    <row r="323" ht="14.25" customHeight="1">
      <c r="A323" s="180"/>
      <c r="C323" s="180"/>
      <c r="F323" s="221"/>
    </row>
    <row r="324" ht="14.25" customHeight="1">
      <c r="A324" s="180"/>
      <c r="C324" s="180"/>
      <c r="F324" s="221"/>
    </row>
    <row r="325" ht="14.25" customHeight="1">
      <c r="A325" s="180"/>
      <c r="C325" s="180"/>
      <c r="F325" s="221"/>
    </row>
    <row r="326" ht="14.25" customHeight="1">
      <c r="A326" s="180"/>
      <c r="C326" s="180"/>
      <c r="F326" s="221"/>
    </row>
    <row r="327" ht="14.25" customHeight="1">
      <c r="A327" s="180"/>
      <c r="C327" s="180"/>
      <c r="F327" s="221"/>
    </row>
    <row r="328" ht="14.25" customHeight="1">
      <c r="A328" s="180"/>
      <c r="C328" s="180"/>
      <c r="F328" s="221"/>
    </row>
    <row r="329" ht="14.25" customHeight="1">
      <c r="A329" s="180"/>
      <c r="C329" s="180"/>
      <c r="F329" s="221"/>
    </row>
    <row r="330" ht="14.25" customHeight="1">
      <c r="A330" s="180"/>
      <c r="C330" s="180"/>
      <c r="F330" s="221"/>
    </row>
    <row r="331" ht="14.25" customHeight="1">
      <c r="A331" s="180"/>
      <c r="C331" s="180"/>
      <c r="F331" s="221"/>
    </row>
    <row r="332" ht="14.25" customHeight="1">
      <c r="A332" s="180"/>
      <c r="C332" s="180"/>
      <c r="F332" s="221"/>
    </row>
    <row r="333" ht="14.25" customHeight="1">
      <c r="A333" s="180"/>
      <c r="C333" s="180"/>
      <c r="F333" s="221"/>
    </row>
    <row r="334" ht="14.25" customHeight="1">
      <c r="A334" s="180"/>
      <c r="C334" s="180"/>
      <c r="F334" s="221"/>
    </row>
    <row r="335" ht="14.25" customHeight="1">
      <c r="A335" s="180"/>
      <c r="C335" s="180"/>
      <c r="F335" s="221"/>
    </row>
    <row r="336" ht="14.25" customHeight="1">
      <c r="A336" s="180"/>
      <c r="C336" s="180"/>
      <c r="F336" s="221"/>
    </row>
    <row r="337" ht="14.25" customHeight="1">
      <c r="A337" s="180"/>
      <c r="C337" s="180"/>
      <c r="F337" s="221"/>
    </row>
    <row r="338" ht="14.25" customHeight="1">
      <c r="A338" s="180"/>
      <c r="C338" s="180"/>
      <c r="F338" s="221"/>
    </row>
    <row r="339" ht="14.25" customHeight="1">
      <c r="A339" s="180"/>
      <c r="C339" s="180"/>
      <c r="F339" s="221"/>
    </row>
    <row r="340" ht="14.25" customHeight="1">
      <c r="A340" s="180"/>
      <c r="C340" s="180"/>
      <c r="F340" s="221"/>
    </row>
    <row r="341" ht="14.25" customHeight="1">
      <c r="A341" s="180"/>
      <c r="C341" s="180"/>
      <c r="F341" s="221"/>
    </row>
    <row r="342" ht="14.25" customHeight="1">
      <c r="A342" s="180"/>
      <c r="C342" s="180"/>
      <c r="F342" s="221"/>
    </row>
    <row r="343" ht="14.25" customHeight="1">
      <c r="A343" s="180"/>
      <c r="C343" s="180"/>
      <c r="F343" s="221"/>
    </row>
    <row r="344" ht="14.25" customHeight="1">
      <c r="A344" s="180"/>
      <c r="C344" s="180"/>
      <c r="F344" s="221"/>
    </row>
    <row r="345" ht="14.25" customHeight="1">
      <c r="A345" s="180"/>
      <c r="C345" s="180"/>
      <c r="F345" s="221"/>
    </row>
    <row r="346" ht="14.25" customHeight="1">
      <c r="A346" s="180"/>
      <c r="C346" s="180"/>
      <c r="F346" s="221"/>
    </row>
    <row r="347" ht="14.25" customHeight="1">
      <c r="A347" s="180"/>
      <c r="C347" s="180"/>
      <c r="F347" s="221"/>
    </row>
    <row r="348" ht="14.25" customHeight="1">
      <c r="A348" s="180"/>
      <c r="C348" s="180"/>
      <c r="F348" s="221"/>
    </row>
    <row r="349" ht="14.25" customHeight="1">
      <c r="A349" s="180"/>
      <c r="C349" s="180"/>
      <c r="F349" s="221"/>
    </row>
    <row r="350" ht="14.25" customHeight="1">
      <c r="A350" s="180"/>
      <c r="C350" s="180"/>
      <c r="F350" s="221"/>
    </row>
    <row r="351" ht="14.25" customHeight="1">
      <c r="A351" s="180"/>
      <c r="C351" s="180"/>
      <c r="F351" s="221"/>
    </row>
    <row r="352" ht="14.25" customHeight="1">
      <c r="A352" s="180"/>
      <c r="C352" s="180"/>
      <c r="F352" s="221"/>
    </row>
    <row r="353" ht="14.25" customHeight="1">
      <c r="A353" s="180"/>
      <c r="C353" s="180"/>
      <c r="F353" s="221"/>
    </row>
    <row r="354" ht="14.25" customHeight="1">
      <c r="A354" s="180"/>
      <c r="C354" s="180"/>
      <c r="F354" s="221"/>
    </row>
    <row r="355" ht="14.25" customHeight="1">
      <c r="A355" s="180"/>
      <c r="C355" s="180"/>
      <c r="F355" s="221"/>
    </row>
    <row r="356" ht="14.25" customHeight="1">
      <c r="A356" s="180"/>
      <c r="C356" s="180"/>
      <c r="F356" s="221"/>
    </row>
    <row r="357" ht="14.25" customHeight="1">
      <c r="A357" s="180"/>
      <c r="C357" s="180"/>
      <c r="F357" s="221"/>
    </row>
    <row r="358" ht="14.25" customHeight="1">
      <c r="A358" s="180"/>
      <c r="C358" s="180"/>
      <c r="F358" s="221"/>
    </row>
    <row r="359" ht="14.25" customHeight="1">
      <c r="A359" s="180"/>
      <c r="C359" s="180"/>
      <c r="F359" s="221"/>
    </row>
    <row r="360" ht="14.25" customHeight="1">
      <c r="A360" s="180"/>
      <c r="C360" s="180"/>
      <c r="F360" s="221"/>
    </row>
    <row r="361" ht="14.25" customHeight="1">
      <c r="A361" s="180"/>
      <c r="C361" s="180"/>
      <c r="F361" s="221"/>
    </row>
    <row r="362" ht="14.25" customHeight="1">
      <c r="A362" s="180"/>
      <c r="C362" s="180"/>
      <c r="F362" s="221"/>
    </row>
    <row r="363" ht="14.25" customHeight="1">
      <c r="A363" s="180"/>
      <c r="C363" s="180"/>
      <c r="F363" s="221"/>
    </row>
    <row r="364" ht="14.25" customHeight="1">
      <c r="A364" s="180"/>
      <c r="C364" s="180"/>
      <c r="F364" s="221"/>
    </row>
    <row r="365" ht="14.25" customHeight="1">
      <c r="A365" s="180"/>
      <c r="C365" s="180"/>
      <c r="F365" s="221"/>
    </row>
    <row r="366" ht="14.25" customHeight="1">
      <c r="A366" s="180"/>
      <c r="C366" s="180"/>
      <c r="F366" s="221"/>
    </row>
    <row r="367" ht="14.25" customHeight="1">
      <c r="A367" s="180"/>
      <c r="C367" s="180"/>
      <c r="F367" s="221"/>
    </row>
    <row r="368" ht="14.25" customHeight="1">
      <c r="A368" s="180"/>
      <c r="C368" s="180"/>
      <c r="F368" s="221"/>
    </row>
    <row r="369" ht="14.25" customHeight="1">
      <c r="A369" s="180"/>
      <c r="C369" s="180"/>
      <c r="F369" s="221"/>
    </row>
    <row r="370" ht="14.25" customHeight="1">
      <c r="A370" s="180"/>
      <c r="C370" s="180"/>
      <c r="F370" s="221"/>
    </row>
    <row r="371" ht="14.25" customHeight="1">
      <c r="A371" s="180"/>
      <c r="C371" s="180"/>
      <c r="F371" s="221"/>
    </row>
    <row r="372" ht="14.25" customHeight="1">
      <c r="A372" s="180"/>
      <c r="C372" s="180"/>
      <c r="F372" s="221"/>
    </row>
    <row r="373" ht="14.25" customHeight="1">
      <c r="A373" s="180"/>
      <c r="C373" s="180"/>
      <c r="F373" s="221"/>
    </row>
    <row r="374" ht="14.25" customHeight="1">
      <c r="A374" s="180"/>
      <c r="C374" s="180"/>
      <c r="F374" s="221"/>
    </row>
    <row r="375" ht="14.25" customHeight="1">
      <c r="A375" s="180"/>
      <c r="C375" s="180"/>
      <c r="F375" s="221"/>
    </row>
    <row r="376" ht="14.25" customHeight="1">
      <c r="A376" s="180"/>
      <c r="C376" s="180"/>
      <c r="F376" s="221"/>
    </row>
    <row r="377" ht="14.25" customHeight="1">
      <c r="A377" s="180"/>
      <c r="C377" s="180"/>
      <c r="F377" s="221"/>
    </row>
    <row r="378" ht="14.25" customHeight="1">
      <c r="A378" s="180"/>
      <c r="C378" s="180"/>
      <c r="F378" s="221"/>
    </row>
    <row r="379" ht="14.25" customHeight="1">
      <c r="A379" s="180"/>
      <c r="C379" s="180"/>
      <c r="F379" s="221"/>
    </row>
    <row r="380" ht="14.25" customHeight="1">
      <c r="A380" s="180"/>
      <c r="C380" s="180"/>
      <c r="F380" s="221"/>
    </row>
    <row r="381" ht="14.25" customHeight="1">
      <c r="A381" s="180"/>
      <c r="C381" s="180"/>
      <c r="F381" s="221"/>
    </row>
    <row r="382" ht="14.25" customHeight="1">
      <c r="A382" s="180"/>
      <c r="C382" s="180"/>
      <c r="F382" s="221"/>
    </row>
    <row r="383" ht="14.25" customHeight="1">
      <c r="A383" s="180"/>
      <c r="C383" s="180"/>
      <c r="F383" s="221"/>
    </row>
    <row r="384" ht="14.25" customHeight="1">
      <c r="A384" s="180"/>
      <c r="C384" s="180"/>
      <c r="F384" s="221"/>
    </row>
    <row r="385" ht="14.25" customHeight="1">
      <c r="A385" s="180"/>
      <c r="C385" s="180"/>
      <c r="F385" s="221"/>
    </row>
    <row r="386" ht="14.25" customHeight="1">
      <c r="A386" s="180"/>
      <c r="C386" s="180"/>
      <c r="F386" s="221"/>
    </row>
    <row r="387" ht="14.25" customHeight="1">
      <c r="A387" s="180"/>
      <c r="C387" s="180"/>
      <c r="F387" s="221"/>
    </row>
    <row r="388" ht="14.25" customHeight="1">
      <c r="A388" s="180"/>
      <c r="C388" s="180"/>
      <c r="F388" s="221"/>
    </row>
    <row r="389" ht="14.25" customHeight="1">
      <c r="A389" s="180"/>
      <c r="C389" s="180"/>
      <c r="F389" s="221"/>
    </row>
    <row r="390" ht="14.25" customHeight="1">
      <c r="A390" s="180"/>
      <c r="C390" s="180"/>
      <c r="F390" s="221"/>
    </row>
    <row r="391" ht="14.25" customHeight="1">
      <c r="A391" s="180"/>
      <c r="C391" s="180"/>
      <c r="F391" s="221"/>
    </row>
    <row r="392" ht="14.25" customHeight="1">
      <c r="A392" s="180"/>
      <c r="C392" s="180"/>
      <c r="F392" s="221"/>
    </row>
    <row r="393" ht="14.25" customHeight="1">
      <c r="A393" s="180"/>
      <c r="C393" s="180"/>
      <c r="F393" s="221"/>
    </row>
    <row r="394" ht="14.25" customHeight="1">
      <c r="A394" s="180"/>
      <c r="C394" s="180"/>
      <c r="F394" s="221"/>
    </row>
    <row r="395" ht="14.25" customHeight="1">
      <c r="A395" s="180"/>
      <c r="C395" s="180"/>
      <c r="F395" s="221"/>
    </row>
    <row r="396" ht="14.25" customHeight="1">
      <c r="A396" s="180"/>
      <c r="C396" s="180"/>
      <c r="F396" s="221"/>
    </row>
    <row r="397" ht="14.25" customHeight="1">
      <c r="A397" s="180"/>
      <c r="C397" s="180"/>
      <c r="F397" s="221"/>
    </row>
    <row r="398" ht="14.25" customHeight="1">
      <c r="A398" s="180"/>
      <c r="C398" s="180"/>
      <c r="F398" s="221"/>
    </row>
    <row r="399" ht="14.25" customHeight="1">
      <c r="A399" s="180"/>
      <c r="C399" s="180"/>
      <c r="F399" s="221"/>
    </row>
    <row r="400" ht="14.25" customHeight="1">
      <c r="A400" s="180"/>
      <c r="C400" s="180"/>
      <c r="F400" s="221"/>
    </row>
    <row r="401" ht="14.25" customHeight="1">
      <c r="A401" s="180"/>
      <c r="C401" s="180"/>
      <c r="F401" s="221"/>
    </row>
    <row r="402" ht="14.25" customHeight="1">
      <c r="A402" s="180"/>
      <c r="C402" s="180"/>
      <c r="F402" s="221"/>
    </row>
    <row r="403" ht="14.25" customHeight="1">
      <c r="A403" s="180"/>
      <c r="C403" s="180"/>
      <c r="F403" s="221"/>
    </row>
    <row r="404" ht="14.25" customHeight="1">
      <c r="A404" s="180"/>
      <c r="C404" s="180"/>
      <c r="F404" s="221"/>
    </row>
    <row r="405" ht="14.25" customHeight="1">
      <c r="A405" s="180"/>
      <c r="C405" s="180"/>
      <c r="F405" s="221"/>
    </row>
    <row r="406" ht="14.25" customHeight="1">
      <c r="A406" s="180"/>
      <c r="C406" s="180"/>
      <c r="F406" s="221"/>
    </row>
    <row r="407" ht="14.25" customHeight="1">
      <c r="A407" s="180"/>
      <c r="C407" s="180"/>
      <c r="F407" s="221"/>
    </row>
    <row r="408" ht="14.25" customHeight="1">
      <c r="A408" s="180"/>
      <c r="C408" s="180"/>
      <c r="F408" s="221"/>
    </row>
    <row r="409" ht="14.25" customHeight="1">
      <c r="A409" s="180"/>
      <c r="C409" s="180"/>
      <c r="F409" s="221"/>
    </row>
    <row r="410" ht="14.25" customHeight="1">
      <c r="A410" s="180"/>
      <c r="C410" s="180"/>
      <c r="F410" s="221"/>
    </row>
    <row r="411" ht="14.25" customHeight="1">
      <c r="A411" s="180"/>
      <c r="C411" s="180"/>
      <c r="F411" s="221"/>
    </row>
    <row r="412" ht="14.25" customHeight="1">
      <c r="A412" s="180"/>
      <c r="C412" s="180"/>
      <c r="F412" s="221"/>
    </row>
    <row r="413" ht="14.25" customHeight="1">
      <c r="A413" s="180"/>
      <c r="C413" s="180"/>
      <c r="F413" s="221"/>
    </row>
    <row r="414" ht="14.25" customHeight="1">
      <c r="A414" s="180"/>
      <c r="C414" s="180"/>
      <c r="F414" s="221"/>
    </row>
    <row r="415" ht="14.25" customHeight="1">
      <c r="A415" s="180"/>
      <c r="C415" s="180"/>
      <c r="F415" s="221"/>
    </row>
    <row r="416" ht="14.25" customHeight="1">
      <c r="A416" s="180"/>
      <c r="C416" s="180"/>
      <c r="F416" s="221"/>
    </row>
    <row r="417" ht="14.25" customHeight="1">
      <c r="A417" s="180"/>
      <c r="C417" s="180"/>
      <c r="F417" s="221"/>
    </row>
    <row r="418" ht="14.25" customHeight="1">
      <c r="A418" s="180"/>
      <c r="C418" s="180"/>
      <c r="F418" s="221"/>
    </row>
    <row r="419" ht="14.25" customHeight="1">
      <c r="A419" s="180"/>
      <c r="C419" s="180"/>
      <c r="F419" s="221"/>
    </row>
    <row r="420" ht="14.25" customHeight="1">
      <c r="A420" s="180"/>
      <c r="C420" s="180"/>
      <c r="F420" s="221"/>
    </row>
    <row r="421" ht="14.25" customHeight="1">
      <c r="A421" s="180"/>
      <c r="C421" s="180"/>
      <c r="F421" s="221"/>
    </row>
    <row r="422" ht="14.25" customHeight="1">
      <c r="A422" s="180"/>
      <c r="C422" s="180"/>
      <c r="F422" s="221"/>
    </row>
    <row r="423" ht="14.25" customHeight="1">
      <c r="A423" s="180"/>
      <c r="C423" s="180"/>
      <c r="F423" s="221"/>
    </row>
    <row r="424" ht="14.25" customHeight="1">
      <c r="A424" s="180"/>
      <c r="C424" s="180"/>
      <c r="F424" s="221"/>
    </row>
    <row r="425" ht="14.25" customHeight="1">
      <c r="A425" s="180"/>
      <c r="C425" s="180"/>
      <c r="F425" s="221"/>
    </row>
    <row r="426" ht="14.25" customHeight="1">
      <c r="A426" s="180"/>
      <c r="C426" s="180"/>
      <c r="F426" s="221"/>
    </row>
    <row r="427" ht="14.25" customHeight="1">
      <c r="A427" s="180"/>
      <c r="C427" s="180"/>
      <c r="F427" s="221"/>
    </row>
    <row r="428" ht="14.25" customHeight="1">
      <c r="A428" s="180"/>
      <c r="C428" s="180"/>
      <c r="F428" s="221"/>
    </row>
    <row r="429" ht="14.25" customHeight="1">
      <c r="A429" s="180"/>
      <c r="C429" s="180"/>
      <c r="F429" s="221"/>
    </row>
    <row r="430" ht="14.25" customHeight="1">
      <c r="A430" s="180"/>
      <c r="C430" s="180"/>
      <c r="F430" s="221"/>
    </row>
    <row r="431" ht="14.25" customHeight="1">
      <c r="A431" s="180"/>
      <c r="C431" s="180"/>
      <c r="F431" s="221"/>
    </row>
    <row r="432" ht="14.25" customHeight="1">
      <c r="A432" s="180"/>
      <c r="C432" s="180"/>
      <c r="F432" s="221"/>
    </row>
    <row r="433" ht="14.25" customHeight="1">
      <c r="A433" s="180"/>
      <c r="C433" s="180"/>
      <c r="F433" s="221"/>
    </row>
    <row r="434" ht="14.25" customHeight="1">
      <c r="A434" s="180"/>
      <c r="C434" s="180"/>
      <c r="F434" s="221"/>
    </row>
    <row r="435" ht="14.25" customHeight="1">
      <c r="A435" s="180"/>
      <c r="C435" s="180"/>
      <c r="F435" s="221"/>
    </row>
    <row r="436" ht="14.25" customHeight="1">
      <c r="A436" s="180"/>
      <c r="C436" s="180"/>
      <c r="F436" s="221"/>
    </row>
    <row r="437" ht="14.25" customHeight="1">
      <c r="A437" s="180"/>
      <c r="C437" s="180"/>
      <c r="F437" s="221"/>
    </row>
    <row r="438" ht="14.25" customHeight="1">
      <c r="A438" s="180"/>
      <c r="C438" s="180"/>
      <c r="F438" s="221"/>
    </row>
    <row r="439" ht="14.25" customHeight="1">
      <c r="A439" s="180"/>
      <c r="C439" s="180"/>
      <c r="F439" s="221"/>
    </row>
    <row r="440" ht="14.25" customHeight="1">
      <c r="A440" s="180"/>
      <c r="C440" s="180"/>
      <c r="F440" s="221"/>
    </row>
    <row r="441" ht="14.25" customHeight="1">
      <c r="A441" s="180"/>
      <c r="C441" s="180"/>
      <c r="F441" s="221"/>
    </row>
    <row r="442" ht="14.25" customHeight="1">
      <c r="A442" s="180"/>
      <c r="C442" s="180"/>
      <c r="F442" s="221"/>
    </row>
    <row r="443" ht="14.25" customHeight="1">
      <c r="A443" s="180"/>
      <c r="C443" s="180"/>
      <c r="F443" s="221"/>
    </row>
    <row r="444" ht="14.25" customHeight="1">
      <c r="A444" s="180"/>
      <c r="C444" s="180"/>
      <c r="F444" s="221"/>
    </row>
    <row r="445" ht="14.25" customHeight="1">
      <c r="A445" s="180"/>
      <c r="C445" s="180"/>
      <c r="F445" s="221"/>
    </row>
    <row r="446" ht="14.25" customHeight="1">
      <c r="A446" s="180"/>
      <c r="C446" s="180"/>
      <c r="F446" s="221"/>
    </row>
    <row r="447" ht="14.25" customHeight="1">
      <c r="A447" s="180"/>
      <c r="C447" s="180"/>
      <c r="F447" s="221"/>
    </row>
    <row r="448" ht="14.25" customHeight="1">
      <c r="A448" s="180"/>
      <c r="C448" s="180"/>
      <c r="F448" s="221"/>
    </row>
    <row r="449" ht="14.25" customHeight="1">
      <c r="A449" s="180"/>
      <c r="C449" s="180"/>
      <c r="F449" s="221"/>
    </row>
    <row r="450" ht="14.25" customHeight="1">
      <c r="A450" s="180"/>
      <c r="C450" s="180"/>
      <c r="F450" s="221"/>
    </row>
    <row r="451" ht="14.25" customHeight="1">
      <c r="A451" s="180"/>
      <c r="C451" s="180"/>
      <c r="F451" s="221"/>
    </row>
    <row r="452" ht="14.25" customHeight="1">
      <c r="A452" s="180"/>
      <c r="C452" s="180"/>
      <c r="F452" s="221"/>
    </row>
    <row r="453" ht="14.25" customHeight="1">
      <c r="A453" s="180"/>
      <c r="C453" s="180"/>
      <c r="F453" s="221"/>
    </row>
    <row r="454" ht="14.25" customHeight="1">
      <c r="A454" s="180"/>
      <c r="C454" s="180"/>
      <c r="F454" s="221"/>
    </row>
    <row r="455" ht="14.25" customHeight="1">
      <c r="A455" s="180"/>
      <c r="C455" s="180"/>
      <c r="F455" s="221"/>
    </row>
    <row r="456" ht="14.25" customHeight="1">
      <c r="A456" s="180"/>
      <c r="C456" s="180"/>
      <c r="F456" s="221"/>
    </row>
    <row r="457" ht="14.25" customHeight="1">
      <c r="A457" s="180"/>
      <c r="C457" s="180"/>
      <c r="F457" s="221"/>
    </row>
    <row r="458" ht="14.25" customHeight="1">
      <c r="A458" s="180"/>
      <c r="C458" s="180"/>
      <c r="F458" s="221"/>
    </row>
    <row r="459" ht="14.25" customHeight="1">
      <c r="A459" s="180"/>
      <c r="C459" s="180"/>
      <c r="F459" s="221"/>
    </row>
    <row r="460" ht="14.25" customHeight="1">
      <c r="A460" s="180"/>
      <c r="C460" s="180"/>
      <c r="F460" s="221"/>
    </row>
    <row r="461" ht="14.25" customHeight="1">
      <c r="A461" s="180"/>
      <c r="C461" s="180"/>
      <c r="F461" s="221"/>
    </row>
    <row r="462" ht="14.25" customHeight="1">
      <c r="A462" s="180"/>
      <c r="C462" s="180"/>
      <c r="F462" s="221"/>
    </row>
    <row r="463" ht="14.25" customHeight="1">
      <c r="A463" s="180"/>
      <c r="C463" s="180"/>
      <c r="F463" s="221"/>
    </row>
    <row r="464" ht="14.25" customHeight="1">
      <c r="A464" s="180"/>
      <c r="C464" s="180"/>
      <c r="F464" s="221"/>
    </row>
    <row r="465" ht="14.25" customHeight="1">
      <c r="A465" s="180"/>
      <c r="C465" s="180"/>
      <c r="F465" s="221"/>
    </row>
    <row r="466" ht="14.25" customHeight="1">
      <c r="A466" s="180"/>
      <c r="C466" s="180"/>
      <c r="F466" s="221"/>
    </row>
    <row r="467" ht="14.25" customHeight="1">
      <c r="A467" s="180"/>
      <c r="C467" s="180"/>
      <c r="F467" s="221"/>
    </row>
    <row r="468" ht="14.25" customHeight="1">
      <c r="A468" s="180"/>
      <c r="C468" s="180"/>
      <c r="F468" s="221"/>
    </row>
    <row r="469" ht="14.25" customHeight="1">
      <c r="A469" s="180"/>
      <c r="C469" s="180"/>
      <c r="F469" s="221"/>
    </row>
    <row r="470" ht="14.25" customHeight="1">
      <c r="A470" s="180"/>
      <c r="C470" s="180"/>
      <c r="F470" s="221"/>
    </row>
    <row r="471" ht="14.25" customHeight="1">
      <c r="A471" s="180"/>
      <c r="C471" s="180"/>
      <c r="F471" s="221"/>
    </row>
    <row r="472" ht="14.25" customHeight="1">
      <c r="A472" s="180"/>
      <c r="C472" s="180"/>
      <c r="F472" s="221"/>
    </row>
    <row r="473" ht="14.25" customHeight="1">
      <c r="A473" s="180"/>
      <c r="C473" s="180"/>
      <c r="F473" s="221"/>
    </row>
    <row r="474" ht="14.25" customHeight="1">
      <c r="A474" s="180"/>
      <c r="C474" s="180"/>
      <c r="F474" s="221"/>
    </row>
    <row r="475" ht="14.25" customHeight="1">
      <c r="A475" s="180"/>
      <c r="C475" s="180"/>
      <c r="F475" s="221"/>
    </row>
    <row r="476" ht="14.25" customHeight="1">
      <c r="A476" s="180"/>
      <c r="C476" s="180"/>
      <c r="F476" s="221"/>
    </row>
    <row r="477" ht="14.25" customHeight="1">
      <c r="A477" s="180"/>
      <c r="C477" s="180"/>
      <c r="F477" s="221"/>
    </row>
    <row r="478" ht="14.25" customHeight="1">
      <c r="A478" s="180"/>
      <c r="C478" s="180"/>
      <c r="F478" s="221"/>
    </row>
    <row r="479" ht="14.25" customHeight="1">
      <c r="A479" s="180"/>
      <c r="C479" s="180"/>
      <c r="F479" s="221"/>
    </row>
    <row r="480" ht="14.25" customHeight="1">
      <c r="A480" s="180"/>
      <c r="C480" s="180"/>
      <c r="F480" s="221"/>
    </row>
    <row r="481" ht="14.25" customHeight="1">
      <c r="A481" s="180"/>
      <c r="C481" s="180"/>
      <c r="F481" s="221"/>
    </row>
    <row r="482" ht="14.25" customHeight="1">
      <c r="A482" s="180"/>
      <c r="C482" s="180"/>
      <c r="F482" s="221"/>
    </row>
    <row r="483" ht="14.25" customHeight="1">
      <c r="A483" s="180"/>
      <c r="C483" s="180"/>
      <c r="F483" s="221"/>
    </row>
    <row r="484" ht="14.25" customHeight="1">
      <c r="A484" s="180"/>
      <c r="C484" s="180"/>
      <c r="F484" s="221"/>
    </row>
    <row r="485" ht="14.25" customHeight="1">
      <c r="A485" s="180"/>
      <c r="C485" s="180"/>
      <c r="F485" s="221"/>
    </row>
    <row r="486" ht="14.25" customHeight="1">
      <c r="A486" s="180"/>
      <c r="C486" s="180"/>
      <c r="F486" s="221"/>
    </row>
    <row r="487" ht="14.25" customHeight="1">
      <c r="A487" s="180"/>
      <c r="C487" s="180"/>
      <c r="F487" s="221"/>
    </row>
    <row r="488" ht="14.25" customHeight="1">
      <c r="A488" s="180"/>
      <c r="C488" s="180"/>
      <c r="F488" s="221"/>
    </row>
    <row r="489" ht="14.25" customHeight="1">
      <c r="A489" s="180"/>
      <c r="C489" s="180"/>
      <c r="F489" s="221"/>
    </row>
    <row r="490" ht="14.25" customHeight="1">
      <c r="A490" s="180"/>
      <c r="C490" s="180"/>
      <c r="F490" s="221"/>
    </row>
    <row r="491" ht="14.25" customHeight="1">
      <c r="A491" s="180"/>
      <c r="C491" s="180"/>
      <c r="F491" s="221"/>
    </row>
    <row r="492" ht="14.25" customHeight="1">
      <c r="A492" s="180"/>
      <c r="C492" s="180"/>
      <c r="F492" s="221"/>
    </row>
    <row r="493" ht="14.25" customHeight="1">
      <c r="A493" s="180"/>
      <c r="C493" s="180"/>
      <c r="F493" s="221"/>
    </row>
    <row r="494" ht="14.25" customHeight="1">
      <c r="A494" s="180"/>
      <c r="C494" s="180"/>
      <c r="F494" s="221"/>
    </row>
    <row r="495" ht="14.25" customHeight="1">
      <c r="A495" s="180"/>
      <c r="C495" s="180"/>
      <c r="F495" s="221"/>
    </row>
    <row r="496" ht="14.25" customHeight="1">
      <c r="A496" s="180"/>
      <c r="C496" s="180"/>
      <c r="F496" s="221"/>
    </row>
    <row r="497" ht="14.25" customHeight="1">
      <c r="A497" s="180"/>
      <c r="C497" s="180"/>
      <c r="F497" s="221"/>
    </row>
    <row r="498" ht="14.25" customHeight="1">
      <c r="A498" s="180"/>
      <c r="C498" s="180"/>
      <c r="F498" s="221"/>
    </row>
    <row r="499" ht="14.25" customHeight="1">
      <c r="A499" s="180"/>
      <c r="C499" s="180"/>
      <c r="F499" s="221"/>
    </row>
    <row r="500" ht="14.25" customHeight="1">
      <c r="A500" s="180"/>
      <c r="C500" s="180"/>
      <c r="F500" s="221"/>
    </row>
    <row r="501" ht="14.25" customHeight="1">
      <c r="A501" s="180"/>
      <c r="C501" s="180"/>
      <c r="F501" s="221"/>
    </row>
    <row r="502" ht="14.25" customHeight="1">
      <c r="A502" s="180"/>
      <c r="C502" s="180"/>
      <c r="F502" s="221"/>
    </row>
    <row r="503" ht="14.25" customHeight="1">
      <c r="A503" s="180"/>
      <c r="C503" s="180"/>
      <c r="F503" s="221"/>
    </row>
    <row r="504" ht="14.25" customHeight="1">
      <c r="A504" s="180"/>
      <c r="C504" s="180"/>
      <c r="F504" s="221"/>
    </row>
    <row r="505" ht="14.25" customHeight="1">
      <c r="A505" s="180"/>
      <c r="C505" s="180"/>
      <c r="F505" s="221"/>
    </row>
    <row r="506" ht="14.25" customHeight="1">
      <c r="A506" s="180"/>
      <c r="C506" s="180"/>
      <c r="F506" s="221"/>
    </row>
    <row r="507" ht="14.25" customHeight="1">
      <c r="A507" s="180"/>
      <c r="C507" s="180"/>
      <c r="F507" s="221"/>
    </row>
    <row r="508" ht="14.25" customHeight="1">
      <c r="A508" s="180"/>
      <c r="C508" s="180"/>
      <c r="F508" s="221"/>
    </row>
    <row r="509" ht="14.25" customHeight="1">
      <c r="A509" s="180"/>
      <c r="C509" s="180"/>
      <c r="F509" s="221"/>
    </row>
    <row r="510" ht="14.25" customHeight="1">
      <c r="A510" s="180"/>
      <c r="C510" s="180"/>
      <c r="F510" s="221"/>
    </row>
    <row r="511" ht="14.25" customHeight="1">
      <c r="A511" s="180"/>
      <c r="C511" s="180"/>
      <c r="F511" s="221"/>
    </row>
    <row r="512" ht="14.25" customHeight="1">
      <c r="A512" s="180"/>
      <c r="C512" s="180"/>
      <c r="F512" s="221"/>
    </row>
    <row r="513" ht="14.25" customHeight="1">
      <c r="A513" s="180"/>
      <c r="C513" s="180"/>
      <c r="F513" s="221"/>
    </row>
    <row r="514" ht="14.25" customHeight="1">
      <c r="A514" s="180"/>
      <c r="C514" s="180"/>
      <c r="F514" s="221"/>
    </row>
    <row r="515" ht="14.25" customHeight="1">
      <c r="A515" s="180"/>
      <c r="C515" s="180"/>
      <c r="F515" s="221"/>
    </row>
    <row r="516" ht="14.25" customHeight="1">
      <c r="A516" s="180"/>
      <c r="C516" s="180"/>
      <c r="F516" s="221"/>
    </row>
    <row r="517" ht="14.25" customHeight="1">
      <c r="A517" s="180"/>
      <c r="C517" s="180"/>
      <c r="F517" s="221"/>
    </row>
    <row r="518" ht="14.25" customHeight="1">
      <c r="A518" s="180"/>
      <c r="C518" s="180"/>
      <c r="F518" s="221"/>
    </row>
    <row r="519" ht="14.25" customHeight="1">
      <c r="A519" s="180"/>
      <c r="C519" s="180"/>
      <c r="F519" s="221"/>
    </row>
    <row r="520" ht="14.25" customHeight="1">
      <c r="A520" s="180"/>
      <c r="C520" s="180"/>
      <c r="F520" s="221"/>
    </row>
    <row r="521" ht="14.25" customHeight="1">
      <c r="A521" s="180"/>
      <c r="C521" s="180"/>
      <c r="F521" s="221"/>
    </row>
    <row r="522" ht="14.25" customHeight="1">
      <c r="A522" s="180"/>
      <c r="C522" s="180"/>
      <c r="F522" s="221"/>
    </row>
    <row r="523" ht="14.25" customHeight="1">
      <c r="A523" s="180"/>
      <c r="C523" s="180"/>
      <c r="F523" s="221"/>
    </row>
    <row r="524" ht="14.25" customHeight="1">
      <c r="A524" s="180"/>
      <c r="C524" s="180"/>
      <c r="F524" s="221"/>
    </row>
    <row r="525" ht="14.25" customHeight="1">
      <c r="A525" s="180"/>
      <c r="C525" s="180"/>
      <c r="F525" s="221"/>
    </row>
    <row r="526" ht="14.25" customHeight="1">
      <c r="A526" s="180"/>
      <c r="C526" s="180"/>
      <c r="F526" s="221"/>
    </row>
    <row r="527" ht="14.25" customHeight="1">
      <c r="A527" s="180"/>
      <c r="C527" s="180"/>
      <c r="F527" s="221"/>
    </row>
    <row r="528" ht="14.25" customHeight="1">
      <c r="A528" s="180"/>
      <c r="C528" s="180"/>
      <c r="F528" s="221"/>
    </row>
    <row r="529" ht="14.25" customHeight="1">
      <c r="A529" s="180"/>
      <c r="C529" s="180"/>
      <c r="F529" s="221"/>
    </row>
    <row r="530" ht="14.25" customHeight="1">
      <c r="A530" s="180"/>
      <c r="C530" s="180"/>
      <c r="F530" s="221"/>
    </row>
    <row r="531" ht="14.25" customHeight="1">
      <c r="A531" s="180"/>
      <c r="C531" s="180"/>
      <c r="F531" s="221"/>
    </row>
    <row r="532" ht="14.25" customHeight="1">
      <c r="A532" s="180"/>
      <c r="C532" s="180"/>
      <c r="F532" s="221"/>
    </row>
    <row r="533" ht="14.25" customHeight="1">
      <c r="A533" s="180"/>
      <c r="C533" s="180"/>
      <c r="F533" s="221"/>
    </row>
    <row r="534" ht="14.25" customHeight="1">
      <c r="A534" s="180"/>
      <c r="C534" s="180"/>
      <c r="F534" s="221"/>
    </row>
    <row r="535" ht="14.25" customHeight="1">
      <c r="A535" s="180"/>
      <c r="C535" s="180"/>
      <c r="F535" s="221"/>
    </row>
    <row r="536" ht="14.25" customHeight="1">
      <c r="A536" s="180"/>
      <c r="C536" s="180"/>
      <c r="F536" s="221"/>
    </row>
    <row r="537" ht="14.25" customHeight="1">
      <c r="A537" s="180"/>
      <c r="C537" s="180"/>
      <c r="F537" s="221"/>
    </row>
    <row r="538" ht="14.25" customHeight="1">
      <c r="A538" s="180"/>
      <c r="C538" s="180"/>
      <c r="F538" s="221"/>
    </row>
    <row r="539" ht="14.25" customHeight="1">
      <c r="A539" s="180"/>
      <c r="C539" s="180"/>
      <c r="F539" s="221"/>
    </row>
    <row r="540" ht="14.25" customHeight="1">
      <c r="A540" s="180"/>
      <c r="C540" s="180"/>
      <c r="F540" s="221"/>
    </row>
    <row r="541" ht="14.25" customHeight="1">
      <c r="A541" s="180"/>
      <c r="C541" s="180"/>
      <c r="F541" s="221"/>
    </row>
    <row r="542" ht="14.25" customHeight="1">
      <c r="A542" s="180"/>
      <c r="C542" s="180"/>
      <c r="F542" s="221"/>
    </row>
    <row r="543" ht="14.25" customHeight="1">
      <c r="A543" s="180"/>
      <c r="C543" s="180"/>
      <c r="F543" s="221"/>
    </row>
    <row r="544" ht="14.25" customHeight="1">
      <c r="A544" s="180"/>
      <c r="C544" s="180"/>
      <c r="F544" s="221"/>
    </row>
    <row r="545" ht="14.25" customHeight="1">
      <c r="A545" s="180"/>
      <c r="C545" s="180"/>
      <c r="F545" s="221"/>
    </row>
    <row r="546" ht="14.25" customHeight="1">
      <c r="A546" s="180"/>
      <c r="C546" s="180"/>
      <c r="F546" s="221"/>
    </row>
    <row r="547" ht="14.25" customHeight="1">
      <c r="A547" s="180"/>
      <c r="C547" s="180"/>
      <c r="F547" s="221"/>
    </row>
    <row r="548" ht="14.25" customHeight="1">
      <c r="A548" s="180"/>
      <c r="C548" s="180"/>
      <c r="F548" s="221"/>
    </row>
    <row r="549" ht="14.25" customHeight="1">
      <c r="A549" s="180"/>
      <c r="C549" s="180"/>
      <c r="F549" s="221"/>
    </row>
    <row r="550" ht="14.25" customHeight="1">
      <c r="A550" s="180"/>
      <c r="C550" s="180"/>
      <c r="F550" s="221"/>
    </row>
    <row r="551" ht="14.25" customHeight="1">
      <c r="A551" s="180"/>
      <c r="C551" s="180"/>
      <c r="F551" s="221"/>
    </row>
    <row r="552" ht="14.25" customHeight="1">
      <c r="A552" s="180"/>
      <c r="C552" s="180"/>
      <c r="F552" s="221"/>
    </row>
    <row r="553" ht="14.25" customHeight="1">
      <c r="A553" s="180"/>
      <c r="C553" s="180"/>
      <c r="F553" s="221"/>
    </row>
    <row r="554" ht="14.25" customHeight="1">
      <c r="A554" s="180"/>
      <c r="C554" s="180"/>
      <c r="F554" s="221"/>
    </row>
    <row r="555" ht="14.25" customHeight="1">
      <c r="A555" s="180"/>
      <c r="C555" s="180"/>
      <c r="F555" s="221"/>
    </row>
    <row r="556" ht="14.25" customHeight="1">
      <c r="A556" s="180"/>
      <c r="C556" s="180"/>
      <c r="F556" s="221"/>
    </row>
    <row r="557" ht="14.25" customHeight="1">
      <c r="A557" s="180"/>
      <c r="C557" s="180"/>
      <c r="F557" s="221"/>
    </row>
    <row r="558" ht="14.25" customHeight="1">
      <c r="A558" s="180"/>
      <c r="C558" s="180"/>
      <c r="F558" s="221"/>
    </row>
    <row r="559" ht="14.25" customHeight="1">
      <c r="A559" s="180"/>
      <c r="C559" s="180"/>
      <c r="F559" s="221"/>
    </row>
    <row r="560" ht="14.25" customHeight="1">
      <c r="A560" s="180"/>
      <c r="C560" s="180"/>
      <c r="F560" s="221"/>
    </row>
    <row r="561" ht="14.25" customHeight="1">
      <c r="A561" s="180"/>
      <c r="C561" s="180"/>
      <c r="F561" s="221"/>
    </row>
    <row r="562" ht="14.25" customHeight="1">
      <c r="A562" s="180"/>
      <c r="C562" s="180"/>
      <c r="F562" s="221"/>
    </row>
    <row r="563" ht="14.25" customHeight="1">
      <c r="A563" s="180"/>
      <c r="C563" s="180"/>
      <c r="F563" s="221"/>
    </row>
    <row r="564" ht="14.25" customHeight="1">
      <c r="A564" s="180"/>
      <c r="C564" s="180"/>
      <c r="F564" s="221"/>
    </row>
    <row r="565" ht="14.25" customHeight="1">
      <c r="A565" s="180"/>
      <c r="C565" s="180"/>
      <c r="F565" s="221"/>
    </row>
    <row r="566" ht="14.25" customHeight="1">
      <c r="A566" s="180"/>
      <c r="C566" s="180"/>
      <c r="F566" s="221"/>
    </row>
    <row r="567" ht="14.25" customHeight="1">
      <c r="A567" s="180"/>
      <c r="C567" s="180"/>
      <c r="F567" s="221"/>
    </row>
    <row r="568" ht="14.25" customHeight="1">
      <c r="A568" s="180"/>
      <c r="C568" s="180"/>
      <c r="F568" s="221"/>
    </row>
    <row r="569" ht="14.25" customHeight="1">
      <c r="A569" s="180"/>
      <c r="C569" s="180"/>
      <c r="F569" s="221"/>
    </row>
    <row r="570" ht="14.25" customHeight="1">
      <c r="A570" s="180"/>
      <c r="C570" s="180"/>
      <c r="F570" s="221"/>
    </row>
    <row r="571" ht="14.25" customHeight="1">
      <c r="A571" s="180"/>
      <c r="C571" s="180"/>
      <c r="F571" s="221"/>
    </row>
    <row r="572" ht="14.25" customHeight="1">
      <c r="A572" s="180"/>
      <c r="C572" s="180"/>
      <c r="F572" s="221"/>
    </row>
    <row r="573" ht="14.25" customHeight="1">
      <c r="A573" s="180"/>
      <c r="C573" s="180"/>
      <c r="F573" s="221"/>
    </row>
    <row r="574" ht="14.25" customHeight="1">
      <c r="A574" s="180"/>
      <c r="C574" s="180"/>
      <c r="F574" s="221"/>
    </row>
    <row r="575" ht="14.25" customHeight="1">
      <c r="A575" s="180"/>
      <c r="C575" s="180"/>
      <c r="F575" s="221"/>
    </row>
    <row r="576" ht="14.25" customHeight="1">
      <c r="A576" s="180"/>
      <c r="C576" s="180"/>
      <c r="F576" s="221"/>
    </row>
    <row r="577" ht="14.25" customHeight="1">
      <c r="A577" s="180"/>
      <c r="C577" s="180"/>
      <c r="F577" s="221"/>
    </row>
    <row r="578" ht="14.25" customHeight="1">
      <c r="A578" s="180"/>
      <c r="C578" s="180"/>
      <c r="F578" s="221"/>
    </row>
    <row r="579" ht="14.25" customHeight="1">
      <c r="A579" s="180"/>
      <c r="C579" s="180"/>
      <c r="F579" s="221"/>
    </row>
    <row r="580" ht="14.25" customHeight="1">
      <c r="A580" s="180"/>
      <c r="C580" s="180"/>
      <c r="F580" s="221"/>
    </row>
    <row r="581" ht="14.25" customHeight="1">
      <c r="A581" s="180"/>
      <c r="C581" s="180"/>
      <c r="F581" s="221"/>
    </row>
    <row r="582" ht="14.25" customHeight="1">
      <c r="A582" s="180"/>
      <c r="C582" s="180"/>
      <c r="F582" s="221"/>
    </row>
    <row r="583" ht="14.25" customHeight="1">
      <c r="A583" s="180"/>
      <c r="C583" s="180"/>
      <c r="F583" s="221"/>
    </row>
    <row r="584" ht="14.25" customHeight="1">
      <c r="A584" s="180"/>
      <c r="C584" s="180"/>
      <c r="F584" s="221"/>
    </row>
    <row r="585" ht="14.25" customHeight="1">
      <c r="A585" s="180"/>
      <c r="C585" s="180"/>
      <c r="F585" s="221"/>
    </row>
    <row r="586" ht="14.25" customHeight="1">
      <c r="A586" s="180"/>
      <c r="C586" s="180"/>
      <c r="F586" s="221"/>
    </row>
    <row r="587" ht="14.25" customHeight="1">
      <c r="A587" s="180"/>
      <c r="C587" s="180"/>
      <c r="F587" s="221"/>
    </row>
    <row r="588" ht="14.25" customHeight="1">
      <c r="A588" s="180"/>
      <c r="C588" s="180"/>
      <c r="F588" s="221"/>
    </row>
    <row r="589" ht="14.25" customHeight="1">
      <c r="A589" s="180"/>
      <c r="C589" s="180"/>
      <c r="F589" s="221"/>
    </row>
    <row r="590" ht="14.25" customHeight="1">
      <c r="A590" s="180"/>
      <c r="C590" s="180"/>
      <c r="F590" s="221"/>
    </row>
    <row r="591" ht="14.25" customHeight="1">
      <c r="A591" s="180"/>
      <c r="C591" s="180"/>
      <c r="F591" s="221"/>
    </row>
    <row r="592" ht="14.25" customHeight="1">
      <c r="A592" s="180"/>
      <c r="C592" s="180"/>
      <c r="F592" s="221"/>
    </row>
    <row r="593" ht="14.25" customHeight="1">
      <c r="A593" s="180"/>
      <c r="C593" s="180"/>
      <c r="F593" s="221"/>
    </row>
    <row r="594" ht="14.25" customHeight="1">
      <c r="A594" s="180"/>
      <c r="C594" s="180"/>
      <c r="F594" s="221"/>
    </row>
    <row r="595" ht="14.25" customHeight="1">
      <c r="A595" s="180"/>
      <c r="C595" s="180"/>
      <c r="F595" s="221"/>
    </row>
    <row r="596" ht="14.25" customHeight="1">
      <c r="A596" s="180"/>
      <c r="C596" s="180"/>
      <c r="F596" s="221"/>
    </row>
    <row r="597" ht="14.25" customHeight="1">
      <c r="A597" s="180"/>
      <c r="C597" s="180"/>
      <c r="F597" s="221"/>
    </row>
    <row r="598" ht="14.25" customHeight="1">
      <c r="A598" s="180"/>
      <c r="C598" s="180"/>
      <c r="F598" s="221"/>
    </row>
    <row r="599" ht="14.25" customHeight="1">
      <c r="A599" s="180"/>
      <c r="C599" s="180"/>
      <c r="F599" s="221"/>
    </row>
    <row r="600" ht="14.25" customHeight="1">
      <c r="A600" s="180"/>
      <c r="C600" s="180"/>
      <c r="F600" s="221"/>
    </row>
    <row r="601" ht="14.25" customHeight="1">
      <c r="A601" s="180"/>
      <c r="C601" s="180"/>
      <c r="F601" s="221"/>
    </row>
    <row r="602" ht="14.25" customHeight="1">
      <c r="A602" s="180"/>
      <c r="C602" s="180"/>
      <c r="F602" s="221"/>
    </row>
    <row r="603" ht="14.25" customHeight="1">
      <c r="A603" s="180"/>
      <c r="C603" s="180"/>
      <c r="F603" s="221"/>
    </row>
    <row r="604" ht="14.25" customHeight="1">
      <c r="A604" s="180"/>
      <c r="C604" s="180"/>
      <c r="F604" s="221"/>
    </row>
    <row r="605" ht="14.25" customHeight="1">
      <c r="A605" s="180"/>
      <c r="C605" s="180"/>
      <c r="F605" s="221"/>
    </row>
    <row r="606" ht="14.25" customHeight="1">
      <c r="A606" s="180"/>
      <c r="C606" s="180"/>
      <c r="F606" s="221"/>
    </row>
    <row r="607" ht="14.25" customHeight="1">
      <c r="A607" s="180"/>
      <c r="C607" s="180"/>
      <c r="F607" s="221"/>
    </row>
    <row r="608" ht="14.25" customHeight="1">
      <c r="A608" s="180"/>
      <c r="C608" s="180"/>
      <c r="F608" s="221"/>
    </row>
    <row r="609" ht="14.25" customHeight="1">
      <c r="A609" s="180"/>
      <c r="C609" s="180"/>
      <c r="F609" s="221"/>
    </row>
    <row r="610" ht="14.25" customHeight="1">
      <c r="A610" s="180"/>
      <c r="C610" s="180"/>
      <c r="F610" s="221"/>
    </row>
    <row r="611" ht="14.25" customHeight="1">
      <c r="A611" s="180"/>
      <c r="C611" s="180"/>
      <c r="F611" s="221"/>
    </row>
    <row r="612" ht="14.25" customHeight="1">
      <c r="A612" s="180"/>
      <c r="C612" s="180"/>
      <c r="F612" s="221"/>
    </row>
    <row r="613" ht="14.25" customHeight="1">
      <c r="A613" s="180"/>
      <c r="C613" s="180"/>
      <c r="F613" s="221"/>
    </row>
    <row r="614" ht="14.25" customHeight="1">
      <c r="A614" s="180"/>
      <c r="C614" s="180"/>
      <c r="F614" s="221"/>
    </row>
    <row r="615" ht="14.25" customHeight="1">
      <c r="A615" s="180"/>
      <c r="C615" s="180"/>
      <c r="F615" s="221"/>
    </row>
    <row r="616" ht="14.25" customHeight="1">
      <c r="A616" s="180"/>
      <c r="C616" s="180"/>
      <c r="F616" s="221"/>
    </row>
    <row r="617" ht="14.25" customHeight="1">
      <c r="A617" s="180"/>
      <c r="C617" s="180"/>
      <c r="F617" s="221"/>
    </row>
    <row r="618" ht="14.25" customHeight="1">
      <c r="A618" s="180"/>
      <c r="C618" s="180"/>
      <c r="F618" s="221"/>
    </row>
    <row r="619" ht="14.25" customHeight="1">
      <c r="A619" s="180"/>
      <c r="C619" s="180"/>
      <c r="F619" s="221"/>
    </row>
    <row r="620" ht="14.25" customHeight="1">
      <c r="A620" s="180"/>
      <c r="C620" s="180"/>
      <c r="F620" s="221"/>
    </row>
    <row r="621" ht="14.25" customHeight="1">
      <c r="A621" s="180"/>
      <c r="C621" s="180"/>
      <c r="F621" s="221"/>
    </row>
    <row r="622" ht="14.25" customHeight="1">
      <c r="A622" s="180"/>
      <c r="C622" s="180"/>
      <c r="F622" s="221"/>
    </row>
    <row r="623" ht="14.25" customHeight="1">
      <c r="A623" s="180"/>
      <c r="C623" s="180"/>
      <c r="F623" s="221"/>
    </row>
    <row r="624" ht="14.25" customHeight="1">
      <c r="A624" s="180"/>
      <c r="C624" s="180"/>
      <c r="F624" s="221"/>
    </row>
    <row r="625" ht="14.25" customHeight="1">
      <c r="A625" s="180"/>
      <c r="C625" s="180"/>
      <c r="F625" s="221"/>
    </row>
    <row r="626" ht="14.25" customHeight="1">
      <c r="A626" s="180"/>
      <c r="C626" s="180"/>
      <c r="F626" s="221"/>
    </row>
    <row r="627" ht="14.25" customHeight="1">
      <c r="A627" s="180"/>
      <c r="C627" s="180"/>
      <c r="F627" s="221"/>
    </row>
    <row r="628" ht="14.25" customHeight="1">
      <c r="A628" s="180"/>
      <c r="C628" s="180"/>
      <c r="F628" s="221"/>
    </row>
    <row r="629" ht="14.25" customHeight="1">
      <c r="A629" s="180"/>
      <c r="C629" s="180"/>
      <c r="F629" s="221"/>
    </row>
    <row r="630" ht="14.25" customHeight="1">
      <c r="A630" s="180"/>
      <c r="C630" s="180"/>
      <c r="F630" s="221"/>
    </row>
    <row r="631" ht="14.25" customHeight="1">
      <c r="A631" s="180"/>
      <c r="C631" s="180"/>
      <c r="F631" s="221"/>
    </row>
    <row r="632" ht="14.25" customHeight="1">
      <c r="A632" s="180"/>
      <c r="C632" s="180"/>
      <c r="F632" s="221"/>
    </row>
    <row r="633" ht="14.25" customHeight="1">
      <c r="A633" s="180"/>
      <c r="C633" s="180"/>
      <c r="F633" s="221"/>
    </row>
    <row r="634" ht="14.25" customHeight="1">
      <c r="A634" s="180"/>
      <c r="C634" s="180"/>
      <c r="F634" s="221"/>
    </row>
    <row r="635" ht="14.25" customHeight="1">
      <c r="A635" s="180"/>
      <c r="C635" s="180"/>
      <c r="F635" s="221"/>
    </row>
    <row r="636" ht="14.25" customHeight="1">
      <c r="A636" s="180"/>
      <c r="C636" s="180"/>
      <c r="F636" s="221"/>
    </row>
    <row r="637" ht="14.25" customHeight="1">
      <c r="A637" s="180"/>
      <c r="C637" s="180"/>
      <c r="F637" s="221"/>
    </row>
    <row r="638" ht="14.25" customHeight="1">
      <c r="A638" s="180"/>
      <c r="C638" s="180"/>
      <c r="F638" s="221"/>
    </row>
    <row r="639" ht="14.25" customHeight="1">
      <c r="A639" s="180"/>
      <c r="C639" s="180"/>
      <c r="F639" s="221"/>
    </row>
    <row r="640" ht="14.25" customHeight="1">
      <c r="A640" s="180"/>
      <c r="C640" s="180"/>
      <c r="F640" s="221"/>
    </row>
    <row r="641" ht="14.25" customHeight="1">
      <c r="A641" s="180"/>
      <c r="C641" s="180"/>
      <c r="F641" s="221"/>
    </row>
    <row r="642" ht="14.25" customHeight="1">
      <c r="A642" s="180"/>
      <c r="C642" s="180"/>
      <c r="F642" s="221"/>
    </row>
    <row r="643" ht="14.25" customHeight="1">
      <c r="A643" s="180"/>
      <c r="C643" s="180"/>
      <c r="F643" s="221"/>
    </row>
    <row r="644" ht="14.25" customHeight="1">
      <c r="A644" s="180"/>
      <c r="C644" s="180"/>
      <c r="F644" s="221"/>
    </row>
    <row r="645" ht="14.25" customHeight="1">
      <c r="A645" s="180"/>
      <c r="C645" s="180"/>
      <c r="F645" s="221"/>
    </row>
    <row r="646" ht="14.25" customHeight="1">
      <c r="A646" s="180"/>
      <c r="C646" s="180"/>
      <c r="F646" s="221"/>
    </row>
    <row r="647" ht="14.25" customHeight="1">
      <c r="A647" s="180"/>
      <c r="C647" s="180"/>
      <c r="F647" s="221"/>
    </row>
    <row r="648" ht="14.25" customHeight="1">
      <c r="A648" s="180"/>
      <c r="C648" s="180"/>
      <c r="F648" s="221"/>
    </row>
    <row r="649" ht="14.25" customHeight="1">
      <c r="A649" s="180"/>
      <c r="C649" s="180"/>
      <c r="F649" s="221"/>
    </row>
    <row r="650" ht="14.25" customHeight="1">
      <c r="A650" s="180"/>
      <c r="C650" s="180"/>
      <c r="F650" s="221"/>
    </row>
    <row r="651" ht="14.25" customHeight="1">
      <c r="A651" s="180"/>
      <c r="C651" s="180"/>
      <c r="F651" s="221"/>
    </row>
    <row r="652" ht="14.25" customHeight="1">
      <c r="A652" s="180"/>
      <c r="C652" s="180"/>
      <c r="F652" s="221"/>
    </row>
    <row r="653" ht="14.25" customHeight="1">
      <c r="A653" s="180"/>
      <c r="C653" s="180"/>
      <c r="F653" s="221"/>
    </row>
    <row r="654" ht="14.25" customHeight="1">
      <c r="A654" s="180"/>
      <c r="C654" s="180"/>
      <c r="F654" s="221"/>
    </row>
    <row r="655" ht="14.25" customHeight="1">
      <c r="A655" s="180"/>
      <c r="C655" s="180"/>
      <c r="F655" s="221"/>
    </row>
    <row r="656" ht="14.25" customHeight="1">
      <c r="A656" s="180"/>
      <c r="C656" s="180"/>
      <c r="F656" s="221"/>
    </row>
    <row r="657" ht="14.25" customHeight="1">
      <c r="A657" s="180"/>
      <c r="C657" s="180"/>
      <c r="F657" s="221"/>
    </row>
    <row r="658" ht="14.25" customHeight="1">
      <c r="A658" s="180"/>
      <c r="C658" s="180"/>
      <c r="F658" s="221"/>
    </row>
    <row r="659" ht="14.25" customHeight="1">
      <c r="A659" s="180"/>
      <c r="C659" s="180"/>
      <c r="F659" s="221"/>
    </row>
    <row r="660" ht="14.25" customHeight="1">
      <c r="A660" s="180"/>
      <c r="C660" s="180"/>
      <c r="F660" s="221"/>
    </row>
    <row r="661" ht="14.25" customHeight="1">
      <c r="A661" s="180"/>
      <c r="C661" s="180"/>
      <c r="F661" s="221"/>
    </row>
    <row r="662" ht="14.25" customHeight="1">
      <c r="A662" s="180"/>
      <c r="C662" s="180"/>
      <c r="F662" s="221"/>
    </row>
    <row r="663" ht="14.25" customHeight="1">
      <c r="A663" s="180"/>
      <c r="C663" s="180"/>
      <c r="F663" s="221"/>
    </row>
    <row r="664" ht="14.25" customHeight="1">
      <c r="A664" s="180"/>
      <c r="C664" s="180"/>
      <c r="F664" s="221"/>
    </row>
    <row r="665" ht="14.25" customHeight="1">
      <c r="A665" s="180"/>
      <c r="C665" s="180"/>
      <c r="F665" s="221"/>
    </row>
    <row r="666" ht="14.25" customHeight="1">
      <c r="A666" s="180"/>
      <c r="C666" s="180"/>
      <c r="F666" s="221"/>
    </row>
    <row r="667" ht="14.25" customHeight="1">
      <c r="A667" s="180"/>
      <c r="C667" s="180"/>
      <c r="F667" s="221"/>
    </row>
    <row r="668" ht="14.25" customHeight="1">
      <c r="A668" s="180"/>
      <c r="C668" s="180"/>
      <c r="F668" s="221"/>
    </row>
    <row r="669" ht="14.25" customHeight="1">
      <c r="A669" s="180"/>
      <c r="C669" s="180"/>
      <c r="F669" s="221"/>
    </row>
    <row r="670" ht="14.25" customHeight="1">
      <c r="A670" s="180"/>
      <c r="C670" s="180"/>
      <c r="F670" s="221"/>
    </row>
    <row r="671" ht="14.25" customHeight="1">
      <c r="A671" s="180"/>
      <c r="C671" s="180"/>
      <c r="F671" s="221"/>
    </row>
    <row r="672" ht="14.25" customHeight="1">
      <c r="A672" s="180"/>
      <c r="C672" s="180"/>
      <c r="F672" s="221"/>
    </row>
    <row r="673" ht="14.25" customHeight="1">
      <c r="A673" s="180"/>
      <c r="C673" s="180"/>
      <c r="F673" s="221"/>
    </row>
    <row r="674" ht="14.25" customHeight="1">
      <c r="A674" s="180"/>
      <c r="C674" s="180"/>
      <c r="F674" s="221"/>
    </row>
    <row r="675" ht="14.25" customHeight="1">
      <c r="A675" s="180"/>
      <c r="C675" s="180"/>
      <c r="F675" s="221"/>
    </row>
    <row r="676" ht="14.25" customHeight="1">
      <c r="A676" s="180"/>
      <c r="C676" s="180"/>
      <c r="F676" s="221"/>
    </row>
    <row r="677" ht="14.25" customHeight="1">
      <c r="A677" s="180"/>
      <c r="C677" s="180"/>
      <c r="F677" s="221"/>
    </row>
    <row r="678" ht="14.25" customHeight="1">
      <c r="A678" s="180"/>
      <c r="C678" s="180"/>
      <c r="F678" s="221"/>
    </row>
    <row r="679" ht="14.25" customHeight="1">
      <c r="A679" s="180"/>
      <c r="C679" s="180"/>
      <c r="F679" s="221"/>
    </row>
    <row r="680" ht="14.25" customHeight="1">
      <c r="A680" s="180"/>
      <c r="C680" s="180"/>
      <c r="F680" s="221"/>
    </row>
    <row r="681" ht="14.25" customHeight="1">
      <c r="A681" s="180"/>
      <c r="C681" s="180"/>
      <c r="F681" s="221"/>
    </row>
    <row r="682" ht="14.25" customHeight="1">
      <c r="A682" s="180"/>
      <c r="C682" s="180"/>
      <c r="F682" s="221"/>
    </row>
    <row r="683" ht="14.25" customHeight="1">
      <c r="A683" s="180"/>
      <c r="C683" s="180"/>
      <c r="F683" s="221"/>
    </row>
    <row r="684" ht="14.25" customHeight="1">
      <c r="A684" s="180"/>
      <c r="C684" s="180"/>
      <c r="F684" s="221"/>
    </row>
    <row r="685" ht="14.25" customHeight="1">
      <c r="A685" s="180"/>
      <c r="C685" s="180"/>
      <c r="F685" s="221"/>
    </row>
    <row r="686" ht="14.25" customHeight="1">
      <c r="A686" s="180"/>
      <c r="C686" s="180"/>
      <c r="F686" s="221"/>
    </row>
    <row r="687" ht="14.25" customHeight="1">
      <c r="A687" s="180"/>
      <c r="C687" s="180"/>
      <c r="F687" s="221"/>
    </row>
    <row r="688" ht="14.25" customHeight="1">
      <c r="A688" s="180"/>
      <c r="C688" s="180"/>
      <c r="F688" s="221"/>
    </row>
    <row r="689" ht="14.25" customHeight="1">
      <c r="A689" s="180"/>
      <c r="C689" s="180"/>
      <c r="F689" s="221"/>
    </row>
    <row r="690" ht="14.25" customHeight="1">
      <c r="A690" s="180"/>
      <c r="C690" s="180"/>
      <c r="F690" s="221"/>
    </row>
    <row r="691" ht="14.25" customHeight="1">
      <c r="A691" s="180"/>
      <c r="C691" s="180"/>
      <c r="F691" s="221"/>
    </row>
    <row r="692" ht="14.25" customHeight="1">
      <c r="A692" s="180"/>
      <c r="C692" s="180"/>
      <c r="F692" s="221"/>
    </row>
    <row r="693" ht="14.25" customHeight="1">
      <c r="A693" s="180"/>
      <c r="C693" s="180"/>
      <c r="F693" s="221"/>
    </row>
    <row r="694" ht="14.25" customHeight="1">
      <c r="A694" s="180"/>
      <c r="C694" s="180"/>
      <c r="F694" s="221"/>
    </row>
    <row r="695" ht="14.25" customHeight="1">
      <c r="A695" s="180"/>
      <c r="C695" s="180"/>
      <c r="F695" s="221"/>
    </row>
    <row r="696" ht="14.25" customHeight="1">
      <c r="A696" s="180"/>
      <c r="C696" s="180"/>
      <c r="F696" s="221"/>
    </row>
    <row r="697" ht="14.25" customHeight="1">
      <c r="A697" s="180"/>
      <c r="C697" s="180"/>
      <c r="F697" s="221"/>
    </row>
    <row r="698" ht="14.25" customHeight="1">
      <c r="A698" s="180"/>
      <c r="C698" s="180"/>
      <c r="F698" s="221"/>
    </row>
    <row r="699" ht="14.25" customHeight="1">
      <c r="A699" s="180"/>
      <c r="C699" s="180"/>
      <c r="F699" s="221"/>
    </row>
    <row r="700" ht="14.25" customHeight="1">
      <c r="A700" s="180"/>
      <c r="C700" s="180"/>
      <c r="F700" s="221"/>
    </row>
    <row r="701" ht="14.25" customHeight="1">
      <c r="A701" s="180"/>
      <c r="C701" s="180"/>
      <c r="F701" s="221"/>
    </row>
    <row r="702" ht="14.25" customHeight="1">
      <c r="A702" s="180"/>
      <c r="C702" s="180"/>
      <c r="F702" s="221"/>
    </row>
    <row r="703" ht="14.25" customHeight="1">
      <c r="A703" s="180"/>
      <c r="C703" s="180"/>
      <c r="F703" s="221"/>
    </row>
    <row r="704" ht="14.25" customHeight="1">
      <c r="A704" s="180"/>
      <c r="C704" s="180"/>
      <c r="F704" s="221"/>
    </row>
    <row r="705" ht="14.25" customHeight="1">
      <c r="A705" s="180"/>
      <c r="C705" s="180"/>
      <c r="F705" s="221"/>
    </row>
    <row r="706" ht="14.25" customHeight="1">
      <c r="A706" s="180"/>
      <c r="C706" s="180"/>
      <c r="F706" s="221"/>
    </row>
    <row r="707" ht="14.25" customHeight="1">
      <c r="A707" s="180"/>
      <c r="C707" s="180"/>
      <c r="F707" s="221"/>
    </row>
    <row r="708" ht="14.25" customHeight="1">
      <c r="A708" s="180"/>
      <c r="C708" s="180"/>
      <c r="F708" s="221"/>
    </row>
    <row r="709" ht="14.25" customHeight="1">
      <c r="A709" s="180"/>
      <c r="C709" s="180"/>
      <c r="F709" s="221"/>
    </row>
    <row r="710" ht="14.25" customHeight="1">
      <c r="A710" s="180"/>
      <c r="C710" s="180"/>
      <c r="F710" s="221"/>
    </row>
    <row r="711" ht="14.25" customHeight="1">
      <c r="A711" s="180"/>
      <c r="C711" s="180"/>
      <c r="F711" s="221"/>
    </row>
    <row r="712" ht="14.25" customHeight="1">
      <c r="A712" s="180"/>
      <c r="C712" s="180"/>
      <c r="F712" s="221"/>
    </row>
    <row r="713" ht="14.25" customHeight="1">
      <c r="A713" s="180"/>
      <c r="C713" s="180"/>
      <c r="F713" s="221"/>
    </row>
    <row r="714" ht="14.25" customHeight="1">
      <c r="A714" s="180"/>
      <c r="C714" s="180"/>
      <c r="F714" s="221"/>
    </row>
    <row r="715" ht="14.25" customHeight="1">
      <c r="A715" s="180"/>
      <c r="C715" s="180"/>
      <c r="F715" s="221"/>
    </row>
    <row r="716" ht="14.25" customHeight="1">
      <c r="A716" s="180"/>
      <c r="C716" s="180"/>
      <c r="F716" s="221"/>
    </row>
    <row r="717" ht="14.25" customHeight="1">
      <c r="A717" s="180"/>
      <c r="C717" s="180"/>
      <c r="F717" s="221"/>
    </row>
    <row r="718" ht="14.25" customHeight="1">
      <c r="A718" s="180"/>
      <c r="C718" s="180"/>
      <c r="F718" s="221"/>
    </row>
    <row r="719" ht="14.25" customHeight="1">
      <c r="A719" s="180"/>
      <c r="C719" s="180"/>
      <c r="F719" s="221"/>
    </row>
    <row r="720" ht="14.25" customHeight="1">
      <c r="A720" s="180"/>
      <c r="C720" s="180"/>
      <c r="F720" s="221"/>
    </row>
    <row r="721" ht="14.25" customHeight="1">
      <c r="A721" s="180"/>
      <c r="C721" s="180"/>
      <c r="F721" s="221"/>
    </row>
    <row r="722" ht="14.25" customHeight="1">
      <c r="A722" s="180"/>
      <c r="C722" s="180"/>
      <c r="F722" s="221"/>
    </row>
    <row r="723" ht="14.25" customHeight="1">
      <c r="A723" s="180"/>
      <c r="C723" s="180"/>
      <c r="F723" s="221"/>
    </row>
    <row r="724" ht="14.25" customHeight="1">
      <c r="A724" s="180"/>
      <c r="C724" s="180"/>
      <c r="F724" s="221"/>
    </row>
    <row r="725" ht="14.25" customHeight="1">
      <c r="A725" s="180"/>
      <c r="C725" s="180"/>
      <c r="F725" s="221"/>
    </row>
    <row r="726" ht="14.25" customHeight="1">
      <c r="A726" s="180"/>
      <c r="C726" s="180"/>
      <c r="F726" s="221"/>
    </row>
    <row r="727" ht="14.25" customHeight="1">
      <c r="A727" s="180"/>
      <c r="C727" s="180"/>
      <c r="F727" s="221"/>
    </row>
    <row r="728" ht="14.25" customHeight="1">
      <c r="A728" s="180"/>
      <c r="C728" s="180"/>
      <c r="F728" s="221"/>
    </row>
    <row r="729" ht="14.25" customHeight="1">
      <c r="A729" s="180"/>
      <c r="C729" s="180"/>
      <c r="F729" s="221"/>
    </row>
    <row r="730" ht="14.25" customHeight="1">
      <c r="A730" s="180"/>
      <c r="C730" s="180"/>
      <c r="F730" s="221"/>
    </row>
    <row r="731" ht="14.25" customHeight="1">
      <c r="A731" s="180"/>
      <c r="C731" s="180"/>
      <c r="F731" s="221"/>
    </row>
    <row r="732" ht="14.25" customHeight="1">
      <c r="A732" s="180"/>
      <c r="C732" s="180"/>
      <c r="F732" s="221"/>
    </row>
    <row r="733" ht="14.25" customHeight="1">
      <c r="A733" s="180"/>
      <c r="C733" s="180"/>
      <c r="F733" s="221"/>
    </row>
    <row r="734" ht="14.25" customHeight="1">
      <c r="A734" s="180"/>
      <c r="C734" s="180"/>
      <c r="F734" s="221"/>
    </row>
    <row r="735" ht="14.25" customHeight="1">
      <c r="A735" s="180"/>
      <c r="C735" s="180"/>
      <c r="F735" s="221"/>
    </row>
    <row r="736" ht="14.25" customHeight="1">
      <c r="A736" s="180"/>
      <c r="C736" s="180"/>
      <c r="F736" s="221"/>
    </row>
    <row r="737" ht="14.25" customHeight="1">
      <c r="A737" s="180"/>
      <c r="C737" s="180"/>
      <c r="F737" s="221"/>
    </row>
    <row r="738" ht="14.25" customHeight="1">
      <c r="A738" s="180"/>
      <c r="C738" s="180"/>
      <c r="F738" s="221"/>
    </row>
    <row r="739" ht="14.25" customHeight="1">
      <c r="A739" s="180"/>
      <c r="C739" s="180"/>
      <c r="F739" s="221"/>
    </row>
    <row r="740" ht="14.25" customHeight="1">
      <c r="A740" s="180"/>
      <c r="C740" s="180"/>
      <c r="F740" s="221"/>
    </row>
    <row r="741" ht="14.25" customHeight="1">
      <c r="A741" s="180"/>
      <c r="C741" s="180"/>
      <c r="F741" s="221"/>
    </row>
    <row r="742" ht="14.25" customHeight="1">
      <c r="A742" s="180"/>
      <c r="C742" s="180"/>
      <c r="F742" s="221"/>
    </row>
    <row r="743" ht="14.25" customHeight="1">
      <c r="A743" s="180"/>
      <c r="C743" s="180"/>
      <c r="F743" s="221"/>
    </row>
    <row r="744" ht="14.25" customHeight="1">
      <c r="A744" s="180"/>
      <c r="C744" s="180"/>
      <c r="F744" s="221"/>
    </row>
    <row r="745" ht="14.25" customHeight="1">
      <c r="A745" s="180"/>
      <c r="C745" s="180"/>
      <c r="F745" s="221"/>
    </row>
    <row r="746" ht="14.25" customHeight="1">
      <c r="A746" s="180"/>
      <c r="C746" s="180"/>
      <c r="F746" s="221"/>
    </row>
    <row r="747" ht="14.25" customHeight="1">
      <c r="A747" s="180"/>
      <c r="C747" s="180"/>
      <c r="F747" s="221"/>
    </row>
    <row r="748" ht="14.25" customHeight="1">
      <c r="A748" s="180"/>
      <c r="C748" s="180"/>
      <c r="F748" s="221"/>
    </row>
    <row r="749" ht="14.25" customHeight="1">
      <c r="A749" s="180"/>
      <c r="C749" s="180"/>
      <c r="F749" s="221"/>
    </row>
    <row r="750" ht="14.25" customHeight="1">
      <c r="A750" s="180"/>
      <c r="C750" s="180"/>
      <c r="F750" s="221"/>
    </row>
    <row r="751" ht="14.25" customHeight="1">
      <c r="A751" s="180"/>
      <c r="C751" s="180"/>
      <c r="F751" s="221"/>
    </row>
    <row r="752" ht="14.25" customHeight="1">
      <c r="A752" s="180"/>
      <c r="C752" s="180"/>
      <c r="F752" s="221"/>
    </row>
    <row r="753" ht="14.25" customHeight="1">
      <c r="A753" s="180"/>
      <c r="C753" s="180"/>
      <c r="F753" s="221"/>
    </row>
    <row r="754" ht="14.25" customHeight="1">
      <c r="A754" s="180"/>
      <c r="C754" s="180"/>
      <c r="F754" s="221"/>
    </row>
    <row r="755" ht="14.25" customHeight="1">
      <c r="A755" s="180"/>
      <c r="C755" s="180"/>
      <c r="F755" s="221"/>
    </row>
    <row r="756" ht="14.25" customHeight="1">
      <c r="A756" s="180"/>
      <c r="C756" s="180"/>
      <c r="F756" s="221"/>
    </row>
    <row r="757" ht="14.25" customHeight="1">
      <c r="A757" s="180"/>
      <c r="C757" s="180"/>
      <c r="F757" s="221"/>
    </row>
    <row r="758" ht="14.25" customHeight="1">
      <c r="A758" s="180"/>
      <c r="C758" s="180"/>
      <c r="F758" s="221"/>
    </row>
    <row r="759" ht="14.25" customHeight="1">
      <c r="A759" s="180"/>
      <c r="C759" s="180"/>
      <c r="F759" s="221"/>
    </row>
    <row r="760" ht="14.25" customHeight="1">
      <c r="A760" s="180"/>
      <c r="C760" s="180"/>
      <c r="F760" s="221"/>
    </row>
    <row r="761" ht="14.25" customHeight="1">
      <c r="A761" s="180"/>
      <c r="C761" s="180"/>
      <c r="F761" s="221"/>
    </row>
    <row r="762" ht="14.25" customHeight="1">
      <c r="A762" s="180"/>
      <c r="C762" s="180"/>
      <c r="F762" s="221"/>
    </row>
    <row r="763" ht="14.25" customHeight="1">
      <c r="A763" s="180"/>
      <c r="C763" s="180"/>
      <c r="F763" s="221"/>
    </row>
    <row r="764" ht="14.25" customHeight="1">
      <c r="A764" s="180"/>
      <c r="C764" s="180"/>
      <c r="F764" s="221"/>
    </row>
    <row r="765" ht="14.25" customHeight="1">
      <c r="A765" s="180"/>
      <c r="C765" s="180"/>
      <c r="F765" s="221"/>
    </row>
    <row r="766" ht="14.25" customHeight="1">
      <c r="A766" s="180"/>
      <c r="C766" s="180"/>
      <c r="F766" s="221"/>
    </row>
    <row r="767" ht="14.25" customHeight="1">
      <c r="A767" s="180"/>
      <c r="C767" s="180"/>
      <c r="F767" s="221"/>
    </row>
    <row r="768" ht="14.25" customHeight="1">
      <c r="A768" s="180"/>
      <c r="C768" s="180"/>
      <c r="F768" s="221"/>
    </row>
    <row r="769" ht="14.25" customHeight="1">
      <c r="A769" s="180"/>
      <c r="C769" s="180"/>
      <c r="F769" s="221"/>
    </row>
    <row r="770" ht="14.25" customHeight="1">
      <c r="A770" s="180"/>
      <c r="C770" s="180"/>
      <c r="F770" s="221"/>
    </row>
    <row r="771" ht="14.25" customHeight="1">
      <c r="A771" s="180"/>
      <c r="C771" s="180"/>
      <c r="F771" s="221"/>
    </row>
    <row r="772" ht="14.25" customHeight="1">
      <c r="A772" s="180"/>
      <c r="C772" s="180"/>
      <c r="F772" s="221"/>
    </row>
    <row r="773" ht="14.25" customHeight="1">
      <c r="A773" s="180"/>
      <c r="C773" s="180"/>
      <c r="F773" s="221"/>
    </row>
    <row r="774" ht="14.25" customHeight="1">
      <c r="A774" s="180"/>
      <c r="C774" s="180"/>
      <c r="F774" s="221"/>
    </row>
    <row r="775" ht="14.25" customHeight="1">
      <c r="A775" s="180"/>
      <c r="C775" s="180"/>
      <c r="F775" s="221"/>
    </row>
    <row r="776" ht="14.25" customHeight="1">
      <c r="A776" s="180"/>
      <c r="C776" s="180"/>
      <c r="F776" s="221"/>
    </row>
    <row r="777" ht="14.25" customHeight="1">
      <c r="A777" s="180"/>
      <c r="C777" s="180"/>
      <c r="F777" s="221"/>
    </row>
    <row r="778" ht="14.25" customHeight="1">
      <c r="A778" s="180"/>
      <c r="C778" s="180"/>
      <c r="F778" s="221"/>
    </row>
    <row r="779" ht="14.25" customHeight="1">
      <c r="A779" s="180"/>
      <c r="C779" s="180"/>
      <c r="F779" s="221"/>
    </row>
    <row r="780" ht="14.25" customHeight="1">
      <c r="A780" s="180"/>
      <c r="C780" s="180"/>
      <c r="F780" s="221"/>
    </row>
    <row r="781" ht="14.25" customHeight="1">
      <c r="A781" s="180"/>
      <c r="C781" s="180"/>
      <c r="F781" s="221"/>
    </row>
    <row r="782" ht="14.25" customHeight="1">
      <c r="A782" s="180"/>
      <c r="C782" s="180"/>
      <c r="F782" s="221"/>
    </row>
    <row r="783" ht="14.25" customHeight="1">
      <c r="A783" s="180"/>
      <c r="C783" s="180"/>
      <c r="F783" s="221"/>
    </row>
    <row r="784" ht="14.25" customHeight="1">
      <c r="A784" s="180"/>
      <c r="C784" s="180"/>
      <c r="F784" s="221"/>
    </row>
    <row r="785" ht="14.25" customHeight="1">
      <c r="A785" s="180"/>
      <c r="C785" s="180"/>
      <c r="F785" s="221"/>
    </row>
    <row r="786" ht="14.25" customHeight="1">
      <c r="A786" s="180"/>
      <c r="C786" s="180"/>
      <c r="F786" s="221"/>
    </row>
    <row r="787" ht="14.25" customHeight="1">
      <c r="A787" s="180"/>
      <c r="C787" s="180"/>
      <c r="F787" s="221"/>
    </row>
    <row r="788" ht="14.25" customHeight="1">
      <c r="A788" s="180"/>
      <c r="C788" s="180"/>
      <c r="F788" s="221"/>
    </row>
    <row r="789" ht="14.25" customHeight="1">
      <c r="A789" s="180"/>
      <c r="C789" s="180"/>
      <c r="F789" s="221"/>
    </row>
    <row r="790" ht="14.25" customHeight="1">
      <c r="A790" s="180"/>
      <c r="C790" s="180"/>
      <c r="F790" s="221"/>
    </row>
    <row r="791" ht="14.25" customHeight="1">
      <c r="A791" s="180"/>
      <c r="C791" s="180"/>
      <c r="F791" s="221"/>
    </row>
    <row r="792" ht="14.25" customHeight="1">
      <c r="A792" s="180"/>
      <c r="C792" s="180"/>
      <c r="F792" s="221"/>
    </row>
    <row r="793" ht="14.25" customHeight="1">
      <c r="A793" s="180"/>
      <c r="C793" s="180"/>
      <c r="F793" s="221"/>
    </row>
    <row r="794" ht="14.25" customHeight="1">
      <c r="A794" s="180"/>
      <c r="C794" s="180"/>
      <c r="F794" s="221"/>
    </row>
    <row r="795" ht="14.25" customHeight="1">
      <c r="A795" s="180"/>
      <c r="C795" s="180"/>
      <c r="F795" s="221"/>
    </row>
    <row r="796" ht="14.25" customHeight="1">
      <c r="A796" s="180"/>
      <c r="C796" s="180"/>
      <c r="F796" s="221"/>
    </row>
    <row r="797" ht="14.25" customHeight="1">
      <c r="A797" s="180"/>
      <c r="C797" s="180"/>
      <c r="F797" s="221"/>
    </row>
    <row r="798" ht="14.25" customHeight="1">
      <c r="A798" s="180"/>
      <c r="C798" s="180"/>
      <c r="F798" s="221"/>
    </row>
    <row r="799" ht="14.25" customHeight="1">
      <c r="A799" s="180"/>
      <c r="C799" s="180"/>
      <c r="F799" s="221"/>
    </row>
    <row r="800" ht="14.25" customHeight="1">
      <c r="A800" s="180"/>
      <c r="C800" s="180"/>
      <c r="F800" s="221"/>
    </row>
    <row r="801" ht="14.25" customHeight="1">
      <c r="A801" s="180"/>
      <c r="C801" s="180"/>
      <c r="F801" s="221"/>
    </row>
    <row r="802" ht="14.25" customHeight="1">
      <c r="A802" s="180"/>
      <c r="C802" s="180"/>
      <c r="F802" s="221"/>
    </row>
    <row r="803" ht="14.25" customHeight="1">
      <c r="A803" s="180"/>
      <c r="C803" s="180"/>
      <c r="F803" s="221"/>
    </row>
    <row r="804" ht="14.25" customHeight="1">
      <c r="A804" s="180"/>
      <c r="C804" s="180"/>
      <c r="F804" s="221"/>
    </row>
    <row r="805" ht="14.25" customHeight="1">
      <c r="A805" s="180"/>
      <c r="C805" s="180"/>
      <c r="F805" s="221"/>
    </row>
    <row r="806" ht="14.25" customHeight="1">
      <c r="A806" s="180"/>
      <c r="C806" s="180"/>
      <c r="F806" s="221"/>
    </row>
    <row r="807" ht="14.25" customHeight="1">
      <c r="A807" s="180"/>
      <c r="C807" s="180"/>
      <c r="F807" s="221"/>
    </row>
    <row r="808" ht="14.25" customHeight="1">
      <c r="A808" s="180"/>
      <c r="C808" s="180"/>
      <c r="F808" s="221"/>
    </row>
    <row r="809" ht="14.25" customHeight="1">
      <c r="A809" s="180"/>
      <c r="C809" s="180"/>
      <c r="F809" s="221"/>
    </row>
    <row r="810" ht="14.25" customHeight="1">
      <c r="A810" s="180"/>
      <c r="C810" s="180"/>
      <c r="F810" s="221"/>
    </row>
    <row r="811" ht="14.25" customHeight="1">
      <c r="A811" s="180"/>
      <c r="C811" s="180"/>
      <c r="F811" s="221"/>
    </row>
    <row r="812" ht="14.25" customHeight="1">
      <c r="A812" s="180"/>
      <c r="C812" s="180"/>
      <c r="F812" s="221"/>
    </row>
    <row r="813" ht="14.25" customHeight="1">
      <c r="A813" s="180"/>
      <c r="C813" s="180"/>
      <c r="F813" s="221"/>
    </row>
    <row r="814" ht="14.25" customHeight="1">
      <c r="A814" s="180"/>
      <c r="C814" s="180"/>
      <c r="F814" s="221"/>
    </row>
    <row r="815" ht="14.25" customHeight="1">
      <c r="A815" s="180"/>
      <c r="C815" s="180"/>
      <c r="F815" s="221"/>
    </row>
    <row r="816" ht="14.25" customHeight="1">
      <c r="A816" s="180"/>
      <c r="C816" s="180"/>
      <c r="F816" s="221"/>
    </row>
    <row r="817" ht="14.25" customHeight="1">
      <c r="A817" s="180"/>
      <c r="C817" s="180"/>
      <c r="F817" s="221"/>
    </row>
    <row r="818" ht="14.25" customHeight="1">
      <c r="A818" s="180"/>
      <c r="C818" s="180"/>
      <c r="F818" s="221"/>
    </row>
    <row r="819" ht="14.25" customHeight="1">
      <c r="A819" s="180"/>
      <c r="C819" s="180"/>
      <c r="F819" s="221"/>
    </row>
    <row r="820" ht="14.25" customHeight="1">
      <c r="A820" s="180"/>
      <c r="C820" s="180"/>
      <c r="F820" s="221"/>
    </row>
    <row r="821" ht="14.25" customHeight="1">
      <c r="A821" s="180"/>
      <c r="C821" s="180"/>
      <c r="F821" s="221"/>
    </row>
    <row r="822" ht="14.25" customHeight="1">
      <c r="A822" s="180"/>
      <c r="C822" s="180"/>
      <c r="F822" s="221"/>
    </row>
    <row r="823" ht="14.25" customHeight="1">
      <c r="A823" s="180"/>
      <c r="C823" s="180"/>
      <c r="F823" s="221"/>
    </row>
    <row r="824" ht="14.25" customHeight="1">
      <c r="A824" s="180"/>
      <c r="C824" s="180"/>
      <c r="F824" s="221"/>
    </row>
    <row r="825" ht="14.25" customHeight="1">
      <c r="A825" s="180"/>
      <c r="C825" s="180"/>
      <c r="F825" s="221"/>
    </row>
    <row r="826" ht="14.25" customHeight="1">
      <c r="A826" s="180"/>
      <c r="C826" s="180"/>
      <c r="F826" s="221"/>
    </row>
    <row r="827" ht="14.25" customHeight="1">
      <c r="A827" s="180"/>
      <c r="C827" s="180"/>
      <c r="F827" s="221"/>
    </row>
    <row r="828" ht="14.25" customHeight="1">
      <c r="A828" s="180"/>
      <c r="C828" s="180"/>
      <c r="F828" s="221"/>
    </row>
    <row r="829" ht="14.25" customHeight="1">
      <c r="A829" s="180"/>
      <c r="C829" s="180"/>
      <c r="F829" s="221"/>
    </row>
    <row r="830" ht="14.25" customHeight="1">
      <c r="A830" s="180"/>
      <c r="C830" s="180"/>
      <c r="F830" s="221"/>
    </row>
    <row r="831" ht="14.25" customHeight="1">
      <c r="A831" s="180"/>
      <c r="C831" s="180"/>
      <c r="F831" s="221"/>
    </row>
    <row r="832" ht="14.25" customHeight="1">
      <c r="A832" s="180"/>
      <c r="C832" s="180"/>
      <c r="F832" s="221"/>
    </row>
    <row r="833" ht="14.25" customHeight="1">
      <c r="A833" s="180"/>
      <c r="C833" s="180"/>
      <c r="F833" s="221"/>
    </row>
    <row r="834" ht="14.25" customHeight="1">
      <c r="A834" s="180"/>
      <c r="C834" s="180"/>
      <c r="F834" s="221"/>
    </row>
    <row r="835" ht="14.25" customHeight="1">
      <c r="A835" s="180"/>
      <c r="C835" s="180"/>
      <c r="F835" s="221"/>
    </row>
    <row r="836" ht="14.25" customHeight="1">
      <c r="A836" s="180"/>
      <c r="C836" s="180"/>
      <c r="F836" s="221"/>
    </row>
    <row r="837" ht="14.25" customHeight="1">
      <c r="A837" s="180"/>
      <c r="C837" s="180"/>
      <c r="F837" s="221"/>
    </row>
    <row r="838" ht="14.25" customHeight="1">
      <c r="A838" s="180"/>
      <c r="C838" s="180"/>
      <c r="F838" s="221"/>
    </row>
    <row r="839" ht="14.25" customHeight="1">
      <c r="A839" s="180"/>
      <c r="C839" s="180"/>
      <c r="F839" s="221"/>
    </row>
    <row r="840" ht="14.25" customHeight="1">
      <c r="A840" s="180"/>
      <c r="C840" s="180"/>
      <c r="F840" s="221"/>
    </row>
    <row r="841" ht="14.25" customHeight="1">
      <c r="A841" s="180"/>
      <c r="C841" s="180"/>
      <c r="F841" s="221"/>
    </row>
    <row r="842" ht="14.25" customHeight="1">
      <c r="A842" s="180"/>
      <c r="C842" s="180"/>
      <c r="F842" s="221"/>
    </row>
    <row r="843" ht="14.25" customHeight="1">
      <c r="A843" s="180"/>
      <c r="C843" s="180"/>
      <c r="F843" s="221"/>
    </row>
    <row r="844" ht="14.25" customHeight="1">
      <c r="A844" s="180"/>
      <c r="C844" s="180"/>
      <c r="F844" s="221"/>
    </row>
    <row r="845" ht="14.25" customHeight="1">
      <c r="A845" s="180"/>
      <c r="C845" s="180"/>
      <c r="F845" s="221"/>
    </row>
    <row r="846" ht="14.25" customHeight="1">
      <c r="A846" s="180"/>
      <c r="C846" s="180"/>
      <c r="F846" s="221"/>
    </row>
    <row r="847" ht="14.25" customHeight="1">
      <c r="A847" s="180"/>
      <c r="C847" s="180"/>
      <c r="F847" s="221"/>
    </row>
    <row r="848" ht="14.25" customHeight="1">
      <c r="A848" s="180"/>
      <c r="C848" s="180"/>
      <c r="F848" s="221"/>
    </row>
    <row r="849" ht="14.25" customHeight="1">
      <c r="A849" s="180"/>
      <c r="C849" s="180"/>
      <c r="F849" s="221"/>
    </row>
    <row r="850" ht="14.25" customHeight="1">
      <c r="A850" s="180"/>
      <c r="C850" s="180"/>
      <c r="F850" s="221"/>
    </row>
    <row r="851" ht="14.25" customHeight="1">
      <c r="A851" s="180"/>
      <c r="C851" s="180"/>
      <c r="F851" s="221"/>
    </row>
    <row r="852" ht="14.25" customHeight="1">
      <c r="A852" s="180"/>
      <c r="C852" s="180"/>
      <c r="F852" s="221"/>
    </row>
    <row r="853" ht="14.25" customHeight="1">
      <c r="A853" s="180"/>
      <c r="C853" s="180"/>
      <c r="F853" s="221"/>
    </row>
    <row r="854" ht="14.25" customHeight="1">
      <c r="A854" s="180"/>
      <c r="C854" s="180"/>
      <c r="F854" s="221"/>
    </row>
    <row r="855" ht="14.25" customHeight="1">
      <c r="A855" s="180"/>
      <c r="C855" s="180"/>
      <c r="F855" s="221"/>
    </row>
    <row r="856" ht="14.25" customHeight="1">
      <c r="A856" s="180"/>
      <c r="C856" s="180"/>
      <c r="F856" s="221"/>
    </row>
    <row r="857" ht="14.25" customHeight="1">
      <c r="A857" s="180"/>
      <c r="C857" s="180"/>
      <c r="F857" s="221"/>
    </row>
    <row r="858" ht="14.25" customHeight="1">
      <c r="A858" s="180"/>
      <c r="C858" s="180"/>
      <c r="F858" s="221"/>
    </row>
    <row r="859" ht="14.25" customHeight="1">
      <c r="A859" s="180"/>
      <c r="C859" s="180"/>
      <c r="F859" s="221"/>
    </row>
    <row r="860" ht="14.25" customHeight="1">
      <c r="A860" s="180"/>
      <c r="C860" s="180"/>
      <c r="F860" s="221"/>
    </row>
    <row r="861" ht="14.25" customHeight="1">
      <c r="A861" s="180"/>
      <c r="C861" s="180"/>
      <c r="F861" s="221"/>
    </row>
    <row r="862" ht="14.25" customHeight="1">
      <c r="A862" s="180"/>
      <c r="C862" s="180"/>
      <c r="F862" s="221"/>
    </row>
    <row r="863" ht="14.25" customHeight="1">
      <c r="A863" s="180"/>
      <c r="C863" s="180"/>
      <c r="F863" s="221"/>
    </row>
    <row r="864" ht="14.25" customHeight="1">
      <c r="A864" s="180"/>
      <c r="C864" s="180"/>
      <c r="F864" s="221"/>
    </row>
    <row r="865" ht="14.25" customHeight="1">
      <c r="A865" s="180"/>
      <c r="C865" s="180"/>
      <c r="F865" s="221"/>
    </row>
    <row r="866" ht="14.25" customHeight="1">
      <c r="A866" s="180"/>
      <c r="C866" s="180"/>
      <c r="F866" s="221"/>
    </row>
    <row r="867" ht="14.25" customHeight="1">
      <c r="A867" s="180"/>
      <c r="C867" s="180"/>
      <c r="F867" s="221"/>
    </row>
    <row r="868" ht="14.25" customHeight="1">
      <c r="A868" s="180"/>
      <c r="C868" s="180"/>
      <c r="F868" s="221"/>
    </row>
    <row r="869" ht="14.25" customHeight="1">
      <c r="A869" s="180"/>
      <c r="C869" s="180"/>
      <c r="F869" s="221"/>
    </row>
    <row r="870" ht="14.25" customHeight="1">
      <c r="A870" s="180"/>
      <c r="C870" s="180"/>
      <c r="F870" s="221"/>
    </row>
    <row r="871" ht="14.25" customHeight="1">
      <c r="A871" s="180"/>
      <c r="C871" s="180"/>
      <c r="F871" s="221"/>
    </row>
    <row r="872" ht="14.25" customHeight="1">
      <c r="A872" s="180"/>
      <c r="C872" s="180"/>
      <c r="F872" s="221"/>
    </row>
    <row r="873" ht="14.25" customHeight="1">
      <c r="A873" s="180"/>
      <c r="C873" s="180"/>
      <c r="F873" s="221"/>
    </row>
    <row r="874" ht="14.25" customHeight="1">
      <c r="A874" s="180"/>
      <c r="C874" s="180"/>
      <c r="F874" s="221"/>
    </row>
    <row r="875" ht="14.25" customHeight="1">
      <c r="A875" s="180"/>
      <c r="C875" s="180"/>
      <c r="F875" s="221"/>
    </row>
    <row r="876" ht="14.25" customHeight="1">
      <c r="A876" s="180"/>
      <c r="C876" s="180"/>
      <c r="F876" s="221"/>
    </row>
    <row r="877" ht="14.25" customHeight="1">
      <c r="A877" s="180"/>
      <c r="C877" s="180"/>
      <c r="F877" s="221"/>
    </row>
    <row r="878" ht="14.25" customHeight="1">
      <c r="A878" s="180"/>
      <c r="C878" s="180"/>
      <c r="F878" s="221"/>
    </row>
    <row r="879" ht="14.25" customHeight="1">
      <c r="A879" s="180"/>
      <c r="C879" s="180"/>
      <c r="F879" s="221"/>
    </row>
    <row r="880" ht="14.25" customHeight="1">
      <c r="A880" s="180"/>
      <c r="C880" s="180"/>
      <c r="F880" s="221"/>
    </row>
    <row r="881" ht="14.25" customHeight="1">
      <c r="A881" s="180"/>
      <c r="C881" s="180"/>
      <c r="F881" s="221"/>
    </row>
    <row r="882" ht="14.25" customHeight="1">
      <c r="A882" s="180"/>
      <c r="C882" s="180"/>
      <c r="F882" s="221"/>
    </row>
    <row r="883" ht="14.25" customHeight="1">
      <c r="A883" s="180"/>
      <c r="C883" s="180"/>
      <c r="F883" s="221"/>
    </row>
    <row r="884" ht="14.25" customHeight="1">
      <c r="A884" s="180"/>
      <c r="C884" s="180"/>
      <c r="F884" s="221"/>
    </row>
    <row r="885" ht="14.25" customHeight="1">
      <c r="A885" s="180"/>
      <c r="C885" s="180"/>
      <c r="F885" s="221"/>
    </row>
    <row r="886" ht="14.25" customHeight="1">
      <c r="A886" s="180"/>
      <c r="C886" s="180"/>
      <c r="F886" s="221"/>
    </row>
    <row r="887" ht="14.25" customHeight="1">
      <c r="A887" s="180"/>
      <c r="C887" s="180"/>
      <c r="F887" s="221"/>
    </row>
    <row r="888" ht="14.25" customHeight="1">
      <c r="A888" s="180"/>
      <c r="C888" s="180"/>
      <c r="F888" s="221"/>
    </row>
    <row r="889" ht="14.25" customHeight="1">
      <c r="A889" s="180"/>
      <c r="C889" s="180"/>
      <c r="F889" s="221"/>
    </row>
    <row r="890" ht="14.25" customHeight="1">
      <c r="A890" s="180"/>
      <c r="C890" s="180"/>
      <c r="F890" s="221"/>
    </row>
    <row r="891" ht="14.25" customHeight="1">
      <c r="A891" s="180"/>
      <c r="C891" s="180"/>
      <c r="F891" s="221"/>
    </row>
    <row r="892" ht="14.25" customHeight="1">
      <c r="A892" s="180"/>
      <c r="C892" s="180"/>
      <c r="F892" s="221"/>
    </row>
    <row r="893" ht="14.25" customHeight="1">
      <c r="A893" s="180"/>
      <c r="C893" s="180"/>
      <c r="F893" s="221"/>
    </row>
    <row r="894" ht="14.25" customHeight="1">
      <c r="A894" s="180"/>
      <c r="C894" s="180"/>
      <c r="F894" s="221"/>
    </row>
    <row r="895" ht="14.25" customHeight="1">
      <c r="A895" s="180"/>
      <c r="C895" s="180"/>
      <c r="F895" s="221"/>
    </row>
    <row r="896" ht="14.25" customHeight="1">
      <c r="A896" s="180"/>
      <c r="C896" s="180"/>
      <c r="F896" s="221"/>
    </row>
    <row r="897" ht="14.25" customHeight="1">
      <c r="A897" s="180"/>
      <c r="C897" s="180"/>
      <c r="F897" s="221"/>
    </row>
    <row r="898" ht="14.25" customHeight="1">
      <c r="A898" s="180"/>
      <c r="C898" s="180"/>
      <c r="F898" s="221"/>
    </row>
    <row r="899" ht="14.25" customHeight="1">
      <c r="A899" s="180"/>
      <c r="C899" s="180"/>
      <c r="F899" s="221"/>
    </row>
    <row r="900" ht="14.25" customHeight="1">
      <c r="A900" s="180"/>
      <c r="C900" s="180"/>
      <c r="F900" s="221"/>
    </row>
    <row r="901" ht="14.25" customHeight="1">
      <c r="A901" s="180"/>
      <c r="C901" s="180"/>
      <c r="F901" s="221"/>
    </row>
    <row r="902" ht="14.25" customHeight="1">
      <c r="A902" s="180"/>
      <c r="C902" s="180"/>
      <c r="F902" s="221"/>
    </row>
    <row r="903" ht="14.25" customHeight="1">
      <c r="A903" s="180"/>
      <c r="C903" s="180"/>
      <c r="F903" s="221"/>
    </row>
    <row r="904" ht="14.25" customHeight="1">
      <c r="A904" s="180"/>
      <c r="C904" s="180"/>
      <c r="F904" s="221"/>
    </row>
    <row r="905" ht="14.25" customHeight="1">
      <c r="A905" s="180"/>
      <c r="C905" s="180"/>
      <c r="F905" s="221"/>
    </row>
    <row r="906" ht="14.25" customHeight="1">
      <c r="A906" s="180"/>
      <c r="C906" s="180"/>
      <c r="F906" s="221"/>
    </row>
    <row r="907" ht="14.25" customHeight="1">
      <c r="A907" s="180"/>
      <c r="C907" s="180"/>
      <c r="F907" s="221"/>
    </row>
    <row r="908" ht="14.25" customHeight="1">
      <c r="A908" s="180"/>
      <c r="C908" s="180"/>
      <c r="F908" s="221"/>
    </row>
    <row r="909" ht="14.25" customHeight="1">
      <c r="A909" s="180"/>
      <c r="C909" s="180"/>
      <c r="F909" s="221"/>
    </row>
    <row r="910" ht="14.25" customHeight="1">
      <c r="A910" s="180"/>
      <c r="C910" s="180"/>
      <c r="F910" s="221"/>
    </row>
    <row r="911" ht="14.25" customHeight="1">
      <c r="A911" s="180"/>
      <c r="C911" s="180"/>
      <c r="F911" s="221"/>
    </row>
    <row r="912" ht="14.25" customHeight="1">
      <c r="A912" s="180"/>
      <c r="C912" s="180"/>
      <c r="F912" s="221"/>
    </row>
    <row r="913" ht="14.25" customHeight="1">
      <c r="A913" s="180"/>
      <c r="C913" s="180"/>
      <c r="F913" s="221"/>
    </row>
    <row r="914" ht="14.25" customHeight="1">
      <c r="A914" s="180"/>
      <c r="C914" s="180"/>
      <c r="F914" s="221"/>
    </row>
    <row r="915" ht="14.25" customHeight="1">
      <c r="A915" s="180"/>
      <c r="C915" s="180"/>
      <c r="F915" s="221"/>
    </row>
    <row r="916" ht="14.25" customHeight="1">
      <c r="A916" s="180"/>
      <c r="C916" s="180"/>
      <c r="F916" s="221"/>
    </row>
    <row r="917" ht="14.25" customHeight="1">
      <c r="A917" s="180"/>
      <c r="C917" s="180"/>
      <c r="F917" s="221"/>
    </row>
    <row r="918" ht="14.25" customHeight="1">
      <c r="A918" s="180"/>
      <c r="C918" s="180"/>
      <c r="F918" s="221"/>
    </row>
    <row r="919" ht="14.25" customHeight="1">
      <c r="A919" s="180"/>
      <c r="C919" s="180"/>
      <c r="F919" s="221"/>
    </row>
    <row r="920" ht="14.25" customHeight="1">
      <c r="A920" s="180"/>
      <c r="C920" s="180"/>
      <c r="F920" s="221"/>
    </row>
    <row r="921" ht="14.25" customHeight="1">
      <c r="A921" s="180"/>
      <c r="C921" s="180"/>
      <c r="F921" s="221"/>
    </row>
    <row r="922" ht="14.25" customHeight="1">
      <c r="A922" s="180"/>
      <c r="C922" s="180"/>
      <c r="F922" s="221"/>
    </row>
    <row r="923" ht="14.25" customHeight="1">
      <c r="A923" s="180"/>
      <c r="C923" s="180"/>
      <c r="F923" s="221"/>
    </row>
    <row r="924" ht="14.25" customHeight="1">
      <c r="A924" s="180"/>
      <c r="C924" s="180"/>
      <c r="F924" s="221"/>
    </row>
    <row r="925" ht="14.25" customHeight="1">
      <c r="A925" s="180"/>
      <c r="C925" s="180"/>
      <c r="F925" s="221"/>
    </row>
    <row r="926" ht="14.25" customHeight="1">
      <c r="A926" s="180"/>
      <c r="C926" s="180"/>
      <c r="F926" s="221"/>
    </row>
    <row r="927" ht="14.25" customHeight="1">
      <c r="A927" s="180"/>
      <c r="C927" s="180"/>
      <c r="F927" s="221"/>
    </row>
    <row r="928" ht="14.25" customHeight="1">
      <c r="A928" s="180"/>
      <c r="C928" s="180"/>
      <c r="F928" s="221"/>
    </row>
    <row r="929" ht="14.25" customHeight="1">
      <c r="A929" s="180"/>
      <c r="C929" s="180"/>
      <c r="F929" s="221"/>
    </row>
    <row r="930" ht="14.25" customHeight="1">
      <c r="A930" s="180"/>
      <c r="C930" s="180"/>
      <c r="F930" s="221"/>
    </row>
    <row r="931" ht="14.25" customHeight="1">
      <c r="A931" s="180"/>
      <c r="C931" s="180"/>
      <c r="F931" s="221"/>
    </row>
    <row r="932" ht="14.25" customHeight="1">
      <c r="A932" s="180"/>
      <c r="C932" s="180"/>
      <c r="F932" s="221"/>
    </row>
    <row r="933" ht="14.25" customHeight="1">
      <c r="A933" s="180"/>
      <c r="C933" s="180"/>
      <c r="F933" s="221"/>
    </row>
    <row r="934" ht="14.25" customHeight="1">
      <c r="A934" s="180"/>
      <c r="C934" s="180"/>
      <c r="F934" s="221"/>
    </row>
    <row r="935" ht="14.25" customHeight="1">
      <c r="A935" s="180"/>
      <c r="C935" s="180"/>
      <c r="F935" s="221"/>
    </row>
    <row r="936" ht="14.25" customHeight="1">
      <c r="A936" s="180"/>
      <c r="C936" s="180"/>
      <c r="F936" s="221"/>
    </row>
    <row r="937" ht="14.25" customHeight="1">
      <c r="A937" s="180"/>
      <c r="C937" s="180"/>
      <c r="F937" s="221"/>
    </row>
    <row r="938" ht="14.25" customHeight="1">
      <c r="A938" s="180"/>
      <c r="C938" s="180"/>
      <c r="F938" s="221"/>
    </row>
    <row r="939" ht="14.25" customHeight="1">
      <c r="A939" s="180"/>
      <c r="C939" s="180"/>
      <c r="F939" s="221"/>
    </row>
    <row r="940" ht="14.25" customHeight="1">
      <c r="A940" s="180"/>
      <c r="C940" s="180"/>
      <c r="F940" s="221"/>
    </row>
    <row r="941" ht="14.25" customHeight="1">
      <c r="A941" s="180"/>
      <c r="C941" s="180"/>
      <c r="F941" s="221"/>
    </row>
    <row r="942" ht="14.25" customHeight="1">
      <c r="A942" s="180"/>
      <c r="C942" s="180"/>
      <c r="F942" s="221"/>
    </row>
    <row r="943" ht="14.25" customHeight="1">
      <c r="A943" s="180"/>
      <c r="C943" s="180"/>
      <c r="F943" s="221"/>
    </row>
    <row r="944" ht="14.25" customHeight="1">
      <c r="A944" s="180"/>
      <c r="C944" s="180"/>
      <c r="F944" s="221"/>
    </row>
    <row r="945" ht="14.25" customHeight="1">
      <c r="A945" s="180"/>
      <c r="C945" s="180"/>
      <c r="F945" s="221"/>
    </row>
    <row r="946" ht="14.25" customHeight="1">
      <c r="A946" s="180"/>
      <c r="C946" s="180"/>
      <c r="F946" s="221"/>
    </row>
    <row r="947" ht="14.25" customHeight="1">
      <c r="A947" s="180"/>
      <c r="C947" s="180"/>
      <c r="F947" s="221"/>
    </row>
    <row r="948" ht="14.25" customHeight="1">
      <c r="A948" s="180"/>
      <c r="C948" s="180"/>
      <c r="F948" s="221"/>
    </row>
    <row r="949" ht="14.25" customHeight="1">
      <c r="A949" s="180"/>
      <c r="C949" s="180"/>
      <c r="F949" s="221"/>
    </row>
    <row r="950" ht="14.25" customHeight="1">
      <c r="A950" s="180"/>
      <c r="C950" s="180"/>
      <c r="F950" s="221"/>
    </row>
    <row r="951" ht="14.25" customHeight="1">
      <c r="A951" s="180"/>
      <c r="C951" s="180"/>
      <c r="F951" s="221"/>
    </row>
    <row r="952" ht="14.25" customHeight="1">
      <c r="A952" s="180"/>
      <c r="C952" s="180"/>
      <c r="F952" s="221"/>
    </row>
    <row r="953" ht="14.25" customHeight="1">
      <c r="A953" s="180"/>
      <c r="C953" s="180"/>
      <c r="F953" s="221"/>
    </row>
    <row r="954" ht="14.25" customHeight="1">
      <c r="A954" s="180"/>
      <c r="C954" s="180"/>
      <c r="F954" s="221"/>
    </row>
    <row r="955" ht="14.25" customHeight="1">
      <c r="A955" s="180"/>
      <c r="C955" s="180"/>
      <c r="F955" s="221"/>
    </row>
    <row r="956" ht="14.25" customHeight="1">
      <c r="A956" s="180"/>
      <c r="C956" s="180"/>
      <c r="F956" s="221"/>
    </row>
    <row r="957" ht="14.25" customHeight="1">
      <c r="A957" s="180"/>
      <c r="C957" s="180"/>
      <c r="F957" s="221"/>
    </row>
    <row r="958" ht="14.25" customHeight="1">
      <c r="A958" s="180"/>
      <c r="C958" s="180"/>
      <c r="F958" s="221"/>
    </row>
    <row r="959" ht="14.25" customHeight="1">
      <c r="A959" s="180"/>
      <c r="C959" s="180"/>
      <c r="F959" s="221"/>
    </row>
    <row r="960" ht="14.25" customHeight="1">
      <c r="A960" s="180"/>
      <c r="C960" s="180"/>
      <c r="F960" s="221"/>
    </row>
    <row r="961" ht="14.25" customHeight="1">
      <c r="A961" s="180"/>
      <c r="C961" s="180"/>
      <c r="F961" s="221"/>
    </row>
    <row r="962" ht="14.25" customHeight="1">
      <c r="A962" s="180"/>
      <c r="C962" s="180"/>
      <c r="F962" s="221"/>
    </row>
    <row r="963" ht="14.25" customHeight="1">
      <c r="A963" s="180"/>
      <c r="C963" s="180"/>
      <c r="F963" s="221"/>
    </row>
    <row r="964" ht="14.25" customHeight="1">
      <c r="A964" s="180"/>
      <c r="C964" s="180"/>
      <c r="F964" s="221"/>
    </row>
    <row r="965" ht="14.25" customHeight="1">
      <c r="A965" s="180"/>
      <c r="C965" s="180"/>
      <c r="F965" s="221"/>
    </row>
    <row r="966" ht="14.25" customHeight="1">
      <c r="A966" s="180"/>
      <c r="C966" s="180"/>
      <c r="F966" s="221"/>
    </row>
    <row r="967" ht="14.25" customHeight="1">
      <c r="A967" s="180"/>
      <c r="C967" s="180"/>
      <c r="F967" s="221"/>
    </row>
    <row r="968" ht="14.25" customHeight="1">
      <c r="A968" s="180"/>
      <c r="C968" s="180"/>
      <c r="F968" s="221"/>
    </row>
    <row r="969" ht="14.25" customHeight="1">
      <c r="A969" s="180"/>
      <c r="C969" s="180"/>
      <c r="F969" s="221"/>
    </row>
    <row r="970" ht="14.25" customHeight="1">
      <c r="A970" s="180"/>
      <c r="C970" s="180"/>
      <c r="F970" s="221"/>
    </row>
    <row r="971" ht="14.25" customHeight="1">
      <c r="A971" s="180"/>
      <c r="C971" s="180"/>
      <c r="F971" s="221"/>
    </row>
    <row r="972" ht="14.25" customHeight="1">
      <c r="A972" s="180"/>
      <c r="C972" s="180"/>
      <c r="F972" s="221"/>
    </row>
    <row r="973" ht="14.25" customHeight="1">
      <c r="A973" s="180"/>
      <c r="C973" s="180"/>
      <c r="F973" s="221"/>
    </row>
    <row r="974" ht="14.25" customHeight="1">
      <c r="A974" s="180"/>
      <c r="C974" s="180"/>
      <c r="F974" s="221"/>
    </row>
    <row r="975" ht="14.25" customHeight="1">
      <c r="A975" s="180"/>
      <c r="C975" s="180"/>
      <c r="F975" s="221"/>
    </row>
    <row r="976" ht="14.25" customHeight="1">
      <c r="A976" s="180"/>
      <c r="C976" s="180"/>
      <c r="F976" s="221"/>
    </row>
    <row r="977" ht="14.25" customHeight="1">
      <c r="A977" s="180"/>
      <c r="C977" s="180"/>
      <c r="F977" s="221"/>
    </row>
    <row r="978" ht="14.25" customHeight="1">
      <c r="A978" s="180"/>
      <c r="C978" s="180"/>
      <c r="F978" s="221"/>
    </row>
    <row r="979" ht="14.25" customHeight="1">
      <c r="A979" s="180"/>
      <c r="C979" s="180"/>
      <c r="F979" s="221"/>
    </row>
    <row r="980" ht="14.25" customHeight="1">
      <c r="A980" s="180"/>
      <c r="C980" s="180"/>
      <c r="F980" s="221"/>
    </row>
    <row r="981" ht="14.25" customHeight="1">
      <c r="A981" s="180"/>
      <c r="C981" s="180"/>
      <c r="F981" s="221"/>
    </row>
    <row r="982" ht="14.25" customHeight="1">
      <c r="A982" s="180"/>
      <c r="C982" s="180"/>
      <c r="F982" s="221"/>
    </row>
    <row r="983" ht="14.25" customHeight="1">
      <c r="A983" s="180"/>
      <c r="C983" s="180"/>
      <c r="F983" s="221"/>
    </row>
    <row r="984" ht="14.25" customHeight="1">
      <c r="A984" s="180"/>
      <c r="C984" s="180"/>
      <c r="F984" s="221"/>
    </row>
    <row r="985" ht="14.25" customHeight="1">
      <c r="A985" s="180"/>
      <c r="C985" s="180"/>
      <c r="F985" s="221"/>
    </row>
    <row r="986" ht="14.25" customHeight="1">
      <c r="A986" s="180"/>
      <c r="C986" s="180"/>
      <c r="F986" s="221"/>
    </row>
    <row r="987" ht="14.25" customHeight="1">
      <c r="A987" s="180"/>
      <c r="C987" s="180"/>
      <c r="F987" s="221"/>
    </row>
    <row r="988" ht="14.25" customHeight="1">
      <c r="A988" s="180"/>
      <c r="C988" s="180"/>
      <c r="F988" s="221"/>
    </row>
    <row r="989" ht="14.25" customHeight="1">
      <c r="A989" s="180"/>
      <c r="C989" s="180"/>
      <c r="F989" s="221"/>
    </row>
    <row r="990" ht="14.25" customHeight="1">
      <c r="A990" s="180"/>
      <c r="C990" s="180"/>
      <c r="F990" s="221"/>
    </row>
    <row r="991" ht="14.25" customHeight="1">
      <c r="A991" s="180"/>
      <c r="C991" s="180"/>
      <c r="F991" s="221"/>
    </row>
    <row r="992" ht="14.25" customHeight="1">
      <c r="A992" s="180"/>
      <c r="C992" s="180"/>
      <c r="F992" s="221"/>
    </row>
    <row r="993" ht="14.25" customHeight="1">
      <c r="A993" s="180"/>
      <c r="C993" s="180"/>
      <c r="F993" s="221"/>
    </row>
    <row r="994" ht="14.25" customHeight="1">
      <c r="A994" s="180"/>
      <c r="C994" s="180"/>
      <c r="F994" s="221"/>
    </row>
    <row r="995" ht="14.25" customHeight="1">
      <c r="A995" s="180"/>
      <c r="C995" s="180"/>
      <c r="F995" s="221"/>
    </row>
    <row r="996" ht="14.25" customHeight="1">
      <c r="A996" s="180"/>
      <c r="C996" s="180"/>
      <c r="F996" s="221"/>
    </row>
    <row r="997" ht="14.25" customHeight="1">
      <c r="A997" s="180"/>
      <c r="C997" s="180"/>
      <c r="F997" s="221"/>
    </row>
    <row r="998" ht="14.25" customHeight="1">
      <c r="A998" s="180"/>
      <c r="C998" s="180"/>
      <c r="F998" s="221"/>
    </row>
    <row r="999" ht="14.25" customHeight="1">
      <c r="A999" s="180"/>
      <c r="C999" s="180"/>
      <c r="F999" s="221"/>
    </row>
    <row r="1000" ht="14.25" customHeight="1">
      <c r="A1000" s="180"/>
      <c r="C1000" s="180"/>
      <c r="F1000" s="221"/>
    </row>
  </sheetData>
  <autoFilter ref="$B$1:$C$22"/>
  <printOptions/>
  <pageMargins bottom="0.75" footer="0.0" header="0.0" left="0.7" right="0.7" top="0.75"/>
  <pageSetup orientation="landscape"/>
  <headerFooter>
    <oddFooter>&amp;C_x000D_#FF0000 Confidential</oddFooter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88"/>
    <col customWidth="1" min="2" max="2" width="8.63"/>
    <col customWidth="1" min="3" max="3" width="10.63"/>
    <col customWidth="1" min="4" max="26" width="8.63"/>
  </cols>
  <sheetData>
    <row r="1" ht="14.25" customHeight="1"/>
    <row r="2" ht="14.25" customHeight="1"/>
    <row r="3" ht="14.25" customHeight="1"/>
    <row r="4" ht="14.25" customHeight="1"/>
    <row r="5" ht="14.25" customHeight="1"/>
    <row r="6" ht="14.25" customHeight="1"/>
    <row r="7" ht="14.25" customHeight="1"/>
    <row r="8" ht="14.25" customHeight="1"/>
    <row r="9" ht="14.25" customHeight="1"/>
    <row r="10" ht="14.25" customHeight="1"/>
    <row r="11" ht="14.25" customHeight="1"/>
    <row r="12" ht="14.25" customHeight="1"/>
    <row r="13" ht="14.25" customHeight="1"/>
    <row r="14" ht="14.25" customHeight="1"/>
    <row r="15" ht="14.25" customHeight="1"/>
    <row r="16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>
      <c r="S24" s="188">
        <f>2000/6</f>
        <v>333.3333333</v>
      </c>
    </row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>
      <c r="A32" s="222" t="s">
        <v>302</v>
      </c>
      <c r="B32" s="223" t="s">
        <v>801</v>
      </c>
      <c r="C32" s="223" t="s">
        <v>802</v>
      </c>
      <c r="D32" s="224" t="s">
        <v>803</v>
      </c>
      <c r="E32" s="225" t="s">
        <v>804</v>
      </c>
      <c r="F32" s="225" t="s">
        <v>805</v>
      </c>
      <c r="G32" s="225" t="s">
        <v>806</v>
      </c>
      <c r="H32" s="225" t="s">
        <v>807</v>
      </c>
      <c r="I32" s="225" t="s">
        <v>808</v>
      </c>
      <c r="J32" s="225" t="s">
        <v>809</v>
      </c>
      <c r="K32" s="225" t="s">
        <v>810</v>
      </c>
      <c r="L32" s="225" t="s">
        <v>811</v>
      </c>
    </row>
    <row r="33" ht="14.25" customHeight="1">
      <c r="A33" s="222" t="s">
        <v>191</v>
      </c>
      <c r="B33" s="222">
        <v>500460.0</v>
      </c>
      <c r="C33" s="226">
        <v>20.0</v>
      </c>
      <c r="D33" s="224">
        <v>1360.0</v>
      </c>
      <c r="E33" s="227">
        <v>1600.0</v>
      </c>
      <c r="F33" s="227">
        <v>800.0</v>
      </c>
      <c r="G33" s="227">
        <v>800.0</v>
      </c>
      <c r="H33" s="227">
        <v>0.0</v>
      </c>
      <c r="I33" s="227">
        <v>0.0</v>
      </c>
      <c r="J33" s="227">
        <v>0.0</v>
      </c>
      <c r="K33" s="227">
        <v>0.0</v>
      </c>
      <c r="L33" s="227">
        <v>1600.0</v>
      </c>
    </row>
    <row r="34" ht="14.25" customHeight="1">
      <c r="A34" s="222" t="s">
        <v>255</v>
      </c>
      <c r="B34" s="222">
        <v>500480.0</v>
      </c>
      <c r="C34" s="226">
        <v>20.0</v>
      </c>
      <c r="D34" s="224">
        <v>5960.0</v>
      </c>
      <c r="E34" s="227">
        <v>2400.0</v>
      </c>
      <c r="F34" s="227">
        <v>0.0</v>
      </c>
      <c r="G34" s="227">
        <v>0.0</v>
      </c>
      <c r="H34" s="227">
        <v>600.0</v>
      </c>
      <c r="I34" s="227">
        <v>600.0</v>
      </c>
      <c r="J34" s="227">
        <v>600.0</v>
      </c>
      <c r="K34" s="227">
        <v>600.0</v>
      </c>
      <c r="L34" s="227">
        <v>2400.0</v>
      </c>
    </row>
    <row r="35" ht="14.25" customHeight="1">
      <c r="A35" s="222" t="s">
        <v>167</v>
      </c>
      <c r="B35" s="222">
        <v>971780.0</v>
      </c>
      <c r="C35" s="226">
        <v>50.0</v>
      </c>
      <c r="D35" s="224">
        <v>800.0</v>
      </c>
      <c r="E35" s="227">
        <v>1500.0</v>
      </c>
      <c r="F35" s="227">
        <v>500.0</v>
      </c>
      <c r="G35" s="227">
        <v>500.0</v>
      </c>
      <c r="H35" s="227">
        <v>500.0</v>
      </c>
      <c r="I35" s="227">
        <v>0.0</v>
      </c>
      <c r="J35" s="227">
        <v>0.0</v>
      </c>
      <c r="K35" s="227">
        <v>0.0</v>
      </c>
      <c r="L35" s="227">
        <v>1500.0</v>
      </c>
    </row>
    <row r="36" ht="14.25" customHeight="1">
      <c r="A36" s="222" t="s">
        <v>240</v>
      </c>
      <c r="B36" s="222">
        <v>971790.0</v>
      </c>
      <c r="C36" s="226">
        <v>50.0</v>
      </c>
      <c r="D36" s="224">
        <v>1250.0</v>
      </c>
      <c r="E36" s="227">
        <v>1000.0</v>
      </c>
      <c r="F36" s="227">
        <v>0.0</v>
      </c>
      <c r="G36" s="227">
        <v>0.0</v>
      </c>
      <c r="H36" s="227">
        <v>0.0</v>
      </c>
      <c r="I36" s="227">
        <v>400.0</v>
      </c>
      <c r="J36" s="227">
        <v>300.0</v>
      </c>
      <c r="K36" s="227">
        <v>300.0</v>
      </c>
      <c r="L36" s="227">
        <v>1000.0</v>
      </c>
    </row>
    <row r="37" ht="14.25" customHeight="1">
      <c r="A37" s="222" t="s">
        <v>169</v>
      </c>
      <c r="B37" s="222">
        <v>971810.0</v>
      </c>
      <c r="C37" s="226">
        <v>50.0</v>
      </c>
      <c r="D37" s="224">
        <v>1250.0</v>
      </c>
      <c r="E37" s="227">
        <v>1900.0</v>
      </c>
      <c r="F37" s="227">
        <v>0.0</v>
      </c>
      <c r="G37" s="227">
        <v>0.0</v>
      </c>
      <c r="H37" s="227">
        <v>0.0</v>
      </c>
      <c r="I37" s="227">
        <v>700.0</v>
      </c>
      <c r="J37" s="227">
        <v>600.0</v>
      </c>
      <c r="K37" s="227">
        <v>600.0</v>
      </c>
      <c r="L37" s="227">
        <v>1900.0</v>
      </c>
    </row>
    <row r="38" ht="14.25" customHeight="1">
      <c r="A38" s="222" t="s">
        <v>171</v>
      </c>
      <c r="B38" s="222">
        <v>971820.0</v>
      </c>
      <c r="C38" s="226">
        <v>50.0</v>
      </c>
      <c r="D38" s="224">
        <v>1500.0</v>
      </c>
      <c r="E38" s="227">
        <v>1500.0</v>
      </c>
      <c r="F38" s="227">
        <v>500.0</v>
      </c>
      <c r="G38" s="227">
        <v>500.0</v>
      </c>
      <c r="H38" s="227">
        <v>500.0</v>
      </c>
      <c r="I38" s="227">
        <v>0.0</v>
      </c>
      <c r="J38" s="227">
        <v>0.0</v>
      </c>
      <c r="K38" s="227">
        <v>0.0</v>
      </c>
      <c r="L38" s="227">
        <v>1500.0</v>
      </c>
    </row>
    <row r="39" ht="14.25" customHeight="1">
      <c r="A39" s="222" t="s">
        <v>173</v>
      </c>
      <c r="B39" s="222">
        <v>971830.0</v>
      </c>
      <c r="C39" s="226">
        <v>50.0</v>
      </c>
      <c r="D39" s="224">
        <v>1400.0</v>
      </c>
      <c r="E39" s="227">
        <v>2000.0</v>
      </c>
      <c r="F39" s="227">
        <v>700.0</v>
      </c>
      <c r="G39" s="227">
        <v>700.0</v>
      </c>
      <c r="H39" s="227">
        <v>600.0</v>
      </c>
      <c r="I39" s="227">
        <v>0.0</v>
      </c>
      <c r="J39" s="227">
        <v>0.0</v>
      </c>
      <c r="K39" s="227">
        <v>0.0</v>
      </c>
      <c r="L39" s="227">
        <v>2000.0</v>
      </c>
    </row>
    <row r="40" ht="14.25" customHeight="1">
      <c r="A40" s="222" t="s">
        <v>244</v>
      </c>
      <c r="B40" s="222">
        <v>971840.0</v>
      </c>
      <c r="C40" s="226">
        <v>50.0</v>
      </c>
      <c r="D40" s="224">
        <v>400.0</v>
      </c>
      <c r="E40" s="227">
        <v>2000.0</v>
      </c>
      <c r="F40" s="227">
        <v>0.0</v>
      </c>
      <c r="G40" s="227">
        <v>0.0</v>
      </c>
      <c r="H40" s="227">
        <v>0.0</v>
      </c>
      <c r="I40" s="227">
        <v>700.0</v>
      </c>
      <c r="J40" s="227">
        <v>700.0</v>
      </c>
      <c r="K40" s="227">
        <v>600.0</v>
      </c>
      <c r="L40" s="227">
        <v>2000.0</v>
      </c>
    </row>
    <row r="41" ht="14.25" customHeight="1">
      <c r="A41" s="222" t="s">
        <v>193</v>
      </c>
      <c r="B41" s="222">
        <v>972830.0</v>
      </c>
      <c r="C41" s="226">
        <v>25.0</v>
      </c>
      <c r="D41" s="224">
        <v>1402.0</v>
      </c>
      <c r="E41" s="227">
        <v>2000.0</v>
      </c>
      <c r="F41" s="227">
        <v>400.0</v>
      </c>
      <c r="G41" s="227">
        <v>400.0</v>
      </c>
      <c r="H41" s="227">
        <v>400.0</v>
      </c>
      <c r="I41" s="227">
        <v>400.0</v>
      </c>
      <c r="J41" s="227">
        <v>200.0</v>
      </c>
      <c r="K41" s="227">
        <v>200.0</v>
      </c>
      <c r="L41" s="227">
        <v>2000.0</v>
      </c>
    </row>
    <row r="42" ht="14.25" customHeight="1">
      <c r="A42" s="222" t="s">
        <v>195</v>
      </c>
      <c r="B42" s="222">
        <v>972950.0</v>
      </c>
      <c r="C42" s="226">
        <v>25.0</v>
      </c>
      <c r="D42" s="224">
        <v>3305.0</v>
      </c>
      <c r="E42" s="227">
        <v>2400.0</v>
      </c>
      <c r="F42" s="227">
        <v>400.0</v>
      </c>
      <c r="G42" s="227">
        <v>400.0</v>
      </c>
      <c r="H42" s="227">
        <v>400.0</v>
      </c>
      <c r="I42" s="227">
        <v>400.0</v>
      </c>
      <c r="J42" s="227">
        <v>400.0</v>
      </c>
      <c r="K42" s="227">
        <v>400.0</v>
      </c>
      <c r="L42" s="227">
        <v>2400.0</v>
      </c>
    </row>
    <row r="43" ht="14.25" customHeight="1">
      <c r="A43" s="222" t="s">
        <v>175</v>
      </c>
      <c r="B43" s="222">
        <v>972080.0</v>
      </c>
      <c r="C43" s="226">
        <v>50.0</v>
      </c>
      <c r="D43" s="224">
        <v>2900.0</v>
      </c>
      <c r="E43" s="227">
        <v>2000.0</v>
      </c>
      <c r="F43" s="227">
        <v>400.0</v>
      </c>
      <c r="G43" s="227">
        <v>400.0</v>
      </c>
      <c r="H43" s="227">
        <v>300.0</v>
      </c>
      <c r="I43" s="227">
        <v>300.0</v>
      </c>
      <c r="J43" s="227">
        <v>300.0</v>
      </c>
      <c r="K43" s="227">
        <v>300.0</v>
      </c>
      <c r="L43" s="227">
        <v>2000.0</v>
      </c>
    </row>
    <row r="44" ht="14.25" customHeight="1">
      <c r="A44" s="222" t="s">
        <v>108</v>
      </c>
      <c r="B44" s="222">
        <v>997060.0</v>
      </c>
      <c r="C44" s="226">
        <v>25.0</v>
      </c>
      <c r="D44" s="224">
        <v>5.0</v>
      </c>
      <c r="E44" s="227">
        <v>35.0</v>
      </c>
      <c r="F44" s="227">
        <v>35.0</v>
      </c>
      <c r="G44" s="227"/>
      <c r="H44" s="227"/>
      <c r="I44" s="227"/>
      <c r="J44" s="227"/>
      <c r="K44" s="227"/>
      <c r="L44" s="227"/>
    </row>
    <row r="45" ht="14.25" customHeight="1">
      <c r="A45" s="222" t="s">
        <v>163</v>
      </c>
      <c r="B45" s="222">
        <v>997070.0</v>
      </c>
      <c r="C45" s="226">
        <v>25.0</v>
      </c>
      <c r="D45" s="224">
        <v>5.0</v>
      </c>
      <c r="E45" s="227">
        <v>5.0</v>
      </c>
      <c r="F45" s="227">
        <v>5.0</v>
      </c>
      <c r="G45" s="227"/>
      <c r="H45" s="227"/>
      <c r="I45" s="227"/>
      <c r="J45" s="227"/>
      <c r="K45" s="227"/>
      <c r="L45" s="227"/>
    </row>
    <row r="46" ht="14.25" customHeight="1">
      <c r="A46" s="222" t="s">
        <v>214</v>
      </c>
      <c r="B46" s="222">
        <v>972850.0</v>
      </c>
      <c r="C46" s="226">
        <v>25.0</v>
      </c>
      <c r="D46" s="224">
        <v>4000.0</v>
      </c>
      <c r="E46" s="227">
        <v>1800.0</v>
      </c>
      <c r="F46" s="227">
        <v>400.0</v>
      </c>
      <c r="G46" s="227">
        <v>400.0</v>
      </c>
      <c r="H46" s="227">
        <v>400.0</v>
      </c>
      <c r="I46" s="227">
        <v>400.0</v>
      </c>
      <c r="J46" s="227">
        <v>200.0</v>
      </c>
      <c r="K46" s="227">
        <v>0.0</v>
      </c>
      <c r="L46" s="227">
        <v>1800.0</v>
      </c>
    </row>
    <row r="47" ht="14.25" customHeight="1">
      <c r="A47" s="222" t="s">
        <v>197</v>
      </c>
      <c r="B47" s="222">
        <v>971950.0</v>
      </c>
      <c r="C47" s="226">
        <v>50.0</v>
      </c>
      <c r="D47" s="224">
        <v>5700.0</v>
      </c>
      <c r="E47" s="227">
        <v>2400.0</v>
      </c>
      <c r="F47" s="227">
        <v>400.0</v>
      </c>
      <c r="G47" s="227">
        <v>400.0</v>
      </c>
      <c r="H47" s="227">
        <v>400.0</v>
      </c>
      <c r="I47" s="227">
        <v>400.0</v>
      </c>
      <c r="J47" s="227">
        <v>400.0</v>
      </c>
      <c r="K47" s="227">
        <v>400.0</v>
      </c>
      <c r="L47" s="227">
        <v>2400.0</v>
      </c>
    </row>
    <row r="48" ht="14.25" customHeight="1">
      <c r="A48" s="222" t="s">
        <v>177</v>
      </c>
      <c r="B48" s="222">
        <v>972090.0</v>
      </c>
      <c r="C48" s="226">
        <v>50.0</v>
      </c>
      <c r="D48" s="224">
        <v>3600.0</v>
      </c>
      <c r="E48" s="227">
        <v>2100.0</v>
      </c>
      <c r="F48" s="227">
        <v>400.0</v>
      </c>
      <c r="G48" s="227">
        <v>400.0</v>
      </c>
      <c r="H48" s="227">
        <v>400.0</v>
      </c>
      <c r="I48" s="227">
        <v>300.0</v>
      </c>
      <c r="J48" s="227">
        <v>300.0</v>
      </c>
      <c r="K48" s="227">
        <v>300.0</v>
      </c>
      <c r="L48" s="227">
        <v>2100.0</v>
      </c>
    </row>
    <row r="49" ht="14.25" customHeight="1">
      <c r="A49" s="222" t="s">
        <v>210</v>
      </c>
      <c r="B49" s="222">
        <v>971850.0</v>
      </c>
      <c r="C49" s="226">
        <v>100.0</v>
      </c>
      <c r="D49" s="224">
        <v>7600.0</v>
      </c>
      <c r="E49" s="227">
        <v>4000.0</v>
      </c>
      <c r="F49" s="227">
        <v>700.0</v>
      </c>
      <c r="G49" s="227">
        <v>700.0</v>
      </c>
      <c r="H49" s="227">
        <v>700.0</v>
      </c>
      <c r="I49" s="227">
        <v>700.0</v>
      </c>
      <c r="J49" s="227">
        <v>600.0</v>
      </c>
      <c r="K49" s="227">
        <v>600.0</v>
      </c>
      <c r="L49" s="227">
        <v>4000.0</v>
      </c>
    </row>
    <row r="50" ht="14.25" customHeight="1">
      <c r="A50" s="222" t="s">
        <v>179</v>
      </c>
      <c r="B50" s="222">
        <v>971860.0</v>
      </c>
      <c r="C50" s="226">
        <v>100.0</v>
      </c>
      <c r="D50" s="224">
        <v>3700.0</v>
      </c>
      <c r="E50" s="227">
        <v>2100.0</v>
      </c>
      <c r="F50" s="227">
        <v>400.0</v>
      </c>
      <c r="G50" s="227">
        <v>400.0</v>
      </c>
      <c r="H50" s="227">
        <v>400.0</v>
      </c>
      <c r="I50" s="227">
        <v>300.0</v>
      </c>
      <c r="J50" s="227">
        <v>300.0</v>
      </c>
      <c r="K50" s="227">
        <v>300.0</v>
      </c>
      <c r="L50" s="227">
        <v>2100.0</v>
      </c>
    </row>
    <row r="51" ht="14.25" customHeight="1">
      <c r="A51" s="222" t="s">
        <v>181</v>
      </c>
      <c r="B51" s="222">
        <v>971870.0</v>
      </c>
      <c r="C51" s="226">
        <v>100.0</v>
      </c>
      <c r="D51" s="224">
        <v>2200.0</v>
      </c>
      <c r="E51" s="227">
        <v>2100.0</v>
      </c>
      <c r="F51" s="227">
        <v>400.0</v>
      </c>
      <c r="G51" s="227">
        <v>400.0</v>
      </c>
      <c r="H51" s="227">
        <v>400.0</v>
      </c>
      <c r="I51" s="227">
        <v>300.0</v>
      </c>
      <c r="J51" s="227">
        <v>300.0</v>
      </c>
      <c r="K51" s="227">
        <v>300.0</v>
      </c>
      <c r="L51" s="227">
        <v>2100.0</v>
      </c>
    </row>
    <row r="52" ht="14.25" customHeight="1">
      <c r="A52" s="222" t="s">
        <v>183</v>
      </c>
      <c r="B52" s="222">
        <v>545410.0</v>
      </c>
      <c r="C52" s="226">
        <v>25.0</v>
      </c>
      <c r="D52" s="224">
        <v>0.0</v>
      </c>
      <c r="E52" s="227">
        <v>600.0</v>
      </c>
      <c r="F52" s="227">
        <v>300.0</v>
      </c>
      <c r="G52" s="227">
        <v>300.0</v>
      </c>
      <c r="H52" s="227">
        <v>0.0</v>
      </c>
      <c r="I52" s="227">
        <v>0.0</v>
      </c>
      <c r="J52" s="227">
        <v>0.0</v>
      </c>
      <c r="K52" s="227">
        <v>0.0</v>
      </c>
      <c r="L52" s="227">
        <v>600.0</v>
      </c>
    </row>
    <row r="53" ht="14.25" customHeight="1">
      <c r="A53" s="222" t="s">
        <v>185</v>
      </c>
      <c r="B53" s="222">
        <v>545470.0</v>
      </c>
      <c r="C53" s="226">
        <v>20.0</v>
      </c>
      <c r="D53" s="224">
        <v>0.0</v>
      </c>
      <c r="E53" s="227">
        <v>900.0</v>
      </c>
      <c r="F53" s="227">
        <v>0.0</v>
      </c>
      <c r="G53" s="227">
        <v>0.0</v>
      </c>
      <c r="H53" s="227">
        <v>300.0</v>
      </c>
      <c r="I53" s="227">
        <v>200.0</v>
      </c>
      <c r="J53" s="227">
        <v>200.0</v>
      </c>
      <c r="K53" s="227">
        <v>200.0</v>
      </c>
      <c r="L53" s="227">
        <v>900.0</v>
      </c>
    </row>
    <row r="54" ht="14.25" customHeight="1">
      <c r="A54" s="222" t="s">
        <v>187</v>
      </c>
      <c r="B54" s="222">
        <v>972110.0</v>
      </c>
      <c r="C54" s="226">
        <v>100.0</v>
      </c>
      <c r="D54" s="224">
        <v>5000.0</v>
      </c>
      <c r="E54" s="227">
        <v>2100.0</v>
      </c>
      <c r="F54" s="227">
        <v>400.0</v>
      </c>
      <c r="G54" s="227">
        <v>400.0</v>
      </c>
      <c r="H54" s="227">
        <v>400.0</v>
      </c>
      <c r="I54" s="227">
        <v>300.0</v>
      </c>
      <c r="J54" s="227">
        <v>300.0</v>
      </c>
      <c r="K54" s="227">
        <v>300.0</v>
      </c>
      <c r="L54" s="227">
        <v>2100.0</v>
      </c>
    </row>
    <row r="55" ht="14.25" customHeight="1">
      <c r="A55" s="222" t="s">
        <v>189</v>
      </c>
      <c r="B55" s="222">
        <v>971760.0</v>
      </c>
      <c r="C55" s="226">
        <v>100.0</v>
      </c>
      <c r="D55" s="224">
        <v>6400.0</v>
      </c>
      <c r="E55" s="227">
        <v>3200.0</v>
      </c>
      <c r="F55" s="227">
        <v>600.0</v>
      </c>
      <c r="G55" s="227">
        <v>600.0</v>
      </c>
      <c r="H55" s="227">
        <v>500.0</v>
      </c>
      <c r="I55" s="227">
        <v>500.0</v>
      </c>
      <c r="J55" s="227">
        <v>500.0</v>
      </c>
      <c r="K55" s="227">
        <v>500.0</v>
      </c>
      <c r="L55" s="227">
        <v>3200.0</v>
      </c>
    </row>
    <row r="56" ht="14.25" customHeight="1">
      <c r="A56" s="222" t="s">
        <v>288</v>
      </c>
      <c r="B56" s="222">
        <v>971470.0</v>
      </c>
      <c r="C56" s="226">
        <v>20.0</v>
      </c>
      <c r="D56" s="224">
        <v>3160.0</v>
      </c>
      <c r="E56" s="227">
        <v>2600.0</v>
      </c>
      <c r="F56" s="227">
        <v>600.0</v>
      </c>
      <c r="G56" s="227">
        <v>400.0</v>
      </c>
      <c r="H56" s="227">
        <v>400.0</v>
      </c>
      <c r="I56" s="227">
        <v>400.0</v>
      </c>
      <c r="J56" s="227">
        <v>400.0</v>
      </c>
      <c r="K56" s="227">
        <v>400.0</v>
      </c>
      <c r="L56" s="227">
        <v>2600.0</v>
      </c>
    </row>
    <row r="57" ht="14.25" customHeight="1">
      <c r="A57" s="222" t="s">
        <v>201</v>
      </c>
      <c r="B57" s="222">
        <v>994560.0</v>
      </c>
      <c r="C57" s="226">
        <v>25.0</v>
      </c>
      <c r="D57" s="224">
        <v>2800.0</v>
      </c>
      <c r="E57" s="227">
        <v>2400.0</v>
      </c>
      <c r="F57" s="227">
        <v>400.0</v>
      </c>
      <c r="G57" s="227">
        <v>400.0</v>
      </c>
      <c r="H57" s="227">
        <v>400.0</v>
      </c>
      <c r="I57" s="227">
        <v>400.0</v>
      </c>
      <c r="J57" s="227">
        <v>400.0</v>
      </c>
      <c r="K57" s="227">
        <v>400.0</v>
      </c>
      <c r="L57" s="227">
        <v>2400.0</v>
      </c>
    </row>
    <row r="58" ht="14.25" customHeight="1">
      <c r="A58" s="222" t="s">
        <v>344</v>
      </c>
      <c r="B58" s="222">
        <v>973250.0</v>
      </c>
      <c r="C58" s="226">
        <v>25.0</v>
      </c>
      <c r="D58" s="224">
        <v>200.0</v>
      </c>
      <c r="E58" s="227">
        <v>200.0</v>
      </c>
      <c r="F58" s="227">
        <v>200.0</v>
      </c>
      <c r="G58" s="227">
        <v>0.0</v>
      </c>
      <c r="H58" s="227">
        <v>0.0</v>
      </c>
      <c r="I58" s="227">
        <v>0.0</v>
      </c>
      <c r="J58" s="227">
        <v>0.0</v>
      </c>
      <c r="K58" s="227">
        <v>0.0</v>
      </c>
      <c r="L58" s="227">
        <v>200.0</v>
      </c>
    </row>
    <row r="59" ht="14.25" customHeight="1">
      <c r="A59" s="222" t="s">
        <v>203</v>
      </c>
      <c r="B59" s="222">
        <v>973270.0</v>
      </c>
      <c r="C59" s="226">
        <v>25.0</v>
      </c>
      <c r="D59" s="224">
        <v>2650.0</v>
      </c>
      <c r="E59" s="227">
        <v>1405.0</v>
      </c>
      <c r="F59" s="227">
        <v>205.0</v>
      </c>
      <c r="G59" s="227">
        <v>400.0</v>
      </c>
      <c r="H59" s="227">
        <v>200.0</v>
      </c>
      <c r="I59" s="227">
        <v>200.0</v>
      </c>
      <c r="J59" s="227">
        <v>200.0</v>
      </c>
      <c r="K59" s="227">
        <v>200.0</v>
      </c>
      <c r="L59" s="227">
        <v>1405.0</v>
      </c>
    </row>
    <row r="60" ht="14.25" customHeight="1">
      <c r="A60" s="222" t="s">
        <v>232</v>
      </c>
      <c r="B60" s="222">
        <v>500810.0</v>
      </c>
      <c r="C60" s="226">
        <v>10.0</v>
      </c>
      <c r="D60" s="224">
        <v>1881.0</v>
      </c>
      <c r="E60" s="227">
        <v>800.0</v>
      </c>
      <c r="F60" s="227">
        <v>0.0</v>
      </c>
      <c r="G60" s="227">
        <v>0.0</v>
      </c>
      <c r="H60" s="227">
        <v>200.0</v>
      </c>
      <c r="I60" s="227">
        <v>200.0</v>
      </c>
      <c r="J60" s="227">
        <v>200.0</v>
      </c>
      <c r="K60" s="227">
        <v>200.0</v>
      </c>
      <c r="L60" s="227">
        <v>800.0</v>
      </c>
    </row>
    <row r="61" ht="14.25" customHeight="1">
      <c r="A61" s="222" t="s">
        <v>205</v>
      </c>
      <c r="B61" s="222">
        <v>500830.0</v>
      </c>
      <c r="C61" s="226">
        <v>10.0</v>
      </c>
      <c r="D61" s="224">
        <v>1480.0</v>
      </c>
      <c r="E61" s="227">
        <v>1000.0</v>
      </c>
      <c r="F61" s="227">
        <v>400.0</v>
      </c>
      <c r="G61" s="227">
        <v>400.0</v>
      </c>
      <c r="H61" s="227">
        <v>200.0</v>
      </c>
      <c r="I61" s="227">
        <v>0.0</v>
      </c>
      <c r="J61" s="227">
        <v>0.0</v>
      </c>
      <c r="K61" s="227">
        <v>0.0</v>
      </c>
      <c r="L61" s="227">
        <v>1000.0</v>
      </c>
    </row>
    <row r="62" ht="14.25" customHeight="1">
      <c r="A62" s="222" t="s">
        <v>207</v>
      </c>
      <c r="B62" s="222">
        <v>500360.0</v>
      </c>
      <c r="C62" s="226">
        <v>10.0</v>
      </c>
      <c r="D62" s="224">
        <v>1280.0</v>
      </c>
      <c r="E62" s="227">
        <v>800.0</v>
      </c>
      <c r="F62" s="227">
        <v>400.0</v>
      </c>
      <c r="G62" s="227">
        <v>400.0</v>
      </c>
      <c r="H62" s="227">
        <v>0.0</v>
      </c>
      <c r="I62" s="227">
        <v>0.0</v>
      </c>
      <c r="J62" s="227">
        <v>0.0</v>
      </c>
      <c r="K62" s="227">
        <v>0.0</v>
      </c>
      <c r="L62" s="227">
        <v>800.0</v>
      </c>
    </row>
    <row r="63" ht="14.25" customHeight="1">
      <c r="A63" s="222" t="s">
        <v>235</v>
      </c>
      <c r="B63" s="222">
        <v>500420.0</v>
      </c>
      <c r="C63" s="226">
        <v>10.0</v>
      </c>
      <c r="D63" s="224">
        <v>1681.0</v>
      </c>
      <c r="E63" s="227">
        <v>800.0</v>
      </c>
      <c r="F63" s="227">
        <v>0.0</v>
      </c>
      <c r="G63" s="227">
        <v>0.0</v>
      </c>
      <c r="H63" s="227">
        <v>200.0</v>
      </c>
      <c r="I63" s="227">
        <v>200.0</v>
      </c>
      <c r="J63" s="227">
        <v>200.0</v>
      </c>
      <c r="K63" s="227">
        <v>200.0</v>
      </c>
      <c r="L63" s="227">
        <v>800.0</v>
      </c>
    </row>
    <row r="64" ht="14.25" customHeight="1">
      <c r="L64" s="188">
        <f>AVERAGE(L33:L43,L46:L63)</f>
        <v>1779.482759</v>
      </c>
    </row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88"/>
    <col customWidth="1" min="2" max="26" width="8.63"/>
  </cols>
  <sheetData>
    <row r="1" ht="14.25" customHeight="1"/>
    <row r="2" ht="14.25" customHeight="1"/>
    <row r="3" ht="14.25" customHeight="1"/>
    <row r="4" ht="14.25" customHeight="1"/>
    <row r="5" ht="14.25" customHeight="1"/>
    <row r="6" ht="14.25" customHeight="1"/>
    <row r="7" ht="14.25" customHeight="1"/>
    <row r="8" ht="14.25" customHeight="1"/>
    <row r="9" ht="14.25" customHeight="1"/>
    <row r="10" ht="14.25" customHeight="1"/>
    <row r="11" ht="14.25" customHeight="1"/>
    <row r="12" ht="14.25" customHeight="1"/>
    <row r="13" ht="14.25" customHeight="1"/>
    <row r="14" ht="14.25" customHeight="1"/>
    <row r="15" ht="14.25" customHeight="1"/>
    <row r="16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>
      <c r="V23" s="188">
        <f>(223*0.935)*480*6*1.15</f>
        <v>690568.56</v>
      </c>
    </row>
    <row r="24" ht="14.25" customHeight="1"/>
    <row r="25" ht="14.25" customHeight="1"/>
    <row r="26" ht="14.25" customHeight="1"/>
    <row r="27" ht="14.25" customHeight="1">
      <c r="A27" s="188" t="s">
        <v>302</v>
      </c>
      <c r="B27" s="188" t="s">
        <v>801</v>
      </c>
      <c r="C27" s="188" t="s">
        <v>802</v>
      </c>
      <c r="D27" s="188" t="s">
        <v>803</v>
      </c>
      <c r="E27" s="188" t="s">
        <v>804</v>
      </c>
      <c r="F27" s="188" t="s">
        <v>812</v>
      </c>
      <c r="G27" s="188" t="s">
        <v>813</v>
      </c>
      <c r="H27" s="188" t="s">
        <v>814</v>
      </c>
      <c r="I27" s="188" t="s">
        <v>815</v>
      </c>
      <c r="J27" s="188" t="s">
        <v>816</v>
      </c>
      <c r="K27" s="188" t="s">
        <v>817</v>
      </c>
      <c r="L27" s="188" t="s">
        <v>818</v>
      </c>
      <c r="M27" s="188" t="s">
        <v>811</v>
      </c>
    </row>
    <row r="28" ht="14.25" customHeight="1">
      <c r="A28" s="188" t="s">
        <v>191</v>
      </c>
      <c r="B28" s="188">
        <v>500460.0</v>
      </c>
      <c r="C28" s="188">
        <v>20.0</v>
      </c>
      <c r="D28" s="188">
        <v>-752.0</v>
      </c>
      <c r="E28" s="188">
        <v>2000.0</v>
      </c>
      <c r="F28" s="188">
        <v>800.0</v>
      </c>
      <c r="G28" s="188">
        <v>800.0</v>
      </c>
      <c r="H28" s="188">
        <v>400.0</v>
      </c>
      <c r="I28" s="188">
        <v>0.0</v>
      </c>
      <c r="J28" s="188">
        <v>0.0</v>
      </c>
      <c r="K28" s="188">
        <v>0.0</v>
      </c>
      <c r="L28" s="188">
        <v>0.0</v>
      </c>
      <c r="M28" s="188">
        <v>2000.0</v>
      </c>
    </row>
    <row r="29" ht="14.25" customHeight="1">
      <c r="A29" s="188" t="s">
        <v>255</v>
      </c>
      <c r="B29" s="188">
        <v>500480.0</v>
      </c>
      <c r="C29" s="188">
        <v>20.0</v>
      </c>
      <c r="D29" s="188">
        <v>-1992.0</v>
      </c>
      <c r="E29" s="188">
        <v>2200.0</v>
      </c>
      <c r="F29" s="188">
        <v>0.0</v>
      </c>
      <c r="G29" s="188">
        <v>0.0</v>
      </c>
      <c r="H29" s="188">
        <v>400.0</v>
      </c>
      <c r="I29" s="188">
        <v>800.0</v>
      </c>
      <c r="J29" s="188">
        <v>600.0</v>
      </c>
      <c r="K29" s="188">
        <v>400.0</v>
      </c>
      <c r="L29" s="188">
        <v>0.0</v>
      </c>
      <c r="M29" s="188">
        <v>2200.0</v>
      </c>
    </row>
    <row r="30" ht="14.25" customHeight="1">
      <c r="A30" s="188" t="s">
        <v>167</v>
      </c>
      <c r="B30" s="188">
        <v>971780.0</v>
      </c>
      <c r="C30" s="188">
        <v>50.0</v>
      </c>
      <c r="D30" s="188">
        <v>-100.0</v>
      </c>
      <c r="E30" s="188">
        <v>1800.0</v>
      </c>
      <c r="F30" s="188">
        <v>0.0</v>
      </c>
      <c r="G30" s="188">
        <v>200.0</v>
      </c>
      <c r="H30" s="188">
        <v>400.0</v>
      </c>
      <c r="I30" s="188">
        <v>400.0</v>
      </c>
      <c r="J30" s="188">
        <v>400.0</v>
      </c>
      <c r="K30" s="188">
        <v>400.0</v>
      </c>
      <c r="L30" s="188">
        <v>0.0</v>
      </c>
      <c r="M30" s="188">
        <v>1800.0</v>
      </c>
    </row>
    <row r="31" ht="14.25" customHeight="1">
      <c r="A31" s="188" t="s">
        <v>240</v>
      </c>
      <c r="B31" s="188">
        <v>971790.0</v>
      </c>
      <c r="C31" s="188">
        <v>50.0</v>
      </c>
      <c r="D31" s="188">
        <v>-1600.0</v>
      </c>
      <c r="E31" s="188">
        <v>800.0</v>
      </c>
      <c r="F31" s="188">
        <v>300.0</v>
      </c>
      <c r="G31" s="188">
        <v>300.0</v>
      </c>
      <c r="H31" s="188">
        <v>200.0</v>
      </c>
      <c r="I31" s="188">
        <v>0.0</v>
      </c>
      <c r="J31" s="188">
        <v>0.0</v>
      </c>
      <c r="K31" s="188">
        <v>0.0</v>
      </c>
      <c r="L31" s="188">
        <v>0.0</v>
      </c>
      <c r="M31" s="188">
        <v>800.0</v>
      </c>
    </row>
    <row r="32" ht="14.25" customHeight="1">
      <c r="A32" s="188" t="s">
        <v>169</v>
      </c>
      <c r="B32" s="188">
        <v>971810.0</v>
      </c>
      <c r="C32" s="188">
        <v>50.0</v>
      </c>
      <c r="D32" s="188">
        <v>-1600.0</v>
      </c>
      <c r="E32" s="188">
        <v>400.0</v>
      </c>
      <c r="F32" s="188">
        <v>200.0</v>
      </c>
      <c r="G32" s="188">
        <v>200.0</v>
      </c>
      <c r="H32" s="188">
        <v>0.0</v>
      </c>
      <c r="I32" s="188">
        <v>0.0</v>
      </c>
      <c r="J32" s="188">
        <v>0.0</v>
      </c>
      <c r="K32" s="188">
        <v>0.0</v>
      </c>
      <c r="L32" s="188">
        <v>0.0</v>
      </c>
      <c r="M32" s="188">
        <v>400.0</v>
      </c>
    </row>
    <row r="33" ht="14.25" customHeight="1">
      <c r="A33" s="188" t="s">
        <v>171</v>
      </c>
      <c r="B33" s="188">
        <v>971820.0</v>
      </c>
      <c r="C33" s="188">
        <v>50.0</v>
      </c>
      <c r="D33" s="188">
        <v>-100.0</v>
      </c>
      <c r="E33" s="188">
        <v>2600.0</v>
      </c>
      <c r="F33" s="188">
        <v>0.0</v>
      </c>
      <c r="G33" s="188">
        <v>200.0</v>
      </c>
      <c r="H33" s="188">
        <v>400.0</v>
      </c>
      <c r="I33" s="188">
        <v>400.0</v>
      </c>
      <c r="J33" s="188">
        <v>400.0</v>
      </c>
      <c r="K33" s="188">
        <v>400.0</v>
      </c>
      <c r="L33" s="188">
        <v>800.0</v>
      </c>
      <c r="M33" s="188">
        <v>2600.0</v>
      </c>
    </row>
    <row r="34" ht="14.25" customHeight="1">
      <c r="A34" s="188" t="s">
        <v>173</v>
      </c>
      <c r="B34" s="188">
        <v>971830.0</v>
      </c>
      <c r="C34" s="188">
        <v>50.0</v>
      </c>
      <c r="D34" s="188">
        <v>-1200.0</v>
      </c>
      <c r="E34" s="188">
        <v>2400.0</v>
      </c>
      <c r="F34" s="188">
        <v>800.0</v>
      </c>
      <c r="G34" s="188">
        <v>0.0</v>
      </c>
      <c r="H34" s="188">
        <v>1200.0</v>
      </c>
      <c r="I34" s="188">
        <v>0.0</v>
      </c>
      <c r="J34" s="188">
        <v>0.0</v>
      </c>
      <c r="K34" s="188">
        <v>0.0</v>
      </c>
      <c r="L34" s="188">
        <v>400.0</v>
      </c>
      <c r="M34" s="188">
        <v>2400.0</v>
      </c>
    </row>
    <row r="35" ht="14.25" customHeight="1">
      <c r="A35" s="188" t="s">
        <v>244</v>
      </c>
      <c r="B35" s="188">
        <v>971840.0</v>
      </c>
      <c r="C35" s="188">
        <v>50.0</v>
      </c>
      <c r="D35" s="188">
        <v>-3200.0</v>
      </c>
      <c r="E35" s="188">
        <v>4300.0</v>
      </c>
      <c r="F35" s="188">
        <v>0.0</v>
      </c>
      <c r="G35" s="188">
        <v>1200.0</v>
      </c>
      <c r="H35" s="188">
        <v>0.0</v>
      </c>
      <c r="I35" s="188">
        <v>1100.0</v>
      </c>
      <c r="J35" s="188">
        <v>1000.0</v>
      </c>
      <c r="K35" s="188">
        <v>1000.0</v>
      </c>
      <c r="L35" s="188">
        <v>0.0</v>
      </c>
      <c r="M35" s="188">
        <v>4300.0</v>
      </c>
    </row>
    <row r="36" ht="14.25" customHeight="1">
      <c r="A36" s="188" t="s">
        <v>193</v>
      </c>
      <c r="B36" s="188">
        <v>972830.0</v>
      </c>
      <c r="C36" s="188">
        <v>25.0</v>
      </c>
      <c r="D36" s="188">
        <v>-2005.0</v>
      </c>
      <c r="E36" s="188">
        <v>2000.0</v>
      </c>
      <c r="F36" s="188">
        <v>400.0</v>
      </c>
      <c r="G36" s="188">
        <v>400.0</v>
      </c>
      <c r="H36" s="188">
        <v>400.0</v>
      </c>
      <c r="I36" s="188">
        <v>400.0</v>
      </c>
      <c r="J36" s="188">
        <v>200.0</v>
      </c>
      <c r="K36" s="188">
        <v>200.0</v>
      </c>
      <c r="L36" s="188">
        <v>0.0</v>
      </c>
      <c r="M36" s="188">
        <v>2000.0</v>
      </c>
    </row>
    <row r="37" ht="14.25" customHeight="1">
      <c r="A37" s="188" t="s">
        <v>195</v>
      </c>
      <c r="B37" s="188">
        <v>972950.0</v>
      </c>
      <c r="C37" s="188">
        <v>25.0</v>
      </c>
      <c r="D37" s="188">
        <v>-2405.0</v>
      </c>
      <c r="E37" s="188">
        <v>1800.0</v>
      </c>
      <c r="F37" s="188">
        <v>400.0</v>
      </c>
      <c r="G37" s="188">
        <v>400.0</v>
      </c>
      <c r="H37" s="188">
        <v>400.0</v>
      </c>
      <c r="I37" s="188">
        <v>200.0</v>
      </c>
      <c r="J37" s="188">
        <v>200.0</v>
      </c>
      <c r="K37" s="188">
        <v>200.0</v>
      </c>
      <c r="L37" s="188">
        <v>0.0</v>
      </c>
      <c r="M37" s="188">
        <v>1800.0</v>
      </c>
    </row>
    <row r="38" ht="14.25" customHeight="1">
      <c r="A38" s="188" t="s">
        <v>175</v>
      </c>
      <c r="B38" s="188">
        <v>972080.0</v>
      </c>
      <c r="C38" s="188">
        <v>50.0</v>
      </c>
      <c r="D38" s="188">
        <v>-2405.0</v>
      </c>
      <c r="E38" s="188">
        <v>3100.0</v>
      </c>
      <c r="F38" s="188">
        <v>400.0</v>
      </c>
      <c r="G38" s="188">
        <v>600.0</v>
      </c>
      <c r="H38" s="188">
        <v>500.0</v>
      </c>
      <c r="I38" s="188">
        <v>500.0</v>
      </c>
      <c r="J38" s="188">
        <v>500.0</v>
      </c>
      <c r="K38" s="188">
        <v>500.0</v>
      </c>
      <c r="L38" s="188">
        <v>100.0</v>
      </c>
      <c r="M38" s="188">
        <v>3100.0</v>
      </c>
    </row>
    <row r="39" ht="14.25" customHeight="1">
      <c r="A39" s="188" t="s">
        <v>214</v>
      </c>
      <c r="B39" s="188">
        <v>972850.0</v>
      </c>
      <c r="C39" s="188">
        <v>25.0</v>
      </c>
      <c r="D39" s="188">
        <v>-800.0</v>
      </c>
      <c r="E39" s="188">
        <v>2000.0</v>
      </c>
      <c r="F39" s="188">
        <v>400.0</v>
      </c>
      <c r="G39" s="188">
        <v>400.0</v>
      </c>
      <c r="H39" s="188">
        <v>400.0</v>
      </c>
      <c r="I39" s="188">
        <v>400.0</v>
      </c>
      <c r="J39" s="188">
        <v>200.0</v>
      </c>
      <c r="K39" s="188">
        <v>200.0</v>
      </c>
      <c r="L39" s="188">
        <v>0.0</v>
      </c>
      <c r="M39" s="188">
        <v>2000.0</v>
      </c>
    </row>
    <row r="40" ht="14.25" customHeight="1">
      <c r="A40" s="188" t="s">
        <v>197</v>
      </c>
      <c r="B40" s="188">
        <v>971950.0</v>
      </c>
      <c r="C40" s="188">
        <v>50.0</v>
      </c>
      <c r="D40" s="188">
        <v>-1200.0</v>
      </c>
      <c r="E40" s="188">
        <v>1800.0</v>
      </c>
      <c r="F40" s="188">
        <v>400.0</v>
      </c>
      <c r="G40" s="188">
        <v>400.0</v>
      </c>
      <c r="H40" s="188">
        <v>400.0</v>
      </c>
      <c r="I40" s="188">
        <v>200.0</v>
      </c>
      <c r="J40" s="188">
        <v>200.0</v>
      </c>
      <c r="K40" s="188">
        <v>200.0</v>
      </c>
      <c r="L40" s="188">
        <v>0.0</v>
      </c>
      <c r="M40" s="188">
        <v>1800.0</v>
      </c>
    </row>
    <row r="41" ht="14.25" customHeight="1">
      <c r="A41" s="188" t="s">
        <v>177</v>
      </c>
      <c r="B41" s="188">
        <v>972090.0</v>
      </c>
      <c r="C41" s="188">
        <v>50.0</v>
      </c>
      <c r="D41" s="188">
        <v>-2405.0</v>
      </c>
      <c r="E41" s="188">
        <v>3000.0</v>
      </c>
      <c r="F41" s="188">
        <v>400.0</v>
      </c>
      <c r="G41" s="188">
        <v>400.0</v>
      </c>
      <c r="H41" s="188">
        <v>400.0</v>
      </c>
      <c r="I41" s="188">
        <v>400.0</v>
      </c>
      <c r="J41" s="188">
        <v>400.0</v>
      </c>
      <c r="K41" s="188">
        <v>400.0</v>
      </c>
      <c r="L41" s="188">
        <v>600.0</v>
      </c>
      <c r="M41" s="188">
        <v>3000.0</v>
      </c>
    </row>
    <row r="42" ht="14.25" customHeight="1">
      <c r="A42" s="188" t="s">
        <v>210</v>
      </c>
      <c r="B42" s="188">
        <v>971850.0</v>
      </c>
      <c r="C42" s="188">
        <v>100.0</v>
      </c>
      <c r="D42" s="188">
        <v>-4300.0</v>
      </c>
      <c r="E42" s="188">
        <v>5000.0</v>
      </c>
      <c r="F42" s="188">
        <v>700.0</v>
      </c>
      <c r="G42" s="188">
        <v>800.0</v>
      </c>
      <c r="H42" s="188">
        <v>800.0</v>
      </c>
      <c r="I42" s="188">
        <v>800.0</v>
      </c>
      <c r="J42" s="188">
        <v>700.0</v>
      </c>
      <c r="K42" s="188">
        <v>700.0</v>
      </c>
      <c r="L42" s="188">
        <v>500.0</v>
      </c>
      <c r="M42" s="188">
        <v>5000.0</v>
      </c>
    </row>
    <row r="43" ht="14.25" customHeight="1">
      <c r="A43" s="188" t="s">
        <v>179</v>
      </c>
      <c r="B43" s="188">
        <v>971860.0</v>
      </c>
      <c r="C43" s="188">
        <v>100.0</v>
      </c>
      <c r="D43" s="188">
        <v>-1900.0</v>
      </c>
      <c r="E43" s="188">
        <v>2200.0</v>
      </c>
      <c r="F43" s="188">
        <v>300.0</v>
      </c>
      <c r="G43" s="188">
        <v>400.0</v>
      </c>
      <c r="H43" s="188">
        <v>400.0</v>
      </c>
      <c r="I43" s="188">
        <v>300.0</v>
      </c>
      <c r="J43" s="188">
        <v>300.0</v>
      </c>
      <c r="K43" s="188">
        <v>300.0</v>
      </c>
      <c r="L43" s="188">
        <v>200.0</v>
      </c>
      <c r="M43" s="188">
        <v>2200.0</v>
      </c>
    </row>
    <row r="44" ht="14.25" customHeight="1">
      <c r="A44" s="188" t="s">
        <v>181</v>
      </c>
      <c r="B44" s="188">
        <v>971870.0</v>
      </c>
      <c r="C44" s="188">
        <v>100.0</v>
      </c>
      <c r="D44" s="188">
        <v>-2000.0</v>
      </c>
      <c r="E44" s="188">
        <v>2200.0</v>
      </c>
      <c r="F44" s="188">
        <v>300.0</v>
      </c>
      <c r="G44" s="188">
        <v>400.0</v>
      </c>
      <c r="H44" s="188">
        <v>400.0</v>
      </c>
      <c r="I44" s="188">
        <v>300.0</v>
      </c>
      <c r="J44" s="188">
        <v>300.0</v>
      </c>
      <c r="K44" s="188">
        <v>300.0</v>
      </c>
      <c r="L44" s="188">
        <v>200.0</v>
      </c>
      <c r="M44" s="188">
        <v>2200.0</v>
      </c>
    </row>
    <row r="45" ht="14.25" customHeight="1">
      <c r="A45" s="188" t="s">
        <v>183</v>
      </c>
      <c r="B45" s="188">
        <v>545410.0</v>
      </c>
      <c r="C45" s="188">
        <v>25.0</v>
      </c>
      <c r="D45" s="188">
        <v>-540.0</v>
      </c>
      <c r="E45" s="188">
        <v>2000.0</v>
      </c>
      <c r="F45" s="188">
        <v>400.0</v>
      </c>
      <c r="G45" s="188">
        <v>400.0</v>
      </c>
      <c r="H45" s="188">
        <v>400.0</v>
      </c>
      <c r="I45" s="188">
        <v>0.0</v>
      </c>
      <c r="J45" s="188">
        <v>0.0</v>
      </c>
      <c r="K45" s="188">
        <v>0.0</v>
      </c>
      <c r="L45" s="188">
        <v>800.0</v>
      </c>
      <c r="M45" s="188">
        <v>2000.0</v>
      </c>
    </row>
    <row r="46" ht="14.25" customHeight="1">
      <c r="A46" s="188" t="s">
        <v>185</v>
      </c>
      <c r="B46" s="188">
        <v>545470.0</v>
      </c>
      <c r="C46" s="188">
        <v>20.0</v>
      </c>
      <c r="D46" s="188">
        <v>-756.0</v>
      </c>
      <c r="E46" s="188">
        <v>1000.0</v>
      </c>
      <c r="F46" s="188">
        <v>0.0</v>
      </c>
      <c r="G46" s="188">
        <v>0.0</v>
      </c>
      <c r="H46" s="188">
        <v>0.0</v>
      </c>
      <c r="I46" s="188">
        <v>300.0</v>
      </c>
      <c r="J46" s="188">
        <v>300.0</v>
      </c>
      <c r="K46" s="188">
        <v>300.0</v>
      </c>
      <c r="L46" s="188">
        <v>100.0</v>
      </c>
      <c r="M46" s="188">
        <v>1000.0</v>
      </c>
    </row>
    <row r="47" ht="14.25" customHeight="1">
      <c r="A47" s="188" t="s">
        <v>187</v>
      </c>
      <c r="B47" s="188">
        <v>972110.0</v>
      </c>
      <c r="C47" s="188">
        <v>100.0</v>
      </c>
      <c r="D47" s="188">
        <v>-2405.0</v>
      </c>
      <c r="E47" s="188">
        <v>3200.0</v>
      </c>
      <c r="F47" s="188">
        <v>400.0</v>
      </c>
      <c r="G47" s="188">
        <v>600.0</v>
      </c>
      <c r="H47" s="188">
        <v>600.0</v>
      </c>
      <c r="I47" s="188">
        <v>600.0</v>
      </c>
      <c r="J47" s="188">
        <v>500.0</v>
      </c>
      <c r="K47" s="188">
        <v>500.0</v>
      </c>
      <c r="L47" s="188">
        <v>0.0</v>
      </c>
      <c r="M47" s="188">
        <v>3200.0</v>
      </c>
    </row>
    <row r="48" ht="14.25" customHeight="1">
      <c r="A48" s="188" t="s">
        <v>189</v>
      </c>
      <c r="B48" s="188">
        <v>971760.0</v>
      </c>
      <c r="C48" s="188">
        <v>100.0</v>
      </c>
      <c r="D48" s="188">
        <v>1700.0</v>
      </c>
      <c r="E48" s="188">
        <v>1600.0</v>
      </c>
      <c r="F48" s="188">
        <v>300.0</v>
      </c>
      <c r="G48" s="188">
        <v>300.0</v>
      </c>
      <c r="H48" s="188">
        <v>300.0</v>
      </c>
      <c r="I48" s="188">
        <v>300.0</v>
      </c>
      <c r="J48" s="188">
        <v>200.0</v>
      </c>
      <c r="K48" s="188">
        <v>200.0</v>
      </c>
      <c r="L48" s="188">
        <v>0.0</v>
      </c>
      <c r="M48" s="188">
        <v>1600.0</v>
      </c>
    </row>
    <row r="49" ht="14.25" customHeight="1">
      <c r="A49" s="188" t="s">
        <v>288</v>
      </c>
      <c r="B49" s="188">
        <v>971470.0</v>
      </c>
      <c r="C49" s="188">
        <v>20.0</v>
      </c>
      <c r="D49" s="188">
        <v>-1172.0</v>
      </c>
      <c r="E49" s="188">
        <v>2000.0</v>
      </c>
      <c r="F49" s="188">
        <v>400.0</v>
      </c>
      <c r="G49" s="188">
        <v>400.0</v>
      </c>
      <c r="H49" s="188">
        <v>400.0</v>
      </c>
      <c r="I49" s="188">
        <v>400.0</v>
      </c>
      <c r="J49" s="188">
        <v>200.0</v>
      </c>
      <c r="K49" s="188">
        <v>200.0</v>
      </c>
      <c r="L49" s="188">
        <v>0.0</v>
      </c>
      <c r="M49" s="188">
        <v>2000.0</v>
      </c>
    </row>
    <row r="50" ht="14.25" customHeight="1">
      <c r="A50" s="188" t="s">
        <v>201</v>
      </c>
      <c r="B50" s="188">
        <v>994560.0</v>
      </c>
      <c r="C50" s="188">
        <v>25.0</v>
      </c>
      <c r="D50" s="188">
        <v>-1260.0</v>
      </c>
      <c r="E50" s="188">
        <v>2000.0</v>
      </c>
      <c r="F50" s="188">
        <v>400.0</v>
      </c>
      <c r="G50" s="188">
        <v>400.0</v>
      </c>
      <c r="H50" s="188">
        <v>400.0</v>
      </c>
      <c r="I50" s="188">
        <v>400.0</v>
      </c>
      <c r="J50" s="188">
        <v>200.0</v>
      </c>
      <c r="K50" s="188">
        <v>200.0</v>
      </c>
      <c r="L50" s="188">
        <v>0.0</v>
      </c>
      <c r="M50" s="188">
        <v>2000.0</v>
      </c>
    </row>
    <row r="51" ht="14.25" customHeight="1">
      <c r="A51" s="188" t="s">
        <v>203</v>
      </c>
      <c r="B51" s="188">
        <v>973270.0</v>
      </c>
      <c r="C51" s="188">
        <v>25.0</v>
      </c>
      <c r="D51" s="188">
        <v>1865.0</v>
      </c>
      <c r="E51" s="188">
        <v>1800.0</v>
      </c>
      <c r="F51" s="188">
        <v>400.0</v>
      </c>
      <c r="G51" s="188">
        <v>400.0</v>
      </c>
      <c r="H51" s="188">
        <v>400.0</v>
      </c>
      <c r="I51" s="188">
        <v>200.0</v>
      </c>
      <c r="J51" s="188">
        <v>200.0</v>
      </c>
      <c r="K51" s="188">
        <v>200.0</v>
      </c>
      <c r="L51" s="188">
        <v>0.0</v>
      </c>
      <c r="M51" s="188">
        <v>1800.0</v>
      </c>
    </row>
    <row r="52" ht="14.25" customHeight="1">
      <c r="A52" s="188" t="s">
        <v>232</v>
      </c>
      <c r="B52" s="188">
        <v>500810.0</v>
      </c>
      <c r="C52" s="188">
        <v>10.0</v>
      </c>
      <c r="D52" s="188">
        <v>-898.0</v>
      </c>
      <c r="E52" s="188">
        <v>800.0</v>
      </c>
      <c r="F52" s="188">
        <v>400.0</v>
      </c>
      <c r="G52" s="188">
        <v>400.0</v>
      </c>
      <c r="H52" s="188">
        <v>0.0</v>
      </c>
      <c r="I52" s="188">
        <v>0.0</v>
      </c>
      <c r="J52" s="188">
        <v>0.0</v>
      </c>
      <c r="K52" s="188">
        <v>0.0</v>
      </c>
      <c r="L52" s="188">
        <v>0.0</v>
      </c>
      <c r="M52" s="188">
        <v>800.0</v>
      </c>
    </row>
    <row r="53" ht="14.25" customHeight="1">
      <c r="A53" s="188" t="s">
        <v>205</v>
      </c>
      <c r="B53" s="188">
        <v>500830.0</v>
      </c>
      <c r="C53" s="188">
        <v>10.0</v>
      </c>
      <c r="D53" s="188">
        <v>-296.0</v>
      </c>
      <c r="E53" s="188">
        <v>800.0</v>
      </c>
      <c r="F53" s="188">
        <v>0.0</v>
      </c>
      <c r="G53" s="188">
        <v>0.0</v>
      </c>
      <c r="H53" s="188">
        <v>200.0</v>
      </c>
      <c r="I53" s="188">
        <v>200.0</v>
      </c>
      <c r="J53" s="188">
        <v>200.0</v>
      </c>
      <c r="K53" s="188">
        <v>200.0</v>
      </c>
      <c r="L53" s="188">
        <v>0.0</v>
      </c>
      <c r="M53" s="188">
        <v>800.0</v>
      </c>
    </row>
    <row r="54" ht="14.25" customHeight="1">
      <c r="A54" s="188" t="s">
        <v>207</v>
      </c>
      <c r="B54" s="188">
        <v>500360.0</v>
      </c>
      <c r="C54" s="188">
        <v>10.0</v>
      </c>
      <c r="D54" s="188">
        <v>-366.0</v>
      </c>
      <c r="E54" s="188">
        <v>800.0</v>
      </c>
      <c r="F54" s="188">
        <v>400.0</v>
      </c>
      <c r="G54" s="188">
        <v>400.0</v>
      </c>
      <c r="H54" s="188">
        <v>0.0</v>
      </c>
      <c r="I54" s="188">
        <v>0.0</v>
      </c>
      <c r="J54" s="188">
        <v>0.0</v>
      </c>
      <c r="K54" s="188">
        <v>0.0</v>
      </c>
      <c r="L54" s="188">
        <v>0.0</v>
      </c>
      <c r="M54" s="188">
        <v>800.0</v>
      </c>
    </row>
    <row r="55" ht="14.25" customHeight="1">
      <c r="A55" s="188" t="s">
        <v>235</v>
      </c>
      <c r="B55" s="188">
        <v>500420.0</v>
      </c>
      <c r="C55" s="188">
        <v>10.0</v>
      </c>
      <c r="D55" s="188">
        <v>-1096.0</v>
      </c>
      <c r="E55" s="188">
        <v>800.0</v>
      </c>
      <c r="F55" s="188">
        <v>0.0</v>
      </c>
      <c r="G55" s="188">
        <v>0.0</v>
      </c>
      <c r="H55" s="188">
        <v>200.0</v>
      </c>
      <c r="I55" s="188">
        <v>200.0</v>
      </c>
      <c r="J55" s="188">
        <v>200.0</v>
      </c>
      <c r="K55" s="188">
        <v>200.0</v>
      </c>
      <c r="L55" s="188">
        <v>0.0</v>
      </c>
      <c r="M55" s="188">
        <v>800.0</v>
      </c>
    </row>
    <row r="56" ht="14.25" customHeight="1">
      <c r="M56" s="188">
        <f>AVERAGE(M28:M55)</f>
        <v>2014.285714</v>
      </c>
    </row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26" width="8.63"/>
  </cols>
  <sheetData>
    <row r="1" ht="14.25" customHeight="1"/>
    <row r="2" ht="14.25" customHeight="1"/>
    <row r="3" ht="14.25" customHeight="1"/>
    <row r="4" ht="14.25" customHeight="1"/>
    <row r="5" ht="14.25" customHeight="1"/>
    <row r="6" ht="14.25" customHeight="1"/>
    <row r="7" ht="14.25" customHeight="1"/>
    <row r="8" ht="14.25" customHeight="1"/>
    <row r="9" ht="14.25" customHeight="1"/>
    <row r="10" ht="14.25" customHeight="1"/>
    <row r="11" ht="14.25" customHeight="1"/>
    <row r="12" ht="14.25" customHeight="1"/>
    <row r="13" ht="14.25" customHeight="1"/>
    <row r="14" ht="14.25" customHeight="1"/>
    <row r="15" ht="14.25" customHeight="1"/>
    <row r="16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>
      <c r="A33" s="222" t="s">
        <v>302</v>
      </c>
      <c r="B33" s="223" t="s">
        <v>819</v>
      </c>
      <c r="C33" s="223" t="s">
        <v>820</v>
      </c>
      <c r="D33" s="224" t="s">
        <v>803</v>
      </c>
      <c r="E33" s="225" t="s">
        <v>804</v>
      </c>
      <c r="F33" s="225" t="s">
        <v>821</v>
      </c>
      <c r="G33" s="225" t="s">
        <v>822</v>
      </c>
      <c r="H33" s="225" t="s">
        <v>823</v>
      </c>
      <c r="I33" s="225" t="s">
        <v>824</v>
      </c>
      <c r="J33" s="225" t="s">
        <v>825</v>
      </c>
      <c r="K33" s="225" t="s">
        <v>826</v>
      </c>
      <c r="L33" s="225" t="s">
        <v>811</v>
      </c>
      <c r="M33" s="225" t="s">
        <v>827</v>
      </c>
      <c r="N33" s="225" t="s">
        <v>786</v>
      </c>
      <c r="O33" s="225" t="s">
        <v>785</v>
      </c>
    </row>
    <row r="34" ht="14.25" customHeight="1">
      <c r="A34" s="222" t="s">
        <v>191</v>
      </c>
      <c r="B34" s="222">
        <v>500460.0</v>
      </c>
      <c r="C34" s="226">
        <v>20.0</v>
      </c>
      <c r="D34" s="224">
        <v>-1344.0</v>
      </c>
      <c r="E34" s="227">
        <v>1600.0</v>
      </c>
      <c r="F34" s="227">
        <v>600.0</v>
      </c>
      <c r="G34" s="227">
        <v>600.0</v>
      </c>
      <c r="H34" s="227">
        <v>400.0</v>
      </c>
      <c r="I34" s="227">
        <v>0.0</v>
      </c>
      <c r="J34" s="227">
        <v>0.0</v>
      </c>
      <c r="K34" s="227">
        <v>0.0</v>
      </c>
      <c r="L34" s="227">
        <v>1600.0</v>
      </c>
      <c r="M34" s="227" t="b">
        <v>1</v>
      </c>
      <c r="N34" s="227" t="s">
        <v>67</v>
      </c>
      <c r="O34" s="227" t="s">
        <v>357</v>
      </c>
    </row>
    <row r="35" ht="14.25" customHeight="1">
      <c r="A35" s="222" t="s">
        <v>255</v>
      </c>
      <c r="B35" s="222">
        <v>500480.0</v>
      </c>
      <c r="C35" s="226">
        <v>20.0</v>
      </c>
      <c r="D35" s="224">
        <v>-1392.0</v>
      </c>
      <c r="E35" s="227">
        <v>1800.0</v>
      </c>
      <c r="F35" s="227">
        <v>0.0</v>
      </c>
      <c r="G35" s="227">
        <v>0.0</v>
      </c>
      <c r="H35" s="227">
        <v>200.0</v>
      </c>
      <c r="I35" s="227">
        <v>400.0</v>
      </c>
      <c r="J35" s="227">
        <v>600.0</v>
      </c>
      <c r="K35" s="227">
        <v>600.0</v>
      </c>
      <c r="L35" s="227">
        <v>1800.0</v>
      </c>
      <c r="M35" s="227" t="b">
        <v>1</v>
      </c>
      <c r="N35" s="227" t="s">
        <v>67</v>
      </c>
      <c r="O35" s="227" t="s">
        <v>357</v>
      </c>
    </row>
    <row r="36" ht="14.25" customHeight="1">
      <c r="A36" s="222" t="s">
        <v>167</v>
      </c>
      <c r="B36" s="222">
        <v>971780.0</v>
      </c>
      <c r="C36" s="226">
        <v>50.0</v>
      </c>
      <c r="D36" s="224">
        <v>-900.0</v>
      </c>
      <c r="E36" s="228">
        <v>600.0</v>
      </c>
      <c r="F36" s="229">
        <v>300.0</v>
      </c>
      <c r="G36" s="229">
        <v>300.0</v>
      </c>
      <c r="H36" s="227">
        <v>0.0</v>
      </c>
      <c r="I36" s="227">
        <v>0.0</v>
      </c>
      <c r="J36" s="227">
        <v>0.0</v>
      </c>
      <c r="K36" s="227">
        <v>0.0</v>
      </c>
      <c r="L36" s="227">
        <v>600.0</v>
      </c>
      <c r="M36" s="227" t="b">
        <v>1</v>
      </c>
      <c r="N36" s="227" t="s">
        <v>71</v>
      </c>
      <c r="O36" s="227" t="s">
        <v>329</v>
      </c>
    </row>
    <row r="37" ht="14.25" customHeight="1">
      <c r="A37" s="222" t="s">
        <v>240</v>
      </c>
      <c r="B37" s="222">
        <v>971790.0</v>
      </c>
      <c r="C37" s="226">
        <v>50.0</v>
      </c>
      <c r="D37" s="224">
        <v>-400.0</v>
      </c>
      <c r="E37" s="227">
        <v>1200.0</v>
      </c>
      <c r="F37" s="229">
        <v>0.0</v>
      </c>
      <c r="G37" s="229">
        <v>0.0</v>
      </c>
      <c r="H37" s="227">
        <v>300.0</v>
      </c>
      <c r="I37" s="227">
        <v>300.0</v>
      </c>
      <c r="J37" s="227">
        <v>300.0</v>
      </c>
      <c r="K37" s="227">
        <v>300.0</v>
      </c>
      <c r="L37" s="227">
        <v>1200.0</v>
      </c>
      <c r="M37" s="227" t="b">
        <v>1</v>
      </c>
      <c r="N37" s="227" t="s">
        <v>71</v>
      </c>
      <c r="O37" s="227" t="s">
        <v>329</v>
      </c>
    </row>
    <row r="38" ht="14.25" customHeight="1">
      <c r="A38" s="222" t="s">
        <v>169</v>
      </c>
      <c r="B38" s="222">
        <v>971810.0</v>
      </c>
      <c r="C38" s="226">
        <v>50.0</v>
      </c>
      <c r="D38" s="224">
        <v>500.0</v>
      </c>
      <c r="E38" s="227">
        <v>800.0</v>
      </c>
      <c r="F38" s="229">
        <v>400.0</v>
      </c>
      <c r="G38" s="229">
        <v>400.0</v>
      </c>
      <c r="H38" s="227">
        <v>0.0</v>
      </c>
      <c r="I38" s="227">
        <v>0.0</v>
      </c>
      <c r="J38" s="227">
        <v>0.0</v>
      </c>
      <c r="K38" s="227">
        <v>0.0</v>
      </c>
      <c r="L38" s="227">
        <v>800.0</v>
      </c>
      <c r="M38" s="227" t="b">
        <v>1</v>
      </c>
      <c r="N38" s="227" t="s">
        <v>72</v>
      </c>
      <c r="O38" s="227" t="s">
        <v>354</v>
      </c>
    </row>
    <row r="39" ht="14.25" customHeight="1">
      <c r="A39" s="222" t="s">
        <v>171</v>
      </c>
      <c r="B39" s="222">
        <v>971820.0</v>
      </c>
      <c r="C39" s="226">
        <v>50.0</v>
      </c>
      <c r="D39" s="224">
        <v>-900.0</v>
      </c>
      <c r="E39" s="228">
        <v>1100.0</v>
      </c>
      <c r="F39" s="229">
        <v>0.0</v>
      </c>
      <c r="G39" s="229">
        <v>0.0</v>
      </c>
      <c r="H39" s="227">
        <v>100.0</v>
      </c>
      <c r="I39" s="227">
        <v>300.0</v>
      </c>
      <c r="J39" s="227">
        <v>300.0</v>
      </c>
      <c r="K39" s="227">
        <v>400.0</v>
      </c>
      <c r="L39" s="227">
        <v>1100.0</v>
      </c>
      <c r="M39" s="227" t="b">
        <v>1</v>
      </c>
      <c r="N39" s="227" t="s">
        <v>72</v>
      </c>
      <c r="O39" s="227" t="s">
        <v>354</v>
      </c>
    </row>
    <row r="40" ht="14.25" customHeight="1">
      <c r="A40" s="222" t="s">
        <v>173</v>
      </c>
      <c r="B40" s="222">
        <v>971830.0</v>
      </c>
      <c r="C40" s="226">
        <v>50.0</v>
      </c>
      <c r="D40" s="224">
        <v>-400.0</v>
      </c>
      <c r="E40" s="227">
        <v>2000.0</v>
      </c>
      <c r="F40" s="229">
        <v>1200.0</v>
      </c>
      <c r="G40" s="229">
        <v>800.0</v>
      </c>
      <c r="H40" s="227">
        <v>0.0</v>
      </c>
      <c r="I40" s="227">
        <v>0.0</v>
      </c>
      <c r="J40" s="227">
        <v>0.0</v>
      </c>
      <c r="K40" s="227">
        <v>0.0</v>
      </c>
      <c r="L40" s="227">
        <v>2000.0</v>
      </c>
      <c r="M40" s="227" t="b">
        <v>1</v>
      </c>
      <c r="N40" s="227" t="s">
        <v>73</v>
      </c>
      <c r="O40" s="227" t="s">
        <v>359</v>
      </c>
    </row>
    <row r="41" ht="14.25" customHeight="1">
      <c r="A41" s="222" t="s">
        <v>244</v>
      </c>
      <c r="B41" s="222">
        <v>971840.0</v>
      </c>
      <c r="C41" s="226">
        <v>50.0</v>
      </c>
      <c r="D41" s="224">
        <v>-2800.0</v>
      </c>
      <c r="E41" s="228">
        <v>3800.0</v>
      </c>
      <c r="F41" s="229">
        <v>0.0</v>
      </c>
      <c r="G41" s="229">
        <v>400.0</v>
      </c>
      <c r="H41" s="227">
        <v>600.0</v>
      </c>
      <c r="I41" s="227">
        <v>900.0</v>
      </c>
      <c r="J41" s="227">
        <v>1000.0</v>
      </c>
      <c r="K41" s="227">
        <v>900.0</v>
      </c>
      <c r="L41" s="227">
        <v>3800.0</v>
      </c>
      <c r="M41" s="227" t="b">
        <v>1</v>
      </c>
      <c r="N41" s="227" t="s">
        <v>73</v>
      </c>
      <c r="O41" s="227" t="s">
        <v>359</v>
      </c>
    </row>
    <row r="42" ht="14.25" customHeight="1">
      <c r="A42" s="222" t="s">
        <v>193</v>
      </c>
      <c r="B42" s="222">
        <v>972830.0</v>
      </c>
      <c r="C42" s="226">
        <v>25.0</v>
      </c>
      <c r="D42" s="224">
        <v>-2819.0</v>
      </c>
      <c r="E42" s="228">
        <v>1800.0</v>
      </c>
      <c r="F42" s="227">
        <v>400.0</v>
      </c>
      <c r="G42" s="227">
        <v>200.0</v>
      </c>
      <c r="H42" s="227">
        <v>400.0</v>
      </c>
      <c r="I42" s="227">
        <v>200.0</v>
      </c>
      <c r="J42" s="227">
        <v>400.0</v>
      </c>
      <c r="K42" s="227">
        <v>200.0</v>
      </c>
      <c r="L42" s="227">
        <v>1800.0</v>
      </c>
      <c r="M42" s="227" t="b">
        <v>1</v>
      </c>
      <c r="N42" s="227" t="s">
        <v>50</v>
      </c>
      <c r="O42" s="227" t="s">
        <v>828</v>
      </c>
    </row>
    <row r="43" ht="14.25" customHeight="1">
      <c r="A43" s="222" t="s">
        <v>195</v>
      </c>
      <c r="B43" s="222">
        <v>972950.0</v>
      </c>
      <c r="C43" s="226">
        <v>25.0</v>
      </c>
      <c r="D43" s="224">
        <v>-4040.0</v>
      </c>
      <c r="E43" s="227">
        <v>2000.0</v>
      </c>
      <c r="F43" s="227">
        <v>400.0</v>
      </c>
      <c r="G43" s="227">
        <v>200.0</v>
      </c>
      <c r="H43" s="227">
        <v>400.0</v>
      </c>
      <c r="I43" s="227">
        <v>400.0</v>
      </c>
      <c r="J43" s="227">
        <v>400.0</v>
      </c>
      <c r="K43" s="227">
        <v>200.0</v>
      </c>
      <c r="L43" s="227">
        <v>2000.0</v>
      </c>
      <c r="M43" s="227" t="b">
        <v>1</v>
      </c>
      <c r="N43" s="227" t="s">
        <v>47</v>
      </c>
      <c r="O43" s="227" t="s">
        <v>829</v>
      </c>
    </row>
    <row r="44" ht="14.25" customHeight="1">
      <c r="A44" s="222" t="s">
        <v>175</v>
      </c>
      <c r="B44" s="222">
        <v>972080.0</v>
      </c>
      <c r="C44" s="226">
        <v>50.0</v>
      </c>
      <c r="D44" s="224">
        <v>-3640.0</v>
      </c>
      <c r="E44" s="227">
        <v>3000.0</v>
      </c>
      <c r="F44" s="229">
        <v>500.0</v>
      </c>
      <c r="G44" s="229">
        <v>500.0</v>
      </c>
      <c r="H44" s="227">
        <v>300.0</v>
      </c>
      <c r="I44" s="227">
        <v>600.0</v>
      </c>
      <c r="J44" s="227">
        <v>600.0</v>
      </c>
      <c r="K44" s="227">
        <v>500.0</v>
      </c>
      <c r="L44" s="227">
        <v>3000.0</v>
      </c>
      <c r="M44" s="227" t="b">
        <v>1</v>
      </c>
      <c r="N44" s="227" t="s">
        <v>78</v>
      </c>
      <c r="O44" s="227" t="s">
        <v>830</v>
      </c>
    </row>
    <row r="45" ht="14.25" customHeight="1">
      <c r="A45" s="222" t="s">
        <v>214</v>
      </c>
      <c r="B45" s="222">
        <v>972850.0</v>
      </c>
      <c r="C45" s="226">
        <v>25.0</v>
      </c>
      <c r="D45" s="224">
        <v>-1800.0</v>
      </c>
      <c r="E45" s="227">
        <v>2000.0</v>
      </c>
      <c r="F45" s="227">
        <v>0.0</v>
      </c>
      <c r="G45" s="227">
        <v>400.0</v>
      </c>
      <c r="H45" s="227">
        <v>400.0</v>
      </c>
      <c r="I45" s="227">
        <v>400.0</v>
      </c>
      <c r="J45" s="227">
        <v>400.0</v>
      </c>
      <c r="K45" s="227">
        <v>400.0</v>
      </c>
      <c r="L45" s="227">
        <v>2000.0</v>
      </c>
      <c r="M45" s="227" t="b">
        <v>1</v>
      </c>
      <c r="N45" s="227" t="s">
        <v>52</v>
      </c>
      <c r="O45" s="227" t="s">
        <v>331</v>
      </c>
    </row>
    <row r="46" ht="14.25" customHeight="1">
      <c r="A46" s="222" t="s">
        <v>381</v>
      </c>
      <c r="B46" s="222">
        <v>972870.0</v>
      </c>
      <c r="C46" s="226">
        <v>25.0</v>
      </c>
      <c r="D46" s="224">
        <v>-400.0</v>
      </c>
      <c r="E46" s="227">
        <v>400.0</v>
      </c>
      <c r="F46" s="227">
        <v>400.0</v>
      </c>
      <c r="G46" s="227">
        <v>0.0</v>
      </c>
      <c r="H46" s="227">
        <v>0.0</v>
      </c>
      <c r="I46" s="227">
        <v>0.0</v>
      </c>
      <c r="J46" s="227">
        <v>0.0</v>
      </c>
      <c r="K46" s="227">
        <v>0.0</v>
      </c>
      <c r="L46" s="227">
        <v>400.0</v>
      </c>
      <c r="M46" s="227" t="b">
        <v>1</v>
      </c>
      <c r="N46" s="227" t="s">
        <v>52</v>
      </c>
      <c r="O46" s="227" t="s">
        <v>331</v>
      </c>
    </row>
    <row r="47" ht="14.25" customHeight="1">
      <c r="A47" s="222" t="s">
        <v>197</v>
      </c>
      <c r="B47" s="222">
        <v>971950.0</v>
      </c>
      <c r="C47" s="226">
        <v>50.0</v>
      </c>
      <c r="D47" s="224">
        <v>-1200.0</v>
      </c>
      <c r="E47" s="227">
        <v>1800.0</v>
      </c>
      <c r="F47" s="227">
        <v>400.0</v>
      </c>
      <c r="G47" s="227">
        <v>200.0</v>
      </c>
      <c r="H47" s="227">
        <v>400.0</v>
      </c>
      <c r="I47" s="227">
        <v>200.0</v>
      </c>
      <c r="J47" s="227">
        <v>400.0</v>
      </c>
      <c r="K47" s="227">
        <v>200.0</v>
      </c>
      <c r="L47" s="227">
        <v>1800.0</v>
      </c>
      <c r="M47" s="227" t="b">
        <v>1</v>
      </c>
      <c r="N47" s="227" t="s">
        <v>54</v>
      </c>
      <c r="O47" s="227" t="s">
        <v>355</v>
      </c>
    </row>
    <row r="48" ht="14.25" customHeight="1">
      <c r="A48" s="222" t="s">
        <v>177</v>
      </c>
      <c r="B48" s="222">
        <v>972090.0</v>
      </c>
      <c r="C48" s="226">
        <v>50.0</v>
      </c>
      <c r="D48" s="224">
        <v>-3540.0</v>
      </c>
      <c r="E48" s="227">
        <v>2400.0</v>
      </c>
      <c r="F48" s="229">
        <v>400.0</v>
      </c>
      <c r="G48" s="229">
        <v>400.0</v>
      </c>
      <c r="H48" s="227">
        <v>200.0</v>
      </c>
      <c r="I48" s="227">
        <v>400.0</v>
      </c>
      <c r="J48" s="227">
        <v>500.0</v>
      </c>
      <c r="K48" s="227">
        <v>500.0</v>
      </c>
      <c r="L48" s="227">
        <v>2400.0</v>
      </c>
      <c r="M48" s="227" t="b">
        <v>1</v>
      </c>
      <c r="N48" s="227" t="s">
        <v>79</v>
      </c>
      <c r="O48" s="227" t="s">
        <v>318</v>
      </c>
    </row>
    <row r="49" ht="14.25" customHeight="1">
      <c r="A49" s="222" t="s">
        <v>210</v>
      </c>
      <c r="B49" s="222">
        <v>971850.0</v>
      </c>
      <c r="C49" s="226">
        <v>100.0</v>
      </c>
      <c r="D49" s="224">
        <v>-1700.0</v>
      </c>
      <c r="E49" s="227">
        <v>4500.0</v>
      </c>
      <c r="F49" s="229">
        <v>800.0</v>
      </c>
      <c r="G49" s="229">
        <v>800.0</v>
      </c>
      <c r="H49" s="227">
        <v>800.0</v>
      </c>
      <c r="I49" s="227">
        <v>700.0</v>
      </c>
      <c r="J49" s="227">
        <v>700.0</v>
      </c>
      <c r="K49" s="227">
        <v>700.0</v>
      </c>
      <c r="L49" s="227">
        <v>4500.0</v>
      </c>
      <c r="M49" s="227" t="b">
        <v>1</v>
      </c>
      <c r="N49" s="227" t="s">
        <v>74</v>
      </c>
      <c r="O49" s="227" t="s">
        <v>317</v>
      </c>
    </row>
    <row r="50" ht="14.25" customHeight="1">
      <c r="A50" s="222" t="s">
        <v>179</v>
      </c>
      <c r="B50" s="222">
        <v>971860.0</v>
      </c>
      <c r="C50" s="226">
        <v>100.0</v>
      </c>
      <c r="D50" s="224">
        <v>-800.0</v>
      </c>
      <c r="E50" s="227">
        <v>2000.0</v>
      </c>
      <c r="F50" s="229">
        <v>400.0</v>
      </c>
      <c r="G50" s="229">
        <v>400.0</v>
      </c>
      <c r="H50" s="227">
        <v>300.0</v>
      </c>
      <c r="I50" s="227">
        <v>300.0</v>
      </c>
      <c r="J50" s="227">
        <v>300.0</v>
      </c>
      <c r="K50" s="227">
        <v>300.0</v>
      </c>
      <c r="L50" s="227">
        <v>2000.0</v>
      </c>
      <c r="M50" s="227" t="b">
        <v>1</v>
      </c>
      <c r="N50" s="227" t="s">
        <v>75</v>
      </c>
      <c r="O50" s="227" t="s">
        <v>316</v>
      </c>
    </row>
    <row r="51" ht="14.25" customHeight="1">
      <c r="A51" s="222" t="s">
        <v>181</v>
      </c>
      <c r="B51" s="222">
        <v>971870.0</v>
      </c>
      <c r="C51" s="226">
        <v>100.0</v>
      </c>
      <c r="D51" s="224">
        <v>-800.0</v>
      </c>
      <c r="E51" s="227">
        <v>2000.0</v>
      </c>
      <c r="F51" s="229">
        <v>400.0</v>
      </c>
      <c r="G51" s="229">
        <v>400.0</v>
      </c>
      <c r="H51" s="227">
        <v>200.0</v>
      </c>
      <c r="I51" s="227">
        <v>400.0</v>
      </c>
      <c r="J51" s="227">
        <v>300.0</v>
      </c>
      <c r="K51" s="227">
        <v>300.0</v>
      </c>
      <c r="L51" s="227">
        <v>2000.0</v>
      </c>
      <c r="M51" s="227" t="b">
        <v>1</v>
      </c>
      <c r="N51" s="227" t="s">
        <v>76</v>
      </c>
      <c r="O51" s="227" t="s">
        <v>314</v>
      </c>
    </row>
    <row r="52" ht="14.25" customHeight="1">
      <c r="A52" s="222" t="s">
        <v>183</v>
      </c>
      <c r="B52" s="222">
        <v>545410.0</v>
      </c>
      <c r="C52" s="226">
        <v>25.0</v>
      </c>
      <c r="D52" s="224">
        <v>-740.0</v>
      </c>
      <c r="E52" s="227">
        <v>1200.0</v>
      </c>
      <c r="F52" s="229">
        <v>0.0</v>
      </c>
      <c r="G52" s="229">
        <v>0.0</v>
      </c>
      <c r="H52" s="227">
        <v>200.0</v>
      </c>
      <c r="I52" s="227">
        <v>200.0</v>
      </c>
      <c r="J52" s="227">
        <v>400.0</v>
      </c>
      <c r="K52" s="227">
        <v>400.0</v>
      </c>
      <c r="L52" s="227">
        <v>1200.0</v>
      </c>
      <c r="M52" s="227" t="b">
        <v>1</v>
      </c>
      <c r="N52" s="227" t="s">
        <v>82</v>
      </c>
      <c r="O52" s="227" t="s">
        <v>310</v>
      </c>
    </row>
    <row r="53" ht="14.25" customHeight="1">
      <c r="A53" s="222" t="s">
        <v>185</v>
      </c>
      <c r="B53" s="222">
        <v>545470.0</v>
      </c>
      <c r="C53" s="226">
        <v>20.0</v>
      </c>
      <c r="D53" s="224">
        <v>-924.0</v>
      </c>
      <c r="E53" s="227">
        <v>900.0</v>
      </c>
      <c r="F53" s="229">
        <v>500.0</v>
      </c>
      <c r="G53" s="229">
        <v>400.0</v>
      </c>
      <c r="H53" s="227">
        <v>0.0</v>
      </c>
      <c r="I53" s="227">
        <v>0.0</v>
      </c>
      <c r="J53" s="227">
        <v>0.0</v>
      </c>
      <c r="K53" s="227">
        <v>0.0</v>
      </c>
      <c r="L53" s="227">
        <v>900.0</v>
      </c>
      <c r="M53" s="227" t="b">
        <v>1</v>
      </c>
      <c r="N53" s="227" t="s">
        <v>82</v>
      </c>
      <c r="O53" s="227" t="s">
        <v>310</v>
      </c>
    </row>
    <row r="54" ht="14.25" customHeight="1">
      <c r="A54" s="222" t="s">
        <v>187</v>
      </c>
      <c r="B54" s="222">
        <v>972110.0</v>
      </c>
      <c r="C54" s="226">
        <v>100.0</v>
      </c>
      <c r="D54" s="224">
        <v>-4340.0</v>
      </c>
      <c r="E54" s="227">
        <v>3200.0</v>
      </c>
      <c r="F54" s="229">
        <v>600.0</v>
      </c>
      <c r="G54" s="229">
        <v>600.0</v>
      </c>
      <c r="H54" s="227">
        <v>300.0</v>
      </c>
      <c r="I54" s="227">
        <v>500.0</v>
      </c>
      <c r="J54" s="227">
        <v>600.0</v>
      </c>
      <c r="K54" s="227">
        <v>600.0</v>
      </c>
      <c r="L54" s="227">
        <v>3200.0</v>
      </c>
      <c r="M54" s="227" t="b">
        <v>1</v>
      </c>
      <c r="N54" s="227" t="s">
        <v>80</v>
      </c>
      <c r="O54" s="227" t="s">
        <v>320</v>
      </c>
    </row>
    <row r="55" ht="14.25" customHeight="1">
      <c r="A55" s="222" t="s">
        <v>189</v>
      </c>
      <c r="B55" s="222">
        <v>971760.0</v>
      </c>
      <c r="C55" s="226">
        <v>100.0</v>
      </c>
      <c r="D55" s="224">
        <v>3500.0</v>
      </c>
      <c r="E55" s="227">
        <v>1600.0</v>
      </c>
      <c r="F55" s="229">
        <v>300.0</v>
      </c>
      <c r="G55" s="229">
        <v>300.0</v>
      </c>
      <c r="H55" s="227">
        <v>300.0</v>
      </c>
      <c r="I55" s="227">
        <v>300.0</v>
      </c>
      <c r="J55" s="227">
        <v>200.0</v>
      </c>
      <c r="K55" s="227">
        <v>200.0</v>
      </c>
      <c r="L55" s="227">
        <v>1600.0</v>
      </c>
      <c r="M55" s="227" t="b">
        <v>1</v>
      </c>
      <c r="N55" s="227" t="s">
        <v>84</v>
      </c>
      <c r="O55" s="227" t="s">
        <v>315</v>
      </c>
    </row>
    <row r="56" ht="14.25" customHeight="1">
      <c r="A56" s="222" t="s">
        <v>199</v>
      </c>
      <c r="B56" s="222">
        <v>545380.0</v>
      </c>
      <c r="C56" s="226">
        <v>20.0</v>
      </c>
      <c r="D56" s="224">
        <v>0.0</v>
      </c>
      <c r="E56" s="227">
        <v>2000.0</v>
      </c>
      <c r="F56" s="227">
        <v>200.0</v>
      </c>
      <c r="G56" s="227">
        <v>400.0</v>
      </c>
      <c r="H56" s="227">
        <v>400.0</v>
      </c>
      <c r="I56" s="227">
        <v>400.0</v>
      </c>
      <c r="J56" s="227">
        <v>400.0</v>
      </c>
      <c r="K56" s="227">
        <v>200.0</v>
      </c>
      <c r="L56" s="227">
        <v>2000.0</v>
      </c>
      <c r="M56" s="227" t="b">
        <v>1</v>
      </c>
      <c r="N56" s="227" t="s">
        <v>65</v>
      </c>
      <c r="O56" s="227" t="s">
        <v>322</v>
      </c>
    </row>
    <row r="57" ht="14.25" customHeight="1">
      <c r="A57" s="222" t="s">
        <v>201</v>
      </c>
      <c r="B57" s="222">
        <v>994560.0</v>
      </c>
      <c r="C57" s="226">
        <v>25.0</v>
      </c>
      <c r="D57" s="224">
        <v>-920.0</v>
      </c>
      <c r="E57" s="227">
        <v>1600.0</v>
      </c>
      <c r="F57" s="227">
        <v>400.0</v>
      </c>
      <c r="G57" s="227">
        <v>400.0</v>
      </c>
      <c r="H57" s="227">
        <v>200.0</v>
      </c>
      <c r="I57" s="227">
        <v>200.0</v>
      </c>
      <c r="J57" s="227">
        <v>200.0</v>
      </c>
      <c r="K57" s="227">
        <v>200.0</v>
      </c>
      <c r="L57" s="227">
        <v>1600.0</v>
      </c>
      <c r="M57" s="227" t="b">
        <v>1</v>
      </c>
      <c r="N57" s="227" t="s">
        <v>61</v>
      </c>
      <c r="O57" s="227" t="s">
        <v>307</v>
      </c>
    </row>
    <row r="58" ht="14.25" customHeight="1">
      <c r="A58" s="222" t="s">
        <v>203</v>
      </c>
      <c r="B58" s="222">
        <v>973270.0</v>
      </c>
      <c r="C58" s="226">
        <v>25.0</v>
      </c>
      <c r="D58" s="224">
        <v>-2120.0</v>
      </c>
      <c r="E58" s="227">
        <v>2400.0</v>
      </c>
      <c r="F58" s="227">
        <v>400.0</v>
      </c>
      <c r="G58" s="227">
        <v>200.0</v>
      </c>
      <c r="H58" s="227">
        <v>400.0</v>
      </c>
      <c r="I58" s="227">
        <v>600.0</v>
      </c>
      <c r="J58" s="227">
        <v>400.0</v>
      </c>
      <c r="K58" s="227">
        <v>400.0</v>
      </c>
      <c r="L58" s="227">
        <v>2400.0</v>
      </c>
      <c r="M58" s="227" t="b">
        <v>1</v>
      </c>
      <c r="N58" s="227" t="s">
        <v>63</v>
      </c>
      <c r="O58" s="227" t="s">
        <v>342</v>
      </c>
    </row>
    <row r="59" ht="14.25" customHeight="1">
      <c r="A59" s="222" t="s">
        <v>232</v>
      </c>
      <c r="B59" s="222">
        <v>500810.0</v>
      </c>
      <c r="C59" s="226">
        <v>10.0</v>
      </c>
      <c r="D59" s="224">
        <v>-576.0</v>
      </c>
      <c r="E59" s="227">
        <v>800.0</v>
      </c>
      <c r="F59" s="227">
        <v>400.0</v>
      </c>
      <c r="G59" s="227">
        <v>200.0</v>
      </c>
      <c r="H59" s="227">
        <v>200.0</v>
      </c>
      <c r="I59" s="227">
        <v>0.0</v>
      </c>
      <c r="J59" s="227">
        <v>0.0</v>
      </c>
      <c r="K59" s="227">
        <v>0.0</v>
      </c>
      <c r="L59" s="227">
        <v>800.0</v>
      </c>
      <c r="M59" s="227" t="b">
        <v>1</v>
      </c>
      <c r="N59" s="227" t="s">
        <v>59</v>
      </c>
      <c r="O59" s="227" t="s">
        <v>325</v>
      </c>
    </row>
    <row r="60" ht="14.25" customHeight="1">
      <c r="A60" s="222" t="s">
        <v>205</v>
      </c>
      <c r="B60" s="222">
        <v>500830.0</v>
      </c>
      <c r="C60" s="226">
        <v>10.0</v>
      </c>
      <c r="D60" s="224">
        <v>-992.0</v>
      </c>
      <c r="E60" s="227">
        <v>800.0</v>
      </c>
      <c r="F60" s="227">
        <v>0.0</v>
      </c>
      <c r="G60" s="227">
        <v>0.0</v>
      </c>
      <c r="H60" s="227">
        <v>200.0</v>
      </c>
      <c r="I60" s="227">
        <v>200.0</v>
      </c>
      <c r="J60" s="227">
        <v>200.0</v>
      </c>
      <c r="K60" s="227">
        <v>200.0</v>
      </c>
      <c r="L60" s="227">
        <v>800.0</v>
      </c>
      <c r="M60" s="227" t="b">
        <v>1</v>
      </c>
      <c r="N60" s="227" t="s">
        <v>59</v>
      </c>
      <c r="O60" s="227" t="s">
        <v>325</v>
      </c>
    </row>
    <row r="61" ht="14.25" customHeight="1">
      <c r="A61" s="222" t="s">
        <v>207</v>
      </c>
      <c r="B61" s="222">
        <v>500360.0</v>
      </c>
      <c r="C61" s="226">
        <v>10.0</v>
      </c>
      <c r="D61" s="224">
        <v>-672.0</v>
      </c>
      <c r="E61" s="227">
        <v>800.0</v>
      </c>
      <c r="F61" s="227">
        <v>400.0</v>
      </c>
      <c r="G61" s="227">
        <v>200.0</v>
      </c>
      <c r="H61" s="227">
        <v>200.0</v>
      </c>
      <c r="I61" s="227">
        <v>0.0</v>
      </c>
      <c r="J61" s="227">
        <v>0.0</v>
      </c>
      <c r="K61" s="227">
        <v>0.0</v>
      </c>
      <c r="L61" s="227">
        <v>800.0</v>
      </c>
      <c r="M61" s="227" t="b">
        <v>1</v>
      </c>
      <c r="N61" s="227" t="s">
        <v>56</v>
      </c>
      <c r="O61" s="227" t="s">
        <v>346</v>
      </c>
    </row>
    <row r="62" ht="14.25" customHeight="1">
      <c r="A62" s="222" t="s">
        <v>235</v>
      </c>
      <c r="B62" s="222">
        <v>500420.0</v>
      </c>
      <c r="C62" s="226">
        <v>10.0</v>
      </c>
      <c r="D62" s="224">
        <v>-1096.0</v>
      </c>
      <c r="E62" s="227">
        <v>800.0</v>
      </c>
      <c r="F62" s="227">
        <v>0.0</v>
      </c>
      <c r="G62" s="227">
        <v>0.0</v>
      </c>
      <c r="H62" s="227">
        <v>200.0</v>
      </c>
      <c r="I62" s="227">
        <v>200.0</v>
      </c>
      <c r="J62" s="227">
        <v>200.0</v>
      </c>
      <c r="K62" s="227">
        <v>200.0</v>
      </c>
      <c r="L62" s="227">
        <v>800.0</v>
      </c>
      <c r="M62" s="227" t="b">
        <v>1</v>
      </c>
      <c r="N62" s="227" t="s">
        <v>56</v>
      </c>
      <c r="O62" s="227" t="s">
        <v>346</v>
      </c>
    </row>
    <row r="63" ht="14.25" customHeight="1">
      <c r="L63" s="188">
        <f>AVERAGE(L34:L62)</f>
        <v>1755.172414</v>
      </c>
    </row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0.88"/>
    <col customWidth="1" min="2" max="2" width="8.63"/>
    <col customWidth="1" min="3" max="3" width="10.63"/>
    <col customWidth="1" min="4" max="13" width="8.63"/>
    <col customWidth="1" min="14" max="14" width="24.88"/>
    <col customWidth="1" min="15" max="26" width="8.63"/>
  </cols>
  <sheetData>
    <row r="1" ht="14.25" customHeight="1"/>
    <row r="2" ht="14.25" customHeight="1"/>
    <row r="3" ht="14.25" customHeight="1"/>
    <row r="4" ht="14.25" customHeight="1"/>
    <row r="5" ht="14.25" customHeight="1"/>
    <row r="6" ht="14.25" customHeight="1"/>
    <row r="7" ht="14.25" customHeight="1"/>
    <row r="8" ht="14.25" customHeight="1"/>
    <row r="9" ht="14.25" customHeight="1"/>
    <row r="10" ht="14.25" customHeight="1"/>
    <row r="11" ht="14.25" customHeight="1"/>
    <row r="12" ht="14.25" customHeight="1"/>
    <row r="13" ht="14.25" customHeight="1"/>
    <row r="14" ht="14.25" customHeight="1"/>
    <row r="15" ht="14.25" customHeight="1"/>
    <row r="16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>
      <c r="A32" s="230" t="s">
        <v>831</v>
      </c>
      <c r="B32" s="230" t="s">
        <v>832</v>
      </c>
      <c r="C32" s="230" t="s">
        <v>302</v>
      </c>
      <c r="D32" s="230" t="s">
        <v>801</v>
      </c>
      <c r="E32" s="230" t="s">
        <v>802</v>
      </c>
      <c r="F32" s="231" t="s">
        <v>804</v>
      </c>
      <c r="G32" s="231" t="s">
        <v>833</v>
      </c>
      <c r="H32" s="231" t="s">
        <v>834</v>
      </c>
      <c r="I32" s="231" t="s">
        <v>835</v>
      </c>
      <c r="J32" s="231" t="s">
        <v>836</v>
      </c>
      <c r="K32" s="231" t="s">
        <v>837</v>
      </c>
      <c r="L32" s="231" t="s">
        <v>838</v>
      </c>
      <c r="M32" s="231" t="s">
        <v>786</v>
      </c>
      <c r="N32" s="231" t="s">
        <v>785</v>
      </c>
      <c r="O32" s="232" t="s">
        <v>811</v>
      </c>
    </row>
    <row r="33" ht="14.25" customHeight="1">
      <c r="A33" s="230" t="s">
        <v>165</v>
      </c>
      <c r="B33" s="233">
        <v>47920.0</v>
      </c>
      <c r="C33" s="230" t="s">
        <v>167</v>
      </c>
      <c r="D33" s="230">
        <v>971780.0</v>
      </c>
      <c r="E33" s="230">
        <v>50.0</v>
      </c>
      <c r="F33" s="231">
        <v>1800.0</v>
      </c>
      <c r="G33" s="231">
        <v>0.0</v>
      </c>
      <c r="H33" s="231">
        <v>0.0</v>
      </c>
      <c r="I33" s="231">
        <v>600.0</v>
      </c>
      <c r="J33" s="231">
        <v>600.0</v>
      </c>
      <c r="K33" s="231">
        <v>600.0</v>
      </c>
      <c r="L33" s="231">
        <v>0.0</v>
      </c>
      <c r="M33" s="231" t="s">
        <v>71</v>
      </c>
      <c r="N33" s="231" t="s">
        <v>329</v>
      </c>
      <c r="O33" s="188">
        <f t="shared" ref="O33:O60" si="1">SUM(G33:L33)</f>
        <v>1800</v>
      </c>
    </row>
    <row r="34" ht="14.25" customHeight="1">
      <c r="A34" s="230" t="s">
        <v>165</v>
      </c>
      <c r="B34" s="233">
        <v>47920.0</v>
      </c>
      <c r="C34" s="230" t="s">
        <v>240</v>
      </c>
      <c r="D34" s="230">
        <v>971790.0</v>
      </c>
      <c r="E34" s="230">
        <v>50.0</v>
      </c>
      <c r="F34" s="231">
        <v>1400.0</v>
      </c>
      <c r="G34" s="231">
        <v>500.0</v>
      </c>
      <c r="H34" s="231">
        <v>500.0</v>
      </c>
      <c r="I34" s="231">
        <v>0.0</v>
      </c>
      <c r="J34" s="231">
        <v>0.0</v>
      </c>
      <c r="K34" s="231">
        <v>0.0</v>
      </c>
      <c r="L34" s="231">
        <v>400.0</v>
      </c>
      <c r="M34" s="231" t="s">
        <v>71</v>
      </c>
      <c r="N34" s="231" t="s">
        <v>329</v>
      </c>
      <c r="O34" s="188">
        <f t="shared" si="1"/>
        <v>1400</v>
      </c>
    </row>
    <row r="35" ht="14.25" customHeight="1">
      <c r="A35" s="230" t="s">
        <v>165</v>
      </c>
      <c r="B35" s="233">
        <v>47920.0</v>
      </c>
      <c r="C35" s="230" t="s">
        <v>169</v>
      </c>
      <c r="D35" s="230">
        <v>971810.0</v>
      </c>
      <c r="E35" s="230">
        <v>50.0</v>
      </c>
      <c r="F35" s="231">
        <v>1200.0</v>
      </c>
      <c r="G35" s="231">
        <v>400.0</v>
      </c>
      <c r="H35" s="231">
        <v>400.0</v>
      </c>
      <c r="I35" s="231">
        <v>400.0</v>
      </c>
      <c r="J35" s="231">
        <v>0.0</v>
      </c>
      <c r="K35" s="231">
        <v>0.0</v>
      </c>
      <c r="L35" s="231">
        <v>0.0</v>
      </c>
      <c r="M35" s="231" t="s">
        <v>72</v>
      </c>
      <c r="N35" s="231" t="s">
        <v>354</v>
      </c>
      <c r="O35" s="188">
        <f t="shared" si="1"/>
        <v>1200</v>
      </c>
    </row>
    <row r="36" ht="14.25" customHeight="1">
      <c r="A36" s="230" t="s">
        <v>165</v>
      </c>
      <c r="B36" s="233">
        <v>47920.0</v>
      </c>
      <c r="C36" s="230" t="s">
        <v>171</v>
      </c>
      <c r="D36" s="230">
        <v>971820.0</v>
      </c>
      <c r="E36" s="230">
        <v>50.0</v>
      </c>
      <c r="F36" s="231">
        <v>1200.0</v>
      </c>
      <c r="G36" s="231">
        <v>0.0</v>
      </c>
      <c r="H36" s="231">
        <v>0.0</v>
      </c>
      <c r="I36" s="231">
        <v>0.0</v>
      </c>
      <c r="J36" s="231">
        <v>400.0</v>
      </c>
      <c r="K36" s="231">
        <v>400.0</v>
      </c>
      <c r="L36" s="231">
        <v>400.0</v>
      </c>
      <c r="M36" s="231" t="s">
        <v>72</v>
      </c>
      <c r="N36" s="231" t="s">
        <v>354</v>
      </c>
      <c r="O36" s="188">
        <f t="shared" si="1"/>
        <v>1200</v>
      </c>
    </row>
    <row r="37" ht="14.25" customHeight="1">
      <c r="A37" s="230" t="s">
        <v>165</v>
      </c>
      <c r="B37" s="233">
        <v>47920.0</v>
      </c>
      <c r="C37" s="230" t="s">
        <v>173</v>
      </c>
      <c r="D37" s="230">
        <v>971830.0</v>
      </c>
      <c r="E37" s="230">
        <v>50.0</v>
      </c>
      <c r="F37" s="231">
        <v>2200.0</v>
      </c>
      <c r="G37" s="231">
        <v>600.0</v>
      </c>
      <c r="H37" s="231">
        <v>800.0</v>
      </c>
      <c r="I37" s="231">
        <v>600.0</v>
      </c>
      <c r="J37" s="231">
        <v>200.0</v>
      </c>
      <c r="K37" s="231">
        <v>0.0</v>
      </c>
      <c r="L37" s="231">
        <v>0.0</v>
      </c>
      <c r="M37" s="231" t="s">
        <v>73</v>
      </c>
      <c r="N37" s="231" t="s">
        <v>359</v>
      </c>
      <c r="O37" s="188">
        <f t="shared" si="1"/>
        <v>2200</v>
      </c>
    </row>
    <row r="38" ht="14.25" customHeight="1">
      <c r="A38" s="230" t="s">
        <v>165</v>
      </c>
      <c r="B38" s="233">
        <v>47920.0</v>
      </c>
      <c r="C38" s="230" t="s">
        <v>244</v>
      </c>
      <c r="D38" s="230">
        <v>971840.0</v>
      </c>
      <c r="E38" s="230">
        <v>50.0</v>
      </c>
      <c r="F38" s="231">
        <v>2200.0</v>
      </c>
      <c r="G38" s="231">
        <v>0.0</v>
      </c>
      <c r="H38" s="231">
        <v>0.0</v>
      </c>
      <c r="I38" s="231">
        <v>200.0</v>
      </c>
      <c r="J38" s="231">
        <v>700.0</v>
      </c>
      <c r="K38" s="231">
        <v>700.0</v>
      </c>
      <c r="L38" s="231">
        <v>600.0</v>
      </c>
      <c r="M38" s="231" t="s">
        <v>73</v>
      </c>
      <c r="N38" s="231" t="s">
        <v>359</v>
      </c>
      <c r="O38" s="188">
        <f t="shared" si="1"/>
        <v>2200</v>
      </c>
    </row>
    <row r="39" ht="14.25" customHeight="1">
      <c r="A39" s="230" t="s">
        <v>165</v>
      </c>
      <c r="B39" s="233">
        <v>63970.0</v>
      </c>
      <c r="C39" s="230" t="s">
        <v>175</v>
      </c>
      <c r="D39" s="230">
        <v>972080.0</v>
      </c>
      <c r="E39" s="230">
        <v>50.0</v>
      </c>
      <c r="F39" s="231">
        <v>2200.0</v>
      </c>
      <c r="G39" s="231">
        <v>300.0</v>
      </c>
      <c r="H39" s="231">
        <v>300.0</v>
      </c>
      <c r="I39" s="231">
        <v>400.0</v>
      </c>
      <c r="J39" s="231">
        <v>400.0</v>
      </c>
      <c r="K39" s="231">
        <v>400.0</v>
      </c>
      <c r="L39" s="231">
        <v>400.0</v>
      </c>
      <c r="M39" s="231" t="s">
        <v>78</v>
      </c>
      <c r="N39" s="231" t="s">
        <v>830</v>
      </c>
      <c r="O39" s="188">
        <f t="shared" si="1"/>
        <v>2200</v>
      </c>
    </row>
    <row r="40" ht="14.25" customHeight="1">
      <c r="A40" s="230" t="s">
        <v>165</v>
      </c>
      <c r="B40" s="233">
        <v>63970.0</v>
      </c>
      <c r="C40" s="230" t="s">
        <v>177</v>
      </c>
      <c r="D40" s="230">
        <v>972090.0</v>
      </c>
      <c r="E40" s="230">
        <v>50.0</v>
      </c>
      <c r="F40" s="231">
        <v>2600.0</v>
      </c>
      <c r="G40" s="231">
        <v>400.0</v>
      </c>
      <c r="H40" s="231">
        <v>400.0</v>
      </c>
      <c r="I40" s="231">
        <v>400.0</v>
      </c>
      <c r="J40" s="231">
        <v>500.0</v>
      </c>
      <c r="K40" s="231">
        <v>500.0</v>
      </c>
      <c r="L40" s="231">
        <v>400.0</v>
      </c>
      <c r="M40" s="231" t="s">
        <v>79</v>
      </c>
      <c r="N40" s="231" t="s">
        <v>318</v>
      </c>
      <c r="O40" s="188">
        <f t="shared" si="1"/>
        <v>2600</v>
      </c>
    </row>
    <row r="41" ht="14.25" customHeight="1">
      <c r="A41" s="230" t="s">
        <v>165</v>
      </c>
      <c r="B41" s="233">
        <v>47920.0</v>
      </c>
      <c r="C41" s="230" t="s">
        <v>210</v>
      </c>
      <c r="D41" s="230">
        <v>971850.0</v>
      </c>
      <c r="E41" s="230">
        <v>100.0</v>
      </c>
      <c r="F41" s="231">
        <v>6200.0</v>
      </c>
      <c r="G41" s="231">
        <v>1000.0</v>
      </c>
      <c r="H41" s="231">
        <v>1000.0</v>
      </c>
      <c r="I41" s="231">
        <v>1000.0</v>
      </c>
      <c r="J41" s="231">
        <v>1100.0</v>
      </c>
      <c r="K41" s="231">
        <v>1100.0</v>
      </c>
      <c r="L41" s="231">
        <v>1000.0</v>
      </c>
      <c r="M41" s="231" t="s">
        <v>74</v>
      </c>
      <c r="N41" s="231" t="s">
        <v>317</v>
      </c>
      <c r="O41" s="188">
        <f t="shared" si="1"/>
        <v>6200</v>
      </c>
    </row>
    <row r="42" ht="14.25" customHeight="1">
      <c r="A42" s="230" t="s">
        <v>165</v>
      </c>
      <c r="B42" s="233">
        <v>47920.0</v>
      </c>
      <c r="C42" s="230" t="s">
        <v>179</v>
      </c>
      <c r="D42" s="230">
        <v>971860.0</v>
      </c>
      <c r="E42" s="230">
        <v>100.0</v>
      </c>
      <c r="F42" s="231">
        <v>2800.0</v>
      </c>
      <c r="G42" s="231">
        <v>500.0</v>
      </c>
      <c r="H42" s="231">
        <v>500.0</v>
      </c>
      <c r="I42" s="231">
        <v>500.0</v>
      </c>
      <c r="J42" s="231">
        <v>500.0</v>
      </c>
      <c r="K42" s="231">
        <v>400.0</v>
      </c>
      <c r="L42" s="231">
        <v>400.0</v>
      </c>
      <c r="M42" s="231" t="s">
        <v>75</v>
      </c>
      <c r="N42" s="231" t="s">
        <v>316</v>
      </c>
      <c r="O42" s="188">
        <f t="shared" si="1"/>
        <v>2800</v>
      </c>
    </row>
    <row r="43" ht="14.25" customHeight="1">
      <c r="A43" s="230" t="s">
        <v>165</v>
      </c>
      <c r="B43" s="233">
        <v>47920.0</v>
      </c>
      <c r="C43" s="230" t="s">
        <v>181</v>
      </c>
      <c r="D43" s="230">
        <v>971870.0</v>
      </c>
      <c r="E43" s="230">
        <v>100.0</v>
      </c>
      <c r="F43" s="231">
        <v>2600.0</v>
      </c>
      <c r="G43" s="231">
        <v>400.0</v>
      </c>
      <c r="H43" s="231">
        <v>400.0</v>
      </c>
      <c r="I43" s="231">
        <v>400.0</v>
      </c>
      <c r="J43" s="231">
        <v>500.0</v>
      </c>
      <c r="K43" s="231">
        <v>500.0</v>
      </c>
      <c r="L43" s="231">
        <v>400.0</v>
      </c>
      <c r="M43" s="231" t="s">
        <v>76</v>
      </c>
      <c r="N43" s="231" t="s">
        <v>314</v>
      </c>
      <c r="O43" s="188">
        <f t="shared" si="1"/>
        <v>2600</v>
      </c>
    </row>
    <row r="44" ht="14.25" customHeight="1">
      <c r="A44" s="230" t="s">
        <v>165</v>
      </c>
      <c r="B44" s="233">
        <v>12467.0</v>
      </c>
      <c r="C44" s="230" t="s">
        <v>183</v>
      </c>
      <c r="D44" s="230">
        <v>545410.0</v>
      </c>
      <c r="E44" s="230">
        <v>25.0</v>
      </c>
      <c r="F44" s="231">
        <v>1000.0</v>
      </c>
      <c r="G44" s="231">
        <v>100.0</v>
      </c>
      <c r="H44" s="231">
        <v>200.0</v>
      </c>
      <c r="I44" s="231">
        <v>100.0</v>
      </c>
      <c r="J44" s="231">
        <v>200.0</v>
      </c>
      <c r="K44" s="231">
        <v>200.0</v>
      </c>
      <c r="L44" s="231">
        <v>200.0</v>
      </c>
      <c r="M44" s="231" t="s">
        <v>82</v>
      </c>
      <c r="N44" s="231" t="s">
        <v>310</v>
      </c>
      <c r="O44" s="188">
        <f t="shared" si="1"/>
        <v>1000</v>
      </c>
    </row>
    <row r="45" ht="14.25" customHeight="1">
      <c r="A45" s="230" t="s">
        <v>165</v>
      </c>
      <c r="B45" s="233">
        <v>12467.0</v>
      </c>
      <c r="C45" s="230" t="s">
        <v>185</v>
      </c>
      <c r="D45" s="230">
        <v>545470.0</v>
      </c>
      <c r="E45" s="230">
        <v>20.0</v>
      </c>
      <c r="F45" s="231">
        <v>1600.0</v>
      </c>
      <c r="G45" s="231">
        <v>200.0</v>
      </c>
      <c r="H45" s="231">
        <v>300.0</v>
      </c>
      <c r="I45" s="231">
        <v>200.0</v>
      </c>
      <c r="J45" s="231">
        <v>300.0</v>
      </c>
      <c r="K45" s="231">
        <v>300.0</v>
      </c>
      <c r="L45" s="231">
        <v>300.0</v>
      </c>
      <c r="M45" s="231" t="s">
        <v>82</v>
      </c>
      <c r="N45" s="231" t="s">
        <v>310</v>
      </c>
      <c r="O45" s="188">
        <f t="shared" si="1"/>
        <v>1600</v>
      </c>
    </row>
    <row r="46" ht="14.25" customHeight="1">
      <c r="A46" s="230" t="s">
        <v>165</v>
      </c>
      <c r="B46" s="233">
        <v>63970.0</v>
      </c>
      <c r="C46" s="230" t="s">
        <v>187</v>
      </c>
      <c r="D46" s="230">
        <v>972110.0</v>
      </c>
      <c r="E46" s="230">
        <v>100.0</v>
      </c>
      <c r="F46" s="231">
        <v>3300.0</v>
      </c>
      <c r="G46" s="231">
        <v>500.0</v>
      </c>
      <c r="H46" s="231">
        <v>600.0</v>
      </c>
      <c r="I46" s="231">
        <v>500.0</v>
      </c>
      <c r="J46" s="231">
        <v>600.0</v>
      </c>
      <c r="K46" s="231">
        <v>600.0</v>
      </c>
      <c r="L46" s="231">
        <v>500.0</v>
      </c>
      <c r="M46" s="231" t="s">
        <v>80</v>
      </c>
      <c r="N46" s="231" t="s">
        <v>320</v>
      </c>
      <c r="O46" s="188">
        <f t="shared" si="1"/>
        <v>3300</v>
      </c>
    </row>
    <row r="47" ht="14.25" customHeight="1">
      <c r="A47" s="230" t="s">
        <v>165</v>
      </c>
      <c r="B47" s="233">
        <v>38600.0</v>
      </c>
      <c r="C47" s="230" t="s">
        <v>189</v>
      </c>
      <c r="D47" s="230">
        <v>971760.0</v>
      </c>
      <c r="E47" s="230">
        <v>100.0</v>
      </c>
      <c r="F47" s="231">
        <v>1800.0</v>
      </c>
      <c r="G47" s="231">
        <v>300.0</v>
      </c>
      <c r="H47" s="231">
        <v>300.0</v>
      </c>
      <c r="I47" s="231">
        <v>300.0</v>
      </c>
      <c r="J47" s="231">
        <v>300.0</v>
      </c>
      <c r="K47" s="231">
        <v>300.0</v>
      </c>
      <c r="L47" s="231">
        <v>300.0</v>
      </c>
      <c r="M47" s="231" t="s">
        <v>84</v>
      </c>
      <c r="N47" s="231" t="s">
        <v>315</v>
      </c>
      <c r="O47" s="188">
        <f t="shared" si="1"/>
        <v>1800</v>
      </c>
    </row>
    <row r="48" ht="14.25" customHeight="1">
      <c r="A48" s="230" t="s">
        <v>145</v>
      </c>
      <c r="B48" s="233">
        <v>12467.0</v>
      </c>
      <c r="C48" s="230" t="s">
        <v>191</v>
      </c>
      <c r="D48" s="230">
        <v>500460.0</v>
      </c>
      <c r="E48" s="230">
        <v>20.0</v>
      </c>
      <c r="F48" s="231">
        <v>1800.0</v>
      </c>
      <c r="G48" s="231">
        <v>600.0</v>
      </c>
      <c r="H48" s="231">
        <v>600.0</v>
      </c>
      <c r="I48" s="231">
        <v>600.0</v>
      </c>
      <c r="J48" s="231">
        <v>0.0</v>
      </c>
      <c r="K48" s="231">
        <v>0.0</v>
      </c>
      <c r="L48" s="231">
        <v>0.0</v>
      </c>
      <c r="M48" s="231" t="s">
        <v>67</v>
      </c>
      <c r="N48" s="231" t="s">
        <v>357</v>
      </c>
      <c r="O48" s="188">
        <f t="shared" si="1"/>
        <v>1800</v>
      </c>
    </row>
    <row r="49" ht="14.25" customHeight="1">
      <c r="A49" s="230" t="s">
        <v>145</v>
      </c>
      <c r="B49" s="233">
        <v>12467.0</v>
      </c>
      <c r="C49" s="230" t="s">
        <v>255</v>
      </c>
      <c r="D49" s="230">
        <v>500480.0</v>
      </c>
      <c r="E49" s="230">
        <v>20.0</v>
      </c>
      <c r="F49" s="231">
        <v>2000.0</v>
      </c>
      <c r="G49" s="231">
        <v>0.0</v>
      </c>
      <c r="H49" s="231">
        <v>0.0</v>
      </c>
      <c r="I49" s="231">
        <v>0.0</v>
      </c>
      <c r="J49" s="231">
        <v>800.0</v>
      </c>
      <c r="K49" s="231">
        <v>600.0</v>
      </c>
      <c r="L49" s="231">
        <v>600.0</v>
      </c>
      <c r="M49" s="231" t="s">
        <v>67</v>
      </c>
      <c r="N49" s="231" t="s">
        <v>357</v>
      </c>
      <c r="O49" s="188">
        <f t="shared" si="1"/>
        <v>2000</v>
      </c>
    </row>
    <row r="50" ht="14.25" customHeight="1">
      <c r="A50" s="230" t="s">
        <v>145</v>
      </c>
      <c r="B50" s="233">
        <v>63970.0</v>
      </c>
      <c r="C50" s="230" t="s">
        <v>193</v>
      </c>
      <c r="D50" s="230">
        <v>972830.0</v>
      </c>
      <c r="E50" s="230">
        <v>25.0</v>
      </c>
      <c r="F50" s="231">
        <v>2000.0</v>
      </c>
      <c r="G50" s="231">
        <v>400.0</v>
      </c>
      <c r="H50" s="231">
        <v>200.0</v>
      </c>
      <c r="I50" s="231">
        <v>400.0</v>
      </c>
      <c r="J50" s="231">
        <v>200.0</v>
      </c>
      <c r="K50" s="231">
        <v>400.0</v>
      </c>
      <c r="L50" s="231">
        <v>400.0</v>
      </c>
      <c r="M50" s="231" t="s">
        <v>50</v>
      </c>
      <c r="N50" s="231" t="s">
        <v>828</v>
      </c>
      <c r="O50" s="188">
        <f t="shared" si="1"/>
        <v>2000</v>
      </c>
    </row>
    <row r="51" ht="14.25" customHeight="1">
      <c r="A51" s="230" t="s">
        <v>145</v>
      </c>
      <c r="B51" s="233">
        <v>63970.0</v>
      </c>
      <c r="C51" s="230" t="s">
        <v>195</v>
      </c>
      <c r="D51" s="230">
        <v>972950.0</v>
      </c>
      <c r="E51" s="230">
        <v>25.0</v>
      </c>
      <c r="F51" s="231">
        <v>1800.0</v>
      </c>
      <c r="G51" s="231">
        <v>600.0</v>
      </c>
      <c r="H51" s="231">
        <v>200.0</v>
      </c>
      <c r="I51" s="231">
        <v>400.0</v>
      </c>
      <c r="J51" s="231">
        <v>400.0</v>
      </c>
      <c r="K51" s="231">
        <v>200.0</v>
      </c>
      <c r="L51" s="231">
        <v>0.0</v>
      </c>
      <c r="M51" s="231" t="s">
        <v>47</v>
      </c>
      <c r="N51" s="231" t="s">
        <v>829</v>
      </c>
      <c r="O51" s="188">
        <f t="shared" si="1"/>
        <v>1800</v>
      </c>
    </row>
    <row r="52" ht="14.25" customHeight="1">
      <c r="A52" s="230" t="s">
        <v>145</v>
      </c>
      <c r="B52" s="233">
        <v>63280.0</v>
      </c>
      <c r="C52" s="230" t="s">
        <v>214</v>
      </c>
      <c r="D52" s="230">
        <v>972850.0</v>
      </c>
      <c r="E52" s="230">
        <v>25.0</v>
      </c>
      <c r="F52" s="231">
        <v>2000.0</v>
      </c>
      <c r="G52" s="231">
        <v>200.0</v>
      </c>
      <c r="H52" s="231">
        <v>200.0</v>
      </c>
      <c r="I52" s="231">
        <v>400.0</v>
      </c>
      <c r="J52" s="231">
        <v>400.0</v>
      </c>
      <c r="K52" s="231">
        <v>400.0</v>
      </c>
      <c r="L52" s="231">
        <v>400.0</v>
      </c>
      <c r="M52" s="231" t="s">
        <v>52</v>
      </c>
      <c r="N52" s="231" t="s">
        <v>331</v>
      </c>
      <c r="O52" s="188">
        <f t="shared" si="1"/>
        <v>2000</v>
      </c>
    </row>
    <row r="53" ht="14.25" customHeight="1">
      <c r="A53" s="230" t="s">
        <v>145</v>
      </c>
      <c r="B53" s="233">
        <v>63280.0</v>
      </c>
      <c r="C53" s="230" t="s">
        <v>197</v>
      </c>
      <c r="D53" s="230">
        <v>971950.0</v>
      </c>
      <c r="E53" s="230">
        <v>50.0</v>
      </c>
      <c r="F53" s="231">
        <v>2000.0</v>
      </c>
      <c r="G53" s="231">
        <v>600.0</v>
      </c>
      <c r="H53" s="231">
        <v>400.0</v>
      </c>
      <c r="I53" s="231">
        <v>200.0</v>
      </c>
      <c r="J53" s="231">
        <v>400.0</v>
      </c>
      <c r="K53" s="231">
        <v>200.0</v>
      </c>
      <c r="L53" s="231">
        <v>200.0</v>
      </c>
      <c r="M53" s="231" t="s">
        <v>54</v>
      </c>
      <c r="N53" s="231" t="s">
        <v>355</v>
      </c>
      <c r="O53" s="188">
        <f t="shared" si="1"/>
        <v>2000</v>
      </c>
    </row>
    <row r="54" ht="14.25" customHeight="1">
      <c r="A54" s="230" t="s">
        <v>145</v>
      </c>
      <c r="B54" s="233">
        <v>12467.0</v>
      </c>
      <c r="C54" s="230" t="s">
        <v>199</v>
      </c>
      <c r="D54" s="230">
        <v>545380.0</v>
      </c>
      <c r="E54" s="230">
        <v>20.0</v>
      </c>
      <c r="F54" s="231">
        <v>2400.0</v>
      </c>
      <c r="G54" s="231">
        <v>600.0</v>
      </c>
      <c r="H54" s="231">
        <v>400.0</v>
      </c>
      <c r="I54" s="231">
        <v>400.0</v>
      </c>
      <c r="J54" s="231">
        <v>400.0</v>
      </c>
      <c r="K54" s="231">
        <v>400.0</v>
      </c>
      <c r="L54" s="231">
        <v>200.0</v>
      </c>
      <c r="M54" s="231" t="s">
        <v>65</v>
      </c>
      <c r="N54" s="231" t="s">
        <v>322</v>
      </c>
      <c r="O54" s="188">
        <f t="shared" si="1"/>
        <v>2400</v>
      </c>
    </row>
    <row r="55" ht="14.25" customHeight="1">
      <c r="A55" s="230" t="s">
        <v>145</v>
      </c>
      <c r="B55" s="233">
        <v>12467.0</v>
      </c>
      <c r="C55" s="230" t="s">
        <v>201</v>
      </c>
      <c r="D55" s="230">
        <v>994560.0</v>
      </c>
      <c r="E55" s="230">
        <v>25.0</v>
      </c>
      <c r="F55" s="231">
        <v>1800.0</v>
      </c>
      <c r="G55" s="231">
        <v>600.0</v>
      </c>
      <c r="H55" s="231">
        <v>400.0</v>
      </c>
      <c r="I55" s="231">
        <v>200.0</v>
      </c>
      <c r="J55" s="231">
        <v>200.0</v>
      </c>
      <c r="K55" s="231">
        <v>200.0</v>
      </c>
      <c r="L55" s="231">
        <v>200.0</v>
      </c>
      <c r="M55" s="231" t="s">
        <v>61</v>
      </c>
      <c r="N55" s="231" t="s">
        <v>307</v>
      </c>
      <c r="O55" s="188">
        <f t="shared" si="1"/>
        <v>1800</v>
      </c>
    </row>
    <row r="56" ht="14.25" customHeight="1">
      <c r="A56" s="230" t="s">
        <v>145</v>
      </c>
      <c r="B56" s="233">
        <v>12467.0</v>
      </c>
      <c r="C56" s="230" t="s">
        <v>203</v>
      </c>
      <c r="D56" s="230">
        <v>973270.0</v>
      </c>
      <c r="E56" s="230">
        <v>25.0</v>
      </c>
      <c r="F56" s="231">
        <v>2200.0</v>
      </c>
      <c r="G56" s="231">
        <v>200.0</v>
      </c>
      <c r="H56" s="231">
        <v>200.0</v>
      </c>
      <c r="I56" s="231">
        <v>400.0</v>
      </c>
      <c r="J56" s="231">
        <v>400.0</v>
      </c>
      <c r="K56" s="231">
        <v>600.0</v>
      </c>
      <c r="L56" s="231">
        <v>400.0</v>
      </c>
      <c r="M56" s="231" t="s">
        <v>63</v>
      </c>
      <c r="N56" s="231" t="s">
        <v>342</v>
      </c>
      <c r="O56" s="188">
        <f t="shared" si="1"/>
        <v>2200</v>
      </c>
    </row>
    <row r="57" ht="14.25" customHeight="1">
      <c r="A57" s="230" t="s">
        <v>145</v>
      </c>
      <c r="B57" s="233">
        <v>12467.0</v>
      </c>
      <c r="C57" s="230" t="s">
        <v>232</v>
      </c>
      <c r="D57" s="230">
        <v>500810.0</v>
      </c>
      <c r="E57" s="230">
        <v>10.0</v>
      </c>
      <c r="F57" s="231">
        <v>800.0</v>
      </c>
      <c r="G57" s="231">
        <v>0.0</v>
      </c>
      <c r="H57" s="231">
        <v>0.0</v>
      </c>
      <c r="I57" s="231">
        <v>200.0</v>
      </c>
      <c r="J57" s="231">
        <v>200.0</v>
      </c>
      <c r="K57" s="231">
        <v>400.0</v>
      </c>
      <c r="L57" s="231">
        <v>0.0</v>
      </c>
      <c r="M57" s="231" t="s">
        <v>59</v>
      </c>
      <c r="N57" s="231" t="s">
        <v>325</v>
      </c>
      <c r="O57" s="188">
        <f t="shared" si="1"/>
        <v>800</v>
      </c>
    </row>
    <row r="58" ht="14.25" customHeight="1">
      <c r="A58" s="230" t="s">
        <v>145</v>
      </c>
      <c r="B58" s="233">
        <v>12467.0</v>
      </c>
      <c r="C58" s="230" t="s">
        <v>205</v>
      </c>
      <c r="D58" s="230">
        <v>500830.0</v>
      </c>
      <c r="E58" s="230">
        <v>10.0</v>
      </c>
      <c r="F58" s="231">
        <v>800.0</v>
      </c>
      <c r="G58" s="231">
        <v>400.0</v>
      </c>
      <c r="H58" s="231">
        <v>400.0</v>
      </c>
      <c r="I58" s="231">
        <v>0.0</v>
      </c>
      <c r="J58" s="231">
        <v>0.0</v>
      </c>
      <c r="K58" s="231">
        <v>0.0</v>
      </c>
      <c r="L58" s="231">
        <v>0.0</v>
      </c>
      <c r="M58" s="231" t="s">
        <v>59</v>
      </c>
      <c r="N58" s="231" t="s">
        <v>325</v>
      </c>
      <c r="O58" s="188">
        <f t="shared" si="1"/>
        <v>800</v>
      </c>
    </row>
    <row r="59" ht="14.25" customHeight="1">
      <c r="A59" s="230" t="s">
        <v>145</v>
      </c>
      <c r="B59" s="233">
        <v>12467.0</v>
      </c>
      <c r="C59" s="230" t="s">
        <v>207</v>
      </c>
      <c r="D59" s="230">
        <v>500360.0</v>
      </c>
      <c r="E59" s="230">
        <v>10.0</v>
      </c>
      <c r="F59" s="231">
        <v>801.0</v>
      </c>
      <c r="G59" s="231">
        <v>0.0</v>
      </c>
      <c r="H59" s="231">
        <v>0.0</v>
      </c>
      <c r="I59" s="231">
        <v>0.0</v>
      </c>
      <c r="J59" s="231">
        <v>201.0</v>
      </c>
      <c r="K59" s="231">
        <v>200.0</v>
      </c>
      <c r="L59" s="231">
        <v>400.0</v>
      </c>
      <c r="M59" s="231" t="s">
        <v>56</v>
      </c>
      <c r="N59" s="231" t="s">
        <v>346</v>
      </c>
      <c r="O59" s="188">
        <f t="shared" si="1"/>
        <v>801</v>
      </c>
    </row>
    <row r="60" ht="14.25" customHeight="1">
      <c r="A60" s="230" t="s">
        <v>145</v>
      </c>
      <c r="B60" s="233">
        <v>12467.0</v>
      </c>
      <c r="C60" s="230" t="s">
        <v>235</v>
      </c>
      <c r="D60" s="230">
        <v>500420.0</v>
      </c>
      <c r="E60" s="230">
        <v>10.0</v>
      </c>
      <c r="F60" s="231">
        <v>1000.0</v>
      </c>
      <c r="G60" s="231">
        <v>400.0</v>
      </c>
      <c r="H60" s="231">
        <v>200.0</v>
      </c>
      <c r="I60" s="231">
        <v>400.0</v>
      </c>
      <c r="J60" s="231">
        <v>0.0</v>
      </c>
      <c r="K60" s="231">
        <v>0.0</v>
      </c>
      <c r="L60" s="231">
        <v>0.0</v>
      </c>
      <c r="M60" s="231" t="s">
        <v>56</v>
      </c>
      <c r="N60" s="231" t="s">
        <v>346</v>
      </c>
      <c r="O60" s="188">
        <f t="shared" si="1"/>
        <v>1000</v>
      </c>
    </row>
    <row r="61" ht="14.25" customHeight="1">
      <c r="O61" s="188">
        <f>AVERAGE(O33:O60)</f>
        <v>1982.178571</v>
      </c>
    </row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2" width="8.63"/>
    <col customWidth="1" min="3" max="3" width="10.63"/>
    <col customWidth="1" min="4" max="13" width="8.63"/>
    <col customWidth="1" min="14" max="14" width="23.88"/>
    <col customWidth="1" min="15" max="26" width="8.63"/>
  </cols>
  <sheetData>
    <row r="1" ht="14.25" customHeight="1"/>
    <row r="2" ht="14.25" customHeight="1"/>
    <row r="3" ht="14.25" customHeight="1"/>
    <row r="4" ht="14.25" customHeight="1"/>
    <row r="5" ht="14.25" customHeight="1"/>
    <row r="6" ht="14.25" customHeight="1"/>
    <row r="7" ht="14.25" customHeight="1"/>
    <row r="8" ht="14.25" customHeight="1"/>
    <row r="9" ht="14.25" customHeight="1"/>
    <row r="10" ht="14.25" customHeight="1"/>
    <row r="11" ht="14.25" customHeight="1"/>
    <row r="12" ht="14.25" customHeight="1"/>
    <row r="13" ht="14.25" customHeight="1"/>
    <row r="14" ht="14.25" customHeight="1"/>
    <row r="15" ht="14.25" customHeight="1"/>
    <row r="16" ht="14.25" customHeight="1"/>
    <row r="17" ht="14.25" customHeight="1"/>
    <row r="18" ht="14.25" customHeight="1"/>
    <row r="19" ht="14.25" customHeight="1"/>
    <row r="20" ht="14.25" customHeight="1">
      <c r="A20" s="234" t="s">
        <v>831</v>
      </c>
      <c r="B20" s="235" t="s">
        <v>832</v>
      </c>
      <c r="C20" s="235" t="s">
        <v>302</v>
      </c>
      <c r="D20" s="235" t="s">
        <v>819</v>
      </c>
      <c r="E20" s="235" t="s">
        <v>820</v>
      </c>
      <c r="F20" s="236" t="s">
        <v>804</v>
      </c>
      <c r="G20" s="236" t="s">
        <v>839</v>
      </c>
      <c r="H20" s="236" t="s">
        <v>840</v>
      </c>
      <c r="I20" s="236" t="s">
        <v>841</v>
      </c>
      <c r="J20" s="236" t="s">
        <v>842</v>
      </c>
      <c r="K20" s="236" t="s">
        <v>843</v>
      </c>
      <c r="L20" s="236" t="s">
        <v>844</v>
      </c>
      <c r="M20" s="236" t="s">
        <v>845</v>
      </c>
      <c r="N20" s="236" t="s">
        <v>785</v>
      </c>
    </row>
    <row r="21" ht="14.25" customHeight="1">
      <c r="A21" s="237" t="s">
        <v>145</v>
      </c>
      <c r="B21" s="238">
        <v>64499.0</v>
      </c>
      <c r="C21" s="239" t="s">
        <v>191</v>
      </c>
      <c r="D21" s="239">
        <v>500460.0</v>
      </c>
      <c r="E21" s="239">
        <v>20.0</v>
      </c>
      <c r="F21" s="240">
        <v>1800.0</v>
      </c>
      <c r="G21" s="240">
        <v>400.0</v>
      </c>
      <c r="H21" s="240">
        <v>600.0</v>
      </c>
      <c r="I21" s="240">
        <v>600.0</v>
      </c>
      <c r="J21" s="240">
        <v>200.0</v>
      </c>
      <c r="K21" s="240">
        <v>0.0</v>
      </c>
      <c r="L21" s="240">
        <v>0.0</v>
      </c>
      <c r="M21" s="240" t="s">
        <v>67</v>
      </c>
      <c r="N21" s="240" t="s">
        <v>846</v>
      </c>
    </row>
    <row r="22" ht="14.25" customHeight="1">
      <c r="A22" s="237" t="s">
        <v>145</v>
      </c>
      <c r="B22" s="238">
        <v>64499.0</v>
      </c>
      <c r="C22" s="239" t="s">
        <v>255</v>
      </c>
      <c r="D22" s="239">
        <v>500480.0</v>
      </c>
      <c r="E22" s="239">
        <v>20.0</v>
      </c>
      <c r="F22" s="240">
        <v>1800.0</v>
      </c>
      <c r="G22" s="240">
        <v>0.0</v>
      </c>
      <c r="H22" s="240">
        <v>0.0</v>
      </c>
      <c r="I22" s="240">
        <v>0.0</v>
      </c>
      <c r="J22" s="240">
        <v>400.0</v>
      </c>
      <c r="K22" s="240">
        <v>800.0</v>
      </c>
      <c r="L22" s="240">
        <v>600.0</v>
      </c>
      <c r="M22" s="240" t="s">
        <v>67</v>
      </c>
      <c r="N22" s="240" t="s">
        <v>846</v>
      </c>
    </row>
    <row r="23" ht="14.25" customHeight="1">
      <c r="A23" s="237" t="s">
        <v>165</v>
      </c>
      <c r="B23" s="238">
        <v>64499.0</v>
      </c>
      <c r="C23" s="239" t="s">
        <v>167</v>
      </c>
      <c r="D23" s="239">
        <v>971780.0</v>
      </c>
      <c r="E23" s="239">
        <v>50.0</v>
      </c>
      <c r="F23" s="240">
        <v>1800.0</v>
      </c>
      <c r="G23" s="240">
        <v>600.0</v>
      </c>
      <c r="H23" s="240">
        <v>600.0</v>
      </c>
      <c r="I23" s="240">
        <v>600.0</v>
      </c>
      <c r="J23" s="240">
        <v>0.0</v>
      </c>
      <c r="K23" s="240">
        <v>0.0</v>
      </c>
      <c r="L23" s="240">
        <v>0.0</v>
      </c>
      <c r="M23" s="240" t="s">
        <v>71</v>
      </c>
      <c r="N23" s="240" t="s">
        <v>847</v>
      </c>
    </row>
    <row r="24" ht="14.25" customHeight="1">
      <c r="A24" s="237" t="s">
        <v>165</v>
      </c>
      <c r="B24" s="238">
        <v>64499.0</v>
      </c>
      <c r="C24" s="239" t="s">
        <v>240</v>
      </c>
      <c r="D24" s="239">
        <v>971790.0</v>
      </c>
      <c r="E24" s="239">
        <v>50.0</v>
      </c>
      <c r="F24" s="240">
        <v>1400.0</v>
      </c>
      <c r="G24" s="240">
        <v>0.0</v>
      </c>
      <c r="H24" s="240">
        <v>0.0</v>
      </c>
      <c r="I24" s="240">
        <v>0.0</v>
      </c>
      <c r="J24" s="240">
        <v>400.0</v>
      </c>
      <c r="K24" s="240">
        <v>500.0</v>
      </c>
      <c r="L24" s="240">
        <v>500.0</v>
      </c>
      <c r="M24" s="240" t="s">
        <v>71</v>
      </c>
      <c r="N24" s="240" t="s">
        <v>847</v>
      </c>
    </row>
    <row r="25" ht="14.25" customHeight="1">
      <c r="A25" s="237" t="s">
        <v>165</v>
      </c>
      <c r="B25" s="238">
        <v>64499.0</v>
      </c>
      <c r="C25" s="239" t="s">
        <v>169</v>
      </c>
      <c r="D25" s="239">
        <v>971810.0</v>
      </c>
      <c r="E25" s="239">
        <v>50.0</v>
      </c>
      <c r="F25" s="240">
        <v>1500.0</v>
      </c>
      <c r="G25" s="240">
        <v>200.0</v>
      </c>
      <c r="H25" s="240">
        <v>200.0</v>
      </c>
      <c r="I25" s="240">
        <v>300.0</v>
      </c>
      <c r="J25" s="240">
        <v>300.0</v>
      </c>
      <c r="K25" s="240">
        <v>300.0</v>
      </c>
      <c r="L25" s="240">
        <v>200.0</v>
      </c>
      <c r="M25" s="240" t="s">
        <v>72</v>
      </c>
      <c r="N25" s="240" t="s">
        <v>848</v>
      </c>
    </row>
    <row r="26" ht="14.25" customHeight="1">
      <c r="A26" s="237" t="s">
        <v>165</v>
      </c>
      <c r="B26" s="238">
        <v>64499.0</v>
      </c>
      <c r="C26" s="239" t="s">
        <v>171</v>
      </c>
      <c r="D26" s="239">
        <v>971820.0</v>
      </c>
      <c r="E26" s="239">
        <v>50.0</v>
      </c>
      <c r="F26" s="240">
        <v>1200.0</v>
      </c>
      <c r="G26" s="240">
        <v>200.0</v>
      </c>
      <c r="H26" s="240">
        <v>200.0</v>
      </c>
      <c r="I26" s="240">
        <v>200.0</v>
      </c>
      <c r="J26" s="240">
        <v>200.0</v>
      </c>
      <c r="K26" s="240">
        <v>200.0</v>
      </c>
      <c r="L26" s="240">
        <v>200.0</v>
      </c>
      <c r="M26" s="240" t="s">
        <v>72</v>
      </c>
      <c r="N26" s="240" t="s">
        <v>848</v>
      </c>
    </row>
    <row r="27" ht="14.25" customHeight="1">
      <c r="A27" s="237" t="s">
        <v>165</v>
      </c>
      <c r="B27" s="238">
        <v>64499.0</v>
      </c>
      <c r="C27" s="239" t="s">
        <v>173</v>
      </c>
      <c r="D27" s="239">
        <v>971830.0</v>
      </c>
      <c r="E27" s="239">
        <v>50.0</v>
      </c>
      <c r="F27" s="240">
        <v>2800.0</v>
      </c>
      <c r="G27" s="240">
        <v>800.0</v>
      </c>
      <c r="H27" s="240">
        <v>1000.0</v>
      </c>
      <c r="I27" s="240">
        <v>1000.0</v>
      </c>
      <c r="J27" s="240">
        <v>0.0</v>
      </c>
      <c r="K27" s="240">
        <v>0.0</v>
      </c>
      <c r="L27" s="240">
        <v>0.0</v>
      </c>
      <c r="M27" s="240" t="s">
        <v>73</v>
      </c>
      <c r="N27" s="240" t="s">
        <v>849</v>
      </c>
    </row>
    <row r="28" ht="14.25" customHeight="1">
      <c r="A28" s="237" t="s">
        <v>165</v>
      </c>
      <c r="B28" s="238">
        <v>64499.0</v>
      </c>
      <c r="C28" s="239" t="s">
        <v>244</v>
      </c>
      <c r="D28" s="239">
        <v>971840.0</v>
      </c>
      <c r="E28" s="239">
        <v>50.0</v>
      </c>
      <c r="F28" s="240">
        <v>2400.0</v>
      </c>
      <c r="G28" s="240">
        <v>0.0</v>
      </c>
      <c r="H28" s="240">
        <v>0.0</v>
      </c>
      <c r="I28" s="240">
        <v>0.0</v>
      </c>
      <c r="J28" s="240">
        <v>800.0</v>
      </c>
      <c r="K28" s="240">
        <v>800.0</v>
      </c>
      <c r="L28" s="240">
        <v>800.0</v>
      </c>
      <c r="M28" s="240" t="s">
        <v>73</v>
      </c>
      <c r="N28" s="240" t="s">
        <v>849</v>
      </c>
    </row>
    <row r="29" ht="14.25" customHeight="1">
      <c r="A29" s="237" t="s">
        <v>145</v>
      </c>
      <c r="B29" s="238">
        <v>64499.0</v>
      </c>
      <c r="C29" s="239" t="s">
        <v>193</v>
      </c>
      <c r="D29" s="239">
        <v>972830.0</v>
      </c>
      <c r="E29" s="239">
        <v>25.0</v>
      </c>
      <c r="F29" s="240">
        <v>2000.0</v>
      </c>
      <c r="G29" s="240">
        <v>400.0</v>
      </c>
      <c r="H29" s="240">
        <v>200.0</v>
      </c>
      <c r="I29" s="240">
        <v>400.0</v>
      </c>
      <c r="J29" s="240">
        <v>200.0</v>
      </c>
      <c r="K29" s="240">
        <v>400.0</v>
      </c>
      <c r="L29" s="240">
        <v>400.0</v>
      </c>
      <c r="M29" s="240" t="s">
        <v>50</v>
      </c>
      <c r="N29" s="240" t="s">
        <v>850</v>
      </c>
    </row>
    <row r="30" ht="14.25" customHeight="1">
      <c r="A30" s="237" t="s">
        <v>145</v>
      </c>
      <c r="B30" s="238">
        <v>64499.0</v>
      </c>
      <c r="C30" s="239" t="s">
        <v>195</v>
      </c>
      <c r="D30" s="239">
        <v>972950.0</v>
      </c>
      <c r="E30" s="239">
        <v>25.0</v>
      </c>
      <c r="F30" s="240">
        <v>2000.0</v>
      </c>
      <c r="G30" s="240">
        <v>400.0</v>
      </c>
      <c r="H30" s="240">
        <v>400.0</v>
      </c>
      <c r="I30" s="240">
        <v>400.0</v>
      </c>
      <c r="J30" s="240">
        <v>400.0</v>
      </c>
      <c r="K30" s="240">
        <v>200.0</v>
      </c>
      <c r="L30" s="240">
        <v>200.0</v>
      </c>
      <c r="M30" s="240" t="s">
        <v>47</v>
      </c>
      <c r="N30" s="240" t="s">
        <v>851</v>
      </c>
    </row>
    <row r="31" ht="14.25" customHeight="1">
      <c r="A31" s="237" t="s">
        <v>165</v>
      </c>
      <c r="B31" s="238">
        <v>64499.0</v>
      </c>
      <c r="C31" s="239" t="s">
        <v>175</v>
      </c>
      <c r="D31" s="239">
        <v>972080.0</v>
      </c>
      <c r="E31" s="239">
        <v>50.0</v>
      </c>
      <c r="F31" s="240">
        <v>2400.0</v>
      </c>
      <c r="G31" s="240">
        <v>400.0</v>
      </c>
      <c r="H31" s="240">
        <v>400.0</v>
      </c>
      <c r="I31" s="240">
        <v>400.0</v>
      </c>
      <c r="J31" s="240">
        <v>400.0</v>
      </c>
      <c r="K31" s="240">
        <v>400.0</v>
      </c>
      <c r="L31" s="240">
        <v>400.0</v>
      </c>
      <c r="M31" s="240" t="s">
        <v>78</v>
      </c>
      <c r="N31" s="240" t="s">
        <v>852</v>
      </c>
    </row>
    <row r="32" ht="14.25" customHeight="1">
      <c r="A32" s="237" t="s">
        <v>145</v>
      </c>
      <c r="B32" s="238">
        <v>64499.0</v>
      </c>
      <c r="C32" s="239" t="s">
        <v>214</v>
      </c>
      <c r="D32" s="239">
        <v>972850.0</v>
      </c>
      <c r="E32" s="239">
        <v>25.0</v>
      </c>
      <c r="F32" s="240">
        <v>1800.0</v>
      </c>
      <c r="G32" s="240">
        <v>200.0</v>
      </c>
      <c r="H32" s="240">
        <v>400.0</v>
      </c>
      <c r="I32" s="240">
        <v>400.0</v>
      </c>
      <c r="J32" s="240">
        <v>400.0</v>
      </c>
      <c r="K32" s="240">
        <v>200.0</v>
      </c>
      <c r="L32" s="240">
        <v>200.0</v>
      </c>
      <c r="M32" s="240" t="s">
        <v>52</v>
      </c>
      <c r="N32" s="240" t="s">
        <v>853</v>
      </c>
    </row>
    <row r="33" ht="14.25" customHeight="1">
      <c r="A33" s="237" t="s">
        <v>145</v>
      </c>
      <c r="B33" s="238">
        <v>64499.0</v>
      </c>
      <c r="C33" s="239" t="s">
        <v>197</v>
      </c>
      <c r="D33" s="239">
        <v>971950.0</v>
      </c>
      <c r="E33" s="239">
        <v>50.0</v>
      </c>
      <c r="F33" s="240">
        <v>2000.0</v>
      </c>
      <c r="G33" s="240">
        <v>200.0</v>
      </c>
      <c r="H33" s="240">
        <v>200.0</v>
      </c>
      <c r="I33" s="240">
        <v>400.0</v>
      </c>
      <c r="J33" s="240">
        <v>400.0</v>
      </c>
      <c r="K33" s="240">
        <v>400.0</v>
      </c>
      <c r="L33" s="240">
        <v>400.0</v>
      </c>
      <c r="M33" s="240" t="s">
        <v>54</v>
      </c>
      <c r="N33" s="240" t="s">
        <v>854</v>
      </c>
    </row>
    <row r="34" ht="14.25" customHeight="1">
      <c r="A34" s="237" t="s">
        <v>165</v>
      </c>
      <c r="B34" s="238">
        <v>64499.0</v>
      </c>
      <c r="C34" s="239" t="s">
        <v>177</v>
      </c>
      <c r="D34" s="239">
        <v>972090.0</v>
      </c>
      <c r="E34" s="239">
        <v>50.0</v>
      </c>
      <c r="F34" s="240">
        <v>2800.0</v>
      </c>
      <c r="G34" s="240">
        <v>500.0</v>
      </c>
      <c r="H34" s="240">
        <v>500.0</v>
      </c>
      <c r="I34" s="240">
        <v>500.0</v>
      </c>
      <c r="J34" s="240">
        <v>400.0</v>
      </c>
      <c r="K34" s="240">
        <v>500.0</v>
      </c>
      <c r="L34" s="240">
        <v>400.0</v>
      </c>
      <c r="M34" s="240" t="s">
        <v>79</v>
      </c>
      <c r="N34" s="240" t="s">
        <v>855</v>
      </c>
    </row>
    <row r="35" ht="14.25" customHeight="1">
      <c r="A35" s="237" t="s">
        <v>165</v>
      </c>
      <c r="B35" s="238">
        <v>64499.0</v>
      </c>
      <c r="C35" s="239" t="s">
        <v>210</v>
      </c>
      <c r="D35" s="239">
        <v>971850.0</v>
      </c>
      <c r="E35" s="239">
        <v>100.0</v>
      </c>
      <c r="F35" s="240">
        <v>3700.0</v>
      </c>
      <c r="G35" s="240">
        <v>700.0</v>
      </c>
      <c r="H35" s="240">
        <v>600.0</v>
      </c>
      <c r="I35" s="240">
        <v>600.0</v>
      </c>
      <c r="J35" s="240">
        <v>500.0</v>
      </c>
      <c r="K35" s="240">
        <v>700.0</v>
      </c>
      <c r="L35" s="240">
        <v>600.0</v>
      </c>
      <c r="M35" s="240" t="s">
        <v>74</v>
      </c>
      <c r="N35" s="240" t="s">
        <v>856</v>
      </c>
    </row>
    <row r="36" ht="14.25" customHeight="1">
      <c r="A36" s="237" t="s">
        <v>165</v>
      </c>
      <c r="B36" s="238">
        <v>64499.0</v>
      </c>
      <c r="C36" s="239" t="s">
        <v>179</v>
      </c>
      <c r="D36" s="239">
        <v>971860.0</v>
      </c>
      <c r="E36" s="239">
        <v>100.0</v>
      </c>
      <c r="F36" s="240">
        <v>3000.0</v>
      </c>
      <c r="G36" s="240">
        <v>500.0</v>
      </c>
      <c r="H36" s="240">
        <v>500.0</v>
      </c>
      <c r="I36" s="240">
        <v>500.0</v>
      </c>
      <c r="J36" s="240">
        <v>400.0</v>
      </c>
      <c r="K36" s="240">
        <v>600.0</v>
      </c>
      <c r="L36" s="240">
        <v>500.0</v>
      </c>
      <c r="M36" s="240" t="s">
        <v>75</v>
      </c>
      <c r="N36" s="240" t="s">
        <v>857</v>
      </c>
    </row>
    <row r="37" ht="14.25" customHeight="1">
      <c r="A37" s="237" t="s">
        <v>165</v>
      </c>
      <c r="B37" s="238">
        <v>64499.0</v>
      </c>
      <c r="C37" s="241" t="s">
        <v>181</v>
      </c>
      <c r="D37" s="241">
        <v>971870.0</v>
      </c>
      <c r="E37" s="241">
        <v>100.0</v>
      </c>
      <c r="F37" s="240">
        <v>2700.0</v>
      </c>
      <c r="G37" s="240">
        <v>400.0</v>
      </c>
      <c r="H37" s="240">
        <v>500.0</v>
      </c>
      <c r="I37" s="240">
        <v>500.0</v>
      </c>
      <c r="J37" s="240">
        <v>400.0</v>
      </c>
      <c r="K37" s="240">
        <v>500.0</v>
      </c>
      <c r="L37" s="240">
        <v>400.0</v>
      </c>
      <c r="M37" s="240" t="s">
        <v>76</v>
      </c>
      <c r="N37" s="240" t="s">
        <v>858</v>
      </c>
    </row>
    <row r="38" ht="14.25" customHeight="1">
      <c r="A38" s="237" t="s">
        <v>165</v>
      </c>
      <c r="B38" s="238">
        <v>64499.0</v>
      </c>
      <c r="C38" s="241" t="s">
        <v>183</v>
      </c>
      <c r="D38" s="241">
        <v>545410.0</v>
      </c>
      <c r="E38" s="241">
        <v>25.0</v>
      </c>
      <c r="F38" s="240">
        <v>400.0</v>
      </c>
      <c r="G38" s="240">
        <v>200.0</v>
      </c>
      <c r="H38" s="240">
        <v>200.0</v>
      </c>
      <c r="I38" s="240">
        <v>0.0</v>
      </c>
      <c r="J38" s="240">
        <v>0.0</v>
      </c>
      <c r="K38" s="240">
        <v>0.0</v>
      </c>
      <c r="L38" s="240">
        <v>0.0</v>
      </c>
      <c r="M38" s="240" t="s">
        <v>82</v>
      </c>
      <c r="N38" s="240" t="s">
        <v>859</v>
      </c>
    </row>
    <row r="39" ht="14.25" customHeight="1">
      <c r="A39" s="237" t="s">
        <v>165</v>
      </c>
      <c r="B39" s="238">
        <v>64499.0</v>
      </c>
      <c r="C39" s="241" t="s">
        <v>185</v>
      </c>
      <c r="D39" s="241">
        <v>545470.0</v>
      </c>
      <c r="E39" s="241">
        <v>20.0</v>
      </c>
      <c r="F39" s="240">
        <v>1600.0</v>
      </c>
      <c r="G39" s="240">
        <v>0.0</v>
      </c>
      <c r="H39" s="240">
        <v>100.0</v>
      </c>
      <c r="I39" s="240">
        <v>300.0</v>
      </c>
      <c r="J39" s="240">
        <v>400.0</v>
      </c>
      <c r="K39" s="240">
        <v>400.0</v>
      </c>
      <c r="L39" s="240">
        <v>400.0</v>
      </c>
      <c r="M39" s="240" t="s">
        <v>82</v>
      </c>
      <c r="N39" s="240" t="s">
        <v>859</v>
      </c>
    </row>
    <row r="40" ht="14.25" customHeight="1">
      <c r="A40" s="237" t="s">
        <v>165</v>
      </c>
      <c r="B40" s="238">
        <v>64499.0</v>
      </c>
      <c r="C40" s="239" t="s">
        <v>187</v>
      </c>
      <c r="D40" s="239">
        <v>972110.0</v>
      </c>
      <c r="E40" s="239">
        <v>100.0</v>
      </c>
      <c r="F40" s="240">
        <v>1700.0</v>
      </c>
      <c r="G40" s="240">
        <v>200.0</v>
      </c>
      <c r="H40" s="240">
        <v>300.0</v>
      </c>
      <c r="I40" s="240">
        <v>300.0</v>
      </c>
      <c r="J40" s="240">
        <v>300.0</v>
      </c>
      <c r="K40" s="240">
        <v>300.0</v>
      </c>
      <c r="L40" s="240">
        <v>300.0</v>
      </c>
      <c r="M40" s="240" t="s">
        <v>80</v>
      </c>
      <c r="N40" s="240" t="s">
        <v>860</v>
      </c>
    </row>
    <row r="41" ht="14.25" customHeight="1">
      <c r="A41" s="237" t="s">
        <v>165</v>
      </c>
      <c r="B41" s="238">
        <v>64499.0</v>
      </c>
      <c r="C41" s="239" t="s">
        <v>189</v>
      </c>
      <c r="D41" s="239">
        <v>971760.0</v>
      </c>
      <c r="E41" s="239">
        <v>100.0</v>
      </c>
      <c r="F41" s="240">
        <v>1800.0</v>
      </c>
      <c r="G41" s="240">
        <v>300.0</v>
      </c>
      <c r="H41" s="240">
        <v>300.0</v>
      </c>
      <c r="I41" s="240">
        <v>300.0</v>
      </c>
      <c r="J41" s="240">
        <v>300.0</v>
      </c>
      <c r="K41" s="240">
        <v>300.0</v>
      </c>
      <c r="L41" s="240">
        <v>300.0</v>
      </c>
      <c r="M41" s="240" t="s">
        <v>84</v>
      </c>
      <c r="N41" s="240" t="s">
        <v>861</v>
      </c>
    </row>
    <row r="42" ht="14.25" customHeight="1">
      <c r="A42" s="237" t="s">
        <v>145</v>
      </c>
      <c r="B42" s="238">
        <v>64499.0</v>
      </c>
      <c r="C42" s="239" t="s">
        <v>199</v>
      </c>
      <c r="D42" s="239">
        <v>545380.0</v>
      </c>
      <c r="E42" s="239">
        <v>20.0</v>
      </c>
      <c r="F42" s="240">
        <v>2200.0</v>
      </c>
      <c r="G42" s="240">
        <v>400.0</v>
      </c>
      <c r="H42" s="240">
        <v>600.0</v>
      </c>
      <c r="I42" s="240">
        <v>400.0</v>
      </c>
      <c r="J42" s="240">
        <v>400.0</v>
      </c>
      <c r="K42" s="240">
        <v>200.0</v>
      </c>
      <c r="L42" s="240">
        <v>200.0</v>
      </c>
      <c r="M42" s="240" t="s">
        <v>65</v>
      </c>
      <c r="N42" s="240" t="s">
        <v>322</v>
      </c>
    </row>
    <row r="43" ht="14.25" customHeight="1">
      <c r="A43" s="237" t="s">
        <v>145</v>
      </c>
      <c r="B43" s="238">
        <v>64499.0</v>
      </c>
      <c r="C43" s="239" t="s">
        <v>201</v>
      </c>
      <c r="D43" s="239">
        <v>994560.0</v>
      </c>
      <c r="E43" s="239">
        <v>25.0</v>
      </c>
      <c r="F43" s="240">
        <v>2000.0</v>
      </c>
      <c r="G43" s="240">
        <v>400.0</v>
      </c>
      <c r="H43" s="240">
        <v>400.0</v>
      </c>
      <c r="I43" s="240">
        <v>400.0</v>
      </c>
      <c r="J43" s="240">
        <v>400.0</v>
      </c>
      <c r="K43" s="240">
        <v>200.0</v>
      </c>
      <c r="L43" s="240">
        <v>200.0</v>
      </c>
      <c r="M43" s="240" t="s">
        <v>61</v>
      </c>
      <c r="N43" s="240" t="s">
        <v>307</v>
      </c>
    </row>
    <row r="44" ht="14.25" customHeight="1">
      <c r="A44" s="237" t="s">
        <v>145</v>
      </c>
      <c r="B44" s="238">
        <v>64499.0</v>
      </c>
      <c r="C44" s="239" t="s">
        <v>203</v>
      </c>
      <c r="D44" s="239">
        <v>973270.0</v>
      </c>
      <c r="E44" s="239">
        <v>25.0</v>
      </c>
      <c r="F44" s="240">
        <v>2200.0</v>
      </c>
      <c r="G44" s="240">
        <v>200.0</v>
      </c>
      <c r="H44" s="240">
        <v>400.0</v>
      </c>
      <c r="I44" s="240">
        <v>200.0</v>
      </c>
      <c r="J44" s="240">
        <v>200.0</v>
      </c>
      <c r="K44" s="240">
        <v>600.0</v>
      </c>
      <c r="L44" s="240">
        <v>600.0</v>
      </c>
      <c r="M44" s="240" t="s">
        <v>63</v>
      </c>
      <c r="N44" s="240" t="s">
        <v>862</v>
      </c>
    </row>
    <row r="45" ht="14.25" customHeight="1">
      <c r="A45" s="237" t="s">
        <v>145</v>
      </c>
      <c r="B45" s="238">
        <v>64499.0</v>
      </c>
      <c r="C45" s="239" t="s">
        <v>232</v>
      </c>
      <c r="D45" s="239">
        <v>500810.0</v>
      </c>
      <c r="E45" s="239">
        <v>10.0</v>
      </c>
      <c r="F45" s="240">
        <v>1200.0</v>
      </c>
      <c r="G45" s="240">
        <v>0.0</v>
      </c>
      <c r="H45" s="240"/>
      <c r="I45" s="240">
        <v>400.0</v>
      </c>
      <c r="J45" s="240">
        <v>200.0</v>
      </c>
      <c r="K45" s="240">
        <v>400.0</v>
      </c>
      <c r="L45" s="240">
        <v>200.0</v>
      </c>
      <c r="M45" s="240" t="s">
        <v>59</v>
      </c>
      <c r="N45" s="240" t="s">
        <v>863</v>
      </c>
    </row>
    <row r="46" ht="14.25" customHeight="1">
      <c r="A46" s="237" t="s">
        <v>145</v>
      </c>
      <c r="B46" s="238">
        <v>64499.0</v>
      </c>
      <c r="C46" s="239" t="s">
        <v>205</v>
      </c>
      <c r="D46" s="239">
        <v>500830.0</v>
      </c>
      <c r="E46" s="239">
        <v>10.0</v>
      </c>
      <c r="F46" s="240">
        <v>800.0</v>
      </c>
      <c r="G46" s="240">
        <v>400.0</v>
      </c>
      <c r="H46" s="240">
        <v>400.0</v>
      </c>
      <c r="I46" s="240">
        <v>0.0</v>
      </c>
      <c r="J46" s="240">
        <v>0.0</v>
      </c>
      <c r="K46" s="240">
        <v>0.0</v>
      </c>
      <c r="L46" s="240">
        <v>0.0</v>
      </c>
      <c r="M46" s="240" t="s">
        <v>59</v>
      </c>
      <c r="N46" s="240" t="s">
        <v>863</v>
      </c>
    </row>
    <row r="47" ht="14.25" customHeight="1">
      <c r="A47" s="237" t="s">
        <v>145</v>
      </c>
      <c r="B47" s="238">
        <v>64499.0</v>
      </c>
      <c r="C47" s="239" t="s">
        <v>207</v>
      </c>
      <c r="D47" s="239">
        <v>500360.0</v>
      </c>
      <c r="E47" s="239">
        <v>10.0</v>
      </c>
      <c r="F47" s="240">
        <v>800.0</v>
      </c>
      <c r="G47" s="240">
        <v>400.0</v>
      </c>
      <c r="H47" s="240">
        <v>200.0</v>
      </c>
      <c r="I47" s="240">
        <v>200.0</v>
      </c>
      <c r="J47" s="240">
        <v>0.0</v>
      </c>
      <c r="K47" s="240">
        <v>0.0</v>
      </c>
      <c r="L47" s="240">
        <v>0.0</v>
      </c>
      <c r="M47" s="240" t="s">
        <v>56</v>
      </c>
      <c r="N47" s="240" t="s">
        <v>864</v>
      </c>
    </row>
    <row r="48" ht="14.25" customHeight="1">
      <c r="A48" s="237" t="s">
        <v>145</v>
      </c>
      <c r="B48" s="238">
        <v>64499.0</v>
      </c>
      <c r="C48" s="239" t="s">
        <v>235</v>
      </c>
      <c r="D48" s="239">
        <v>500420.0</v>
      </c>
      <c r="E48" s="239">
        <v>10.0</v>
      </c>
      <c r="F48" s="240">
        <v>1200.0</v>
      </c>
      <c r="G48" s="240">
        <v>0.0</v>
      </c>
      <c r="H48" s="240"/>
      <c r="I48" s="240">
        <v>200.0</v>
      </c>
      <c r="J48" s="240">
        <v>400.0</v>
      </c>
      <c r="K48" s="240">
        <v>400.0</v>
      </c>
      <c r="L48" s="240">
        <v>200.0</v>
      </c>
      <c r="M48" s="240" t="s">
        <v>56</v>
      </c>
      <c r="N48" s="240" t="s">
        <v>864</v>
      </c>
    </row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2024-08-27T08:47:11Z</dcterms:created>
  <dc:creator>TranDong Quan OSA-VN01</dc:creator>
</cp:coreProperties>
</file>