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612"/>
  </bookViews>
  <sheets>
    <sheet name="成绩单" sheetId="2" r:id="rId1"/>
    <sheet name="平台理论转换表-自用" sheetId="14" r:id="rId2"/>
    <sheet name="重修生" sheetId="12" state="hidden" r:id="rId3"/>
    <sheet name="数据统计" sheetId="8" r:id="rId4"/>
    <sheet name="升末班明细" sheetId="11" r:id="rId5"/>
    <sheet name="通关分" sheetId="10" state="hidden" r:id="rId6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H5" authorId="0">
      <text>
        <r>
          <rPr>
            <sz val="9"/>
            <rFont val="宋体"/>
            <charset val="134"/>
          </rPr>
          <t>（1）月考时个人理论和技能平均分大于等于85分，则个人可升班；</t>
        </r>
      </text>
    </comment>
    <comment ref="I5" authorId="0">
      <text>
        <r>
          <rPr>
            <sz val="9"/>
            <rFont val="宋体"/>
            <charset val="134"/>
          </rPr>
          <t>三次周考和月考的理论、技能，平均成绩大于等于85分且月考时理论和技能均不低于70分，则个人可升班</t>
        </r>
      </text>
    </comment>
    <comment ref="J5" authorId="0">
      <text>
        <r>
          <rPr>
            <sz val="9"/>
            <rFont val="宋体"/>
            <charset val="134"/>
          </rPr>
          <t>（3）教学周期内所有的考试平均成绩大于等于85分且月考时理论和技能均不低于70分，则个人可升班。</t>
        </r>
      </text>
    </comment>
    <comment ref="T7" authorId="0">
      <text>
        <r>
          <rPr>
            <sz val="9"/>
            <rFont val="宋体"/>
            <charset val="134"/>
          </rPr>
          <t>无作弊或有作弊但月考双90，显示0；有作弊且不升班显示末班</t>
        </r>
      </text>
    </comment>
  </commentList>
</comments>
</file>

<file path=xl/sharedStrings.xml><?xml version="1.0" encoding="utf-8"?>
<sst xmlns="http://schemas.openxmlformats.org/spreadsheetml/2006/main" count="380" uniqueCount="131">
  <si>
    <t>12月 班级 课程 讲师 成绩单</t>
  </si>
  <si>
    <t>小组</t>
  </si>
  <si>
    <t>小组通关分</t>
  </si>
  <si>
    <t>个人通关分</t>
  </si>
  <si>
    <t>本门课程重修次数</t>
  </si>
  <si>
    <t>日期(星期)</t>
  </si>
  <si>
    <t>月考真实成绩</t>
  </si>
  <si>
    <t>月考最终升班率</t>
  </si>
  <si>
    <t>请假</t>
  </si>
  <si>
    <t>班级人数</t>
  </si>
  <si>
    <t>旷考</t>
  </si>
  <si>
    <t>理论</t>
  </si>
  <si>
    <t>技能</t>
  </si>
  <si>
    <t>升班人数</t>
  </si>
  <si>
    <t>休学</t>
  </si>
  <si>
    <t>升班率</t>
  </si>
  <si>
    <t>作弊</t>
  </si>
  <si>
    <t>请假\旷考\休学</t>
  </si>
  <si>
    <t>姓名</t>
  </si>
  <si>
    <t>升班情况</t>
  </si>
  <si>
    <t>第1组</t>
  </si>
  <si>
    <t>杨卓</t>
  </si>
  <si>
    <t>刘双</t>
  </si>
  <si>
    <t>王佳乐</t>
  </si>
  <si>
    <t>张贾敏</t>
  </si>
  <si>
    <t>聂亮亮</t>
  </si>
  <si>
    <t>小组平均分</t>
  </si>
  <si>
    <t>第2组</t>
  </si>
  <si>
    <t>宗志亮</t>
  </si>
  <si>
    <t>刘枭飞</t>
  </si>
  <si>
    <t>赵宇航</t>
  </si>
  <si>
    <t>闫俊</t>
  </si>
  <si>
    <t>高文博</t>
  </si>
  <si>
    <t>第3组</t>
  </si>
  <si>
    <t>冀波</t>
  </si>
  <si>
    <t>董瑞</t>
  </si>
  <si>
    <t>刘洋</t>
  </si>
  <si>
    <t>叶子文</t>
  </si>
  <si>
    <t>王恩志</t>
  </si>
  <si>
    <t>王学文</t>
  </si>
  <si>
    <t>第4组</t>
  </si>
  <si>
    <t>李学森</t>
  </si>
  <si>
    <t>陈冠廷</t>
  </si>
  <si>
    <t>赵国栋</t>
  </si>
  <si>
    <t>张字永</t>
  </si>
  <si>
    <t>龚利鹏</t>
  </si>
  <si>
    <t>郭永良</t>
  </si>
  <si>
    <t>第5组</t>
  </si>
  <si>
    <t>郑柏铃</t>
  </si>
  <si>
    <t>吉宇森</t>
  </si>
  <si>
    <t>张慧慧</t>
  </si>
  <si>
    <t>李士辉</t>
  </si>
  <si>
    <t>韩丞星</t>
  </si>
  <si>
    <t>胡瑞斌</t>
  </si>
  <si>
    <t>第6组</t>
  </si>
  <si>
    <t>崔学敏</t>
  </si>
  <si>
    <t>汪鑫</t>
  </si>
  <si>
    <t>李豪</t>
  </si>
  <si>
    <t>乾正焱</t>
  </si>
  <si>
    <t>薛莹</t>
  </si>
  <si>
    <t>李源</t>
  </si>
  <si>
    <t>第7组</t>
  </si>
  <si>
    <t>第8组</t>
  </si>
  <si>
    <t>第9组</t>
  </si>
  <si>
    <t>第十组</t>
  </si>
  <si>
    <t>第十一组</t>
  </si>
  <si>
    <t>第十二组</t>
  </si>
  <si>
    <t>阅卷管理导出</t>
  </si>
  <si>
    <t>成绩单理论</t>
  </si>
  <si>
    <t>序号</t>
  </si>
  <si>
    <t>班级</t>
  </si>
  <si>
    <t>学生</t>
  </si>
  <si>
    <t>试卷名称</t>
  </si>
  <si>
    <t>已用时间</t>
  </si>
  <si>
    <t>交卷时间</t>
  </si>
  <si>
    <t>自动阅卷分数</t>
  </si>
  <si>
    <t>人工阅卷分数</t>
  </si>
  <si>
    <t>总分</t>
  </si>
  <si>
    <t>状态</t>
  </si>
  <si>
    <t>理论成绩</t>
  </si>
  <si>
    <t>传媒1701I</t>
  </si>
  <si>
    <t>要丽雪</t>
  </si>
  <si>
    <t>P0042-传媒活动营销理论4</t>
  </si>
  <si>
    <t>2019-07-10</t>
  </si>
  <si>
    <t>未阅</t>
  </si>
  <si>
    <t>第10组</t>
  </si>
  <si>
    <t>第11组</t>
  </si>
  <si>
    <t>第12组</t>
  </si>
  <si>
    <t>重修生表</t>
  </si>
  <si>
    <t>12月日考考试数据汇总</t>
  </si>
  <si>
    <t>12月重修生日考考试数据汇总</t>
  </si>
  <si>
    <t>不及格人数
（含作弊）</t>
  </si>
  <si>
    <t>请假/旷考/休学人数</t>
  </si>
  <si>
    <t>平均分</t>
  </si>
  <si>
    <t>理论
平均分</t>
  </si>
  <si>
    <t>机试
平均分</t>
  </si>
  <si>
    <t>周考重点班</t>
  </si>
  <si>
    <t>第一周</t>
  </si>
  <si>
    <t>第二周</t>
  </si>
  <si>
    <t>第三周</t>
  </si>
  <si>
    <t>重修生升班人数</t>
  </si>
  <si>
    <t>重修生人数</t>
  </si>
  <si>
    <t>理论平均分</t>
  </si>
  <si>
    <t>机试平均分</t>
  </si>
  <si>
    <t>是否重点班</t>
  </si>
  <si>
    <t>月考升班率</t>
  </si>
  <si>
    <t>月考最终成材率</t>
  </si>
  <si>
    <t>学生升末班原因明细</t>
  </si>
  <si>
    <t>周月考4次考试平均成绩</t>
  </si>
  <si>
    <t>日周月考21次考试平均成绩</t>
  </si>
  <si>
    <t>连续3天全勤</t>
  </si>
  <si>
    <t>数据</t>
  </si>
  <si>
    <t>出勤减分</t>
  </si>
  <si>
    <t>小组通关成绩升班</t>
  </si>
  <si>
    <t>个人通关成绩升班</t>
  </si>
  <si>
    <t>个人平均成绩升班</t>
  </si>
  <si>
    <t>11.30-12.3</t>
  </si>
  <si>
    <t>不是100%</t>
  </si>
  <si>
    <t>12.4-12.6</t>
  </si>
  <si>
    <t>月考
1次成绩平均</t>
  </si>
  <si>
    <t>周月考
4次成绩平均</t>
  </si>
  <si>
    <t>日周月考
21次成绩平均</t>
  </si>
  <si>
    <t>12.7-12.10</t>
  </si>
  <si>
    <t>12.11-12.13</t>
  </si>
  <si>
    <t>12.14-12.17</t>
  </si>
  <si>
    <t>检测月考成绩是否为文本</t>
  </si>
  <si>
    <t>检测是否有作弊</t>
  </si>
  <si>
    <t>12.18-12.20</t>
  </si>
  <si>
    <t>出勤减分总计</t>
  </si>
  <si>
    <t>作弊减分</t>
  </si>
  <si>
    <t>通关分减分表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</si>
</sst>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\.d\([$]aaaa\)"/>
    <numFmt numFmtId="41" formatCode="_ * #,##0_ ;_ * \-#,##0_ ;_ * &quot;-&quot;_ ;_ @_ "/>
    <numFmt numFmtId="177" formatCode="0.0%"/>
    <numFmt numFmtId="178" formatCode="0_);[Red]\(0\)"/>
    <numFmt numFmtId="179" formatCode="0.00_ "/>
  </numFmts>
  <fonts count="41">
    <font>
      <sz val="12"/>
      <name val="宋体"/>
      <charset val="134"/>
    </font>
    <font>
      <sz val="11"/>
      <name val="微软雅黑"/>
      <charset val="134"/>
    </font>
    <font>
      <b/>
      <sz val="16"/>
      <name val="微软雅黑"/>
      <charset val="134"/>
    </font>
    <font>
      <b/>
      <sz val="11"/>
      <name val="微软雅黑"/>
      <charset val="134"/>
    </font>
    <font>
      <sz val="12"/>
      <color rgb="FF92D050"/>
      <name val="宋体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2"/>
      <name val="宋体"/>
      <charset val="134"/>
    </font>
    <font>
      <b/>
      <sz val="12"/>
      <color rgb="FF92D050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14"/>
      <name val="宋体"/>
      <charset val="134"/>
    </font>
    <font>
      <sz val="11"/>
      <color rgb="FF000000"/>
      <name val="宋体"/>
      <charset val="134"/>
    </font>
    <font>
      <b/>
      <sz val="22"/>
      <name val="微软雅黑"/>
      <charset val="134"/>
    </font>
    <font>
      <b/>
      <sz val="20"/>
      <name val="TIMES"/>
      <charset val="134"/>
    </font>
    <font>
      <sz val="11"/>
      <color indexed="8"/>
      <name val="宋体"/>
      <charset val="134"/>
      <scheme val="minor"/>
    </font>
    <font>
      <b/>
      <sz val="11"/>
      <name val="TIMES"/>
      <charset val="134"/>
    </font>
    <font>
      <b/>
      <sz val="16"/>
      <color theme="1"/>
      <name val="微软雅黑"/>
      <charset val="134"/>
    </font>
    <font>
      <b/>
      <sz val="12"/>
      <name val="微软雅黑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theme="1"/>
      <name val="Tahoma"/>
      <charset val="222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14" borderId="14" applyNumberFormat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29" fillId="26" borderId="17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176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49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 textRotation="255" wrapText="1"/>
      <protection hidden="1"/>
    </xf>
    <xf numFmtId="177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178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center" vertical="center" textRotation="255"/>
    </xf>
    <xf numFmtId="0" fontId="1" fillId="0" borderId="4" xfId="0" applyFont="1" applyFill="1" applyBorder="1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</xf>
    <xf numFmtId="176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177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178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49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/>
    </xf>
    <xf numFmtId="176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176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>
      <alignment vertical="center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79" fontId="1" fillId="0" borderId="0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 applyProtection="1">
      <alignment vertical="center"/>
    </xf>
    <xf numFmtId="0" fontId="0" fillId="0" borderId="0" xfId="0" applyProtection="1">
      <alignment vertical="center"/>
    </xf>
    <xf numFmtId="0" fontId="4" fillId="6" borderId="0" xfId="0" applyFont="1" applyFill="1" applyProtection="1">
      <alignment vertical="center"/>
    </xf>
    <xf numFmtId="178" fontId="5" fillId="5" borderId="4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4" xfId="0" applyFont="1" applyFill="1" applyBorder="1" applyAlignment="1" applyProtection="1">
      <alignment horizontal="center" vertical="center" textRotation="255"/>
    </xf>
    <xf numFmtId="0" fontId="1" fillId="0" borderId="4" xfId="0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hidden="1"/>
    </xf>
    <xf numFmtId="179" fontId="5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7" fillId="6" borderId="4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9" fontId="7" fillId="6" borderId="4" xfId="0" applyNumberFormat="1" applyFont="1" applyFill="1" applyBorder="1" applyAlignment="1" applyProtection="1">
      <alignment horizontal="center" vertical="center"/>
      <protection locked="0"/>
    </xf>
    <xf numFmtId="179" fontId="1" fillId="0" borderId="4" xfId="0" applyNumberFormat="1" applyFont="1" applyBorder="1" applyAlignment="1" applyProtection="1">
      <alignment horizontal="center" vertical="center"/>
    </xf>
    <xf numFmtId="0" fontId="8" fillId="6" borderId="0" xfId="0" applyFont="1" applyFill="1" applyProtection="1">
      <alignment vertical="center"/>
    </xf>
    <xf numFmtId="0" fontId="7" fillId="7" borderId="4" xfId="0" applyFont="1" applyFill="1" applyBorder="1" applyAlignment="1" applyProtection="1">
      <alignment horizontal="center" vertical="center"/>
    </xf>
    <xf numFmtId="0" fontId="0" fillId="6" borderId="0" xfId="0" applyFill="1" applyBorder="1" applyProtection="1">
      <alignment vertical="center"/>
    </xf>
    <xf numFmtId="179" fontId="1" fillId="6" borderId="0" xfId="0" applyNumberFormat="1" applyFont="1" applyFill="1" applyBorder="1" applyAlignment="1" applyProtection="1">
      <alignment horizontal="center" vertical="center"/>
      <protection hidden="1"/>
    </xf>
    <xf numFmtId="0" fontId="1" fillId="6" borderId="0" xfId="0" applyFont="1" applyFill="1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vertical="center"/>
    </xf>
    <xf numFmtId="179" fontId="0" fillId="0" borderId="0" xfId="0" applyNumberFormat="1" applyProtection="1">
      <alignment vertical="center"/>
    </xf>
    <xf numFmtId="0" fontId="7" fillId="5" borderId="1" xfId="0" applyFont="1" applyFill="1" applyBorder="1" applyAlignment="1" applyProtection="1">
      <alignment horizontal="center" vertical="center"/>
    </xf>
    <xf numFmtId="0" fontId="7" fillId="5" borderId="2" xfId="0" applyFont="1" applyFill="1" applyBorder="1" applyAlignment="1" applyProtection="1">
      <alignment horizontal="center" vertical="center"/>
    </xf>
    <xf numFmtId="0" fontId="9" fillId="5" borderId="4" xfId="0" applyFont="1" applyFill="1" applyBorder="1" applyAlignment="1" applyProtection="1">
      <alignment horizontal="center" vertical="center" wrapText="1"/>
    </xf>
    <xf numFmtId="179" fontId="9" fillId="5" borderId="4" xfId="0" applyNumberFormat="1" applyFont="1" applyFill="1" applyBorder="1" applyAlignment="1" applyProtection="1">
      <alignment horizontal="center" vertical="center" wrapText="1"/>
    </xf>
    <xf numFmtId="176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10" fontId="11" fillId="0" borderId="4" xfId="11" applyNumberFormat="1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 vertical="center"/>
    </xf>
    <xf numFmtId="179" fontId="11" fillId="0" borderId="4" xfId="0" applyNumberFormat="1" applyFont="1" applyBorder="1" applyAlignment="1" applyProtection="1">
      <alignment horizontal="center" vertical="center"/>
    </xf>
    <xf numFmtId="176" fontId="10" fillId="3" borderId="4" xfId="0" applyNumberFormat="1" applyFont="1" applyFill="1" applyBorder="1" applyAlignment="1" applyProtection="1">
      <alignment horizontal="center" vertical="center" wrapText="1"/>
      <protection hidden="1"/>
    </xf>
    <xf numFmtId="10" fontId="11" fillId="3" borderId="4" xfId="11" applyNumberFormat="1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horizontal="center" vertical="center"/>
    </xf>
    <xf numFmtId="179" fontId="11" fillId="3" borderId="4" xfId="0" applyNumberFormat="1" applyFont="1" applyFill="1" applyBorder="1" applyAlignment="1" applyProtection="1">
      <alignment horizontal="center" vertical="center"/>
    </xf>
    <xf numFmtId="179" fontId="11" fillId="0" borderId="4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79" fontId="0" fillId="0" borderId="4" xfId="0" applyNumberFormat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 applyProtection="1">
      <alignment horizontal="center" vertical="center"/>
    </xf>
    <xf numFmtId="0" fontId="10" fillId="5" borderId="4" xfId="0" applyFont="1" applyFill="1" applyBorder="1" applyAlignment="1" applyProtection="1">
      <alignment horizontal="center" vertical="center"/>
      <protection hidden="1"/>
    </xf>
    <xf numFmtId="10" fontId="11" fillId="5" borderId="4" xfId="11" applyNumberFormat="1" applyFont="1" applyFill="1" applyBorder="1" applyAlignment="1" applyProtection="1">
      <alignment horizontal="center" vertical="center"/>
    </xf>
    <xf numFmtId="0" fontId="11" fillId="5" borderId="4" xfId="0" applyFont="1" applyFill="1" applyBorder="1" applyAlignment="1" applyProtection="1">
      <alignment horizontal="center" vertical="center"/>
    </xf>
    <xf numFmtId="0" fontId="0" fillId="5" borderId="4" xfId="0" applyFont="1" applyFill="1" applyBorder="1" applyAlignment="1" applyProtection="1">
      <alignment horizontal="center" vertical="center"/>
    </xf>
    <xf numFmtId="179" fontId="11" fillId="5" borderId="4" xfId="0" applyNumberFormat="1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vertical="center"/>
      <protection hidden="1"/>
    </xf>
    <xf numFmtId="179" fontId="0" fillId="6" borderId="0" xfId="0" applyNumberFormat="1" applyFill="1" applyProtection="1">
      <alignment vertical="center"/>
    </xf>
    <xf numFmtId="0" fontId="0" fillId="6" borderId="0" xfId="0" applyFill="1" applyAlignment="1" applyProtection="1">
      <alignment vertical="center"/>
    </xf>
    <xf numFmtId="0" fontId="7" fillId="5" borderId="3" xfId="0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</xf>
    <xf numFmtId="10" fontId="7" fillId="0" borderId="4" xfId="0" applyNumberFormat="1" applyFont="1" applyBorder="1" applyAlignment="1" applyProtection="1">
      <alignment horizontal="center" vertical="center"/>
    </xf>
    <xf numFmtId="179" fontId="7" fillId="0" borderId="4" xfId="0" applyNumberFormat="1" applyFont="1" applyBorder="1" applyAlignment="1" applyProtection="1">
      <alignment horizontal="center" vertical="center"/>
    </xf>
    <xf numFmtId="0" fontId="13" fillId="0" borderId="0" xfId="0" applyFont="1" applyAlignment="1">
      <alignment vertical="center" wrapText="1"/>
    </xf>
    <xf numFmtId="0" fontId="0" fillId="0" borderId="4" xfId="0" applyBorder="1" applyAlignment="1" applyProtection="1">
      <alignment horizontal="center" vertical="center"/>
    </xf>
    <xf numFmtId="0" fontId="0" fillId="5" borderId="4" xfId="0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 textRotation="255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4" fillId="8" borderId="4" xfId="0" applyNumberFormat="1" applyFont="1" applyFill="1" applyBorder="1" applyAlignment="1" applyProtection="1">
      <alignment horizontal="center" vertical="center" wrapText="1"/>
    </xf>
    <xf numFmtId="0" fontId="14" fillId="8" borderId="4" xfId="0" applyNumberFormat="1" applyFont="1" applyFill="1" applyBorder="1" applyAlignment="1" applyProtection="1">
      <alignment horizontal="center" vertical="center" textRotation="255" wrapText="1"/>
    </xf>
    <xf numFmtId="0" fontId="3" fillId="3" borderId="5" xfId="0" applyFont="1" applyFill="1" applyBorder="1" applyAlignment="1" applyProtection="1">
      <alignment horizontal="center" vertical="center"/>
      <protection hidden="1"/>
    </xf>
    <xf numFmtId="0" fontId="3" fillId="3" borderId="6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5" xfId="0" applyFont="1" applyFill="1" applyBorder="1" applyAlignment="1" applyProtection="1">
      <alignment horizontal="center" vertical="center" wrapText="1"/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3" fillId="3" borderId="9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3" borderId="8" xfId="0" applyFont="1" applyFill="1" applyBorder="1" applyAlignment="1" applyProtection="1">
      <alignment horizontal="center" vertical="center" wrapText="1"/>
      <protection hidden="1"/>
    </xf>
    <xf numFmtId="0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5" xfId="0" applyFont="1" applyFill="1" applyBorder="1" applyAlignment="1" applyProtection="1">
      <alignment horizontal="center" vertical="center" textRotation="255" wrapText="1"/>
      <protection hidden="1"/>
    </xf>
    <xf numFmtId="0" fontId="3" fillId="3" borderId="8" xfId="0" applyFont="1" applyFill="1" applyBorder="1" applyAlignment="1" applyProtection="1">
      <alignment horizontal="center" vertical="center" textRotation="255" wrapText="1"/>
      <protection hidden="1"/>
    </xf>
    <xf numFmtId="177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178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11" xfId="0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 applyProtection="1">
      <alignment horizontal="center" vertical="center" textRotation="255" wrapText="1"/>
      <protection hidden="1"/>
    </xf>
    <xf numFmtId="0" fontId="3" fillId="3" borderId="11" xfId="0" applyFont="1" applyFill="1" applyBorder="1" applyAlignment="1" applyProtection="1">
      <alignment horizontal="center" vertical="center" wrapText="1"/>
      <protection hidden="1"/>
    </xf>
    <xf numFmtId="0" fontId="1" fillId="9" borderId="1" xfId="0" applyFont="1" applyFill="1" applyBorder="1" applyAlignment="1" applyProtection="1">
      <alignment horizontal="center" vertical="center" wrapText="1"/>
      <protection hidden="1"/>
    </xf>
    <xf numFmtId="0" fontId="1" fillId="9" borderId="2" xfId="0" applyFont="1" applyFill="1" applyBorder="1" applyAlignment="1" applyProtection="1">
      <alignment horizontal="center" vertical="center" wrapText="1"/>
      <protection hidden="1"/>
    </xf>
    <xf numFmtId="176" fontId="3" fillId="5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" borderId="3" xfId="0" applyNumberFormat="1" applyFont="1" applyFill="1" applyBorder="1" applyAlignment="1" applyProtection="1">
      <alignment horizontal="center" vertical="center" wrapText="1"/>
      <protection hidden="1"/>
    </xf>
    <xf numFmtId="177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177" fontId="3" fillId="5" borderId="1" xfId="0" applyNumberFormat="1" applyFont="1" applyFill="1" applyBorder="1" applyAlignment="1" applyProtection="1">
      <alignment horizontal="center" vertical="center" wrapText="1"/>
      <protection hidden="1"/>
    </xf>
    <xf numFmtId="177" fontId="3" fillId="5" borderId="3" xfId="0" applyNumberFormat="1" applyFont="1" applyFill="1" applyBorder="1" applyAlignment="1" applyProtection="1">
      <alignment horizontal="center" vertical="center" wrapText="1"/>
      <protection hidden="1"/>
    </xf>
    <xf numFmtId="178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178" fontId="3" fillId="5" borderId="1" xfId="0" applyNumberFormat="1" applyFont="1" applyFill="1" applyBorder="1" applyAlignment="1" applyProtection="1">
      <alignment horizontal="center" vertical="center" wrapText="1"/>
      <protection hidden="1"/>
    </xf>
    <xf numFmtId="178" fontId="3" fillId="5" borderId="3" xfId="0" applyNumberFormat="1" applyFont="1" applyFill="1" applyBorder="1" applyAlignment="1" applyProtection="1">
      <alignment horizontal="center" vertical="center" wrapText="1"/>
      <protection hidden="1"/>
    </xf>
    <xf numFmtId="49" fontId="3" fillId="5" borderId="4" xfId="0" applyNumberFormat="1" applyFont="1" applyFill="1" applyBorder="1" applyAlignment="1" applyProtection="1">
      <alignment horizontal="center" vertical="center" wrapText="1"/>
      <protection hidden="1"/>
    </xf>
    <xf numFmtId="49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179" fontId="1" fillId="0" borderId="0" xfId="0" applyNumberFormat="1" applyFont="1" applyFill="1" applyBorder="1" applyAlignment="1" applyProtection="1">
      <alignment horizontal="center" vertical="center" textRotation="255"/>
      <protection hidden="1"/>
    </xf>
    <xf numFmtId="179" fontId="1" fillId="0" borderId="0" xfId="0" applyNumberFormat="1" applyFont="1" applyFill="1" applyBorder="1" applyAlignment="1" applyProtection="1">
      <alignment horizontal="center" vertical="center"/>
      <protection locked="0" hidden="1"/>
    </xf>
    <xf numFmtId="0" fontId="1" fillId="0" borderId="0" xfId="0" applyFont="1" applyFill="1" applyAlignment="1" applyProtection="1">
      <alignment vertical="center" textRotation="255"/>
    </xf>
    <xf numFmtId="0" fontId="1" fillId="0" borderId="0" xfId="0" applyFont="1" applyFill="1" applyProtection="1">
      <alignment vertical="center"/>
      <protection locked="0"/>
    </xf>
    <xf numFmtId="0" fontId="15" fillId="0" borderId="4" xfId="0" applyFont="1" applyFill="1" applyBorder="1" applyAlignment="1" applyProtection="1">
      <alignment horizontal="center" wrapText="1"/>
      <protection locked="0"/>
    </xf>
    <xf numFmtId="0" fontId="16" fillId="0" borderId="4" xfId="0" applyFont="1" applyFill="1" applyBorder="1" applyAlignment="1" applyProtection="1">
      <alignment vertical="center"/>
      <protection locked="0"/>
    </xf>
    <xf numFmtId="0" fontId="17" fillId="0" borderId="4" xfId="0" applyFont="1" applyFill="1" applyBorder="1" applyAlignment="1" applyProtection="1">
      <alignment horizontal="center"/>
      <protection locked="0"/>
    </xf>
    <xf numFmtId="0" fontId="16" fillId="0" borderId="4" xfId="0" applyFont="1" applyFill="1" applyBorder="1" applyAlignment="1" applyProtection="1">
      <alignment horizontal="center"/>
      <protection locked="0"/>
    </xf>
    <xf numFmtId="0" fontId="18" fillId="8" borderId="4" xfId="0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3" fillId="10" borderId="4" xfId="0" applyFont="1" applyFill="1" applyBorder="1" applyAlignment="1" applyProtection="1">
      <alignment horizontal="center" vertical="center" textRotation="255"/>
    </xf>
    <xf numFmtId="0" fontId="1" fillId="10" borderId="4" xfId="0" applyFont="1" applyFill="1" applyBorder="1" applyAlignment="1" applyProtection="1">
      <alignment horizontal="center" vertical="center"/>
      <protection hidden="1"/>
    </xf>
    <xf numFmtId="0" fontId="1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" xfId="0" applyNumberFormat="1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9" borderId="3" xfId="0" applyFont="1" applyFill="1" applyBorder="1" applyAlignment="1" applyProtection="1">
      <alignment horizontal="center" vertical="center" wrapText="1"/>
      <protection hidden="1"/>
    </xf>
    <xf numFmtId="179" fontId="1" fillId="9" borderId="4" xfId="0" applyNumberFormat="1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 textRotation="255"/>
    </xf>
    <xf numFmtId="0" fontId="3" fillId="0" borderId="8" xfId="0" applyFont="1" applyFill="1" applyBorder="1" applyAlignment="1" applyProtection="1">
      <alignment horizontal="center" vertical="center" textRotation="255"/>
    </xf>
    <xf numFmtId="0" fontId="3" fillId="0" borderId="11" xfId="0" applyFont="1" applyFill="1" applyBorder="1" applyAlignment="1" applyProtection="1">
      <alignment horizontal="center" vertical="center" textRotation="255"/>
    </xf>
    <xf numFmtId="176" fontId="3" fillId="11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5" borderId="4" xfId="0" applyNumberFormat="1" applyFont="1" applyFill="1" applyBorder="1" applyAlignment="1" applyProtection="1">
      <alignment horizontal="center" vertical="center" wrapText="1"/>
      <protection hidden="1"/>
    </xf>
    <xf numFmtId="177" fontId="3" fillId="5" borderId="4" xfId="0" applyNumberFormat="1" applyFont="1" applyFill="1" applyBorder="1" applyAlignment="1" applyProtection="1">
      <alignment horizontal="center" vertical="center" wrapText="1"/>
      <protection hidden="1"/>
    </xf>
    <xf numFmtId="178" fontId="3" fillId="5" borderId="4" xfId="0" applyNumberFormat="1" applyFont="1" applyFill="1" applyBorder="1" applyAlignment="1" applyProtection="1">
      <alignment horizontal="center" vertical="center" wrapText="1"/>
      <protection hidden="1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19" fillId="0" borderId="3" xfId="0" applyNumberFormat="1" applyFont="1" applyFill="1" applyBorder="1" applyAlignment="1" applyProtection="1">
      <alignment horizontal="center" vertical="center" wrapText="1"/>
    </xf>
    <xf numFmtId="176" fontId="3" fillId="12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>
      <alignment vertical="center"/>
    </xf>
    <xf numFmtId="0" fontId="1" fillId="5" borderId="1" xfId="0" applyFont="1" applyFill="1" applyBorder="1" applyAlignment="1" applyProtection="1">
      <alignment horizontal="center" vertical="center"/>
      <protection hidden="1"/>
    </xf>
    <xf numFmtId="0" fontId="1" fillId="5" borderId="3" xfId="0" applyFont="1" applyFill="1" applyBorder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8">
    <dxf>
      <fill>
        <patternFill patternType="solid">
          <bgColor rgb="FFFFC7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theme="0" tint="-0.149998474074526"/>
        </patternFill>
      </fill>
    </dxf>
    <dxf>
      <fill>
        <patternFill patternType="solid">
          <bgColor theme="6" tint="0.399975585192419"/>
        </patternFill>
      </fill>
    </dxf>
    <dxf>
      <fill>
        <patternFill patternType="solid">
          <bgColor theme="6" tint="0.599993896298105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399945066682943"/>
        </patternFill>
      </fill>
    </dxf>
  </dxfs>
  <tableStyles count="0" defaultTableStyle="TableStyleMedium9" defaultPivotStyle="PivotStyleLight16"/>
  <colors>
    <mruColors>
      <color rgb="00FFFF00"/>
      <color rgb="00DA9694"/>
      <color rgb="00F2DCDB"/>
      <color rgb="0092D050"/>
      <color rgb="00A6A6A6"/>
      <color rgb="00B7DEE8"/>
      <color rgb="00FCD5B4"/>
      <color rgb="00D9D9D9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5715</xdr:colOff>
      <xdr:row>6</xdr:row>
      <xdr:rowOff>54349</xdr:rowOff>
    </xdr:from>
    <xdr:to>
      <xdr:col>14</xdr:col>
      <xdr:colOff>17567</xdr:colOff>
      <xdr:row>20</xdr:row>
      <xdr:rowOff>33617</xdr:rowOff>
    </xdr:to>
    <xdr:sp>
      <xdr:nvSpPr>
        <xdr:cNvPr id="2" name="矩形 2"/>
        <xdr:cNvSpPr/>
      </xdr:nvSpPr>
      <xdr:spPr>
        <a:xfrm>
          <a:off x="5918835" y="2079625"/>
          <a:ext cx="3983355" cy="391731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ts val="1400"/>
            </a:lnSpc>
          </a:pPr>
          <a:r>
            <a:rPr lang="zh-CN" altLang="en-US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周考重点班</a:t>
          </a:r>
          <a:endParaRPr lang="zh-CN" altLang="en-US" sz="1200" b="1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1. 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每周升班率：低于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50%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且周考理论或技能平均分数低于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65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分及以下。</a:t>
          </a: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2. 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连续两周升班率：低于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50%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且周考理论或技能平均分数低于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65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分及以下。</a:t>
          </a: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3. 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三周升班率：连续下降且周考理论或技能平均分低于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65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分及以下。</a:t>
          </a:r>
          <a:endParaRPr lang="en-US" altLang="zh-CN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en-US" altLang="zh-CN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3</a:t>
          </a:r>
          <a:r>
            <a:rPr lang="zh-CN" altLang="en-US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类数据</a:t>
          </a:r>
          <a:r>
            <a:rPr lang="en-US" altLang="zh-CN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(</a:t>
          </a:r>
          <a:r>
            <a:rPr lang="zh-CN" altLang="en-US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周考重点班</a:t>
          </a:r>
          <a:r>
            <a:rPr lang="en-US" altLang="zh-CN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)</a:t>
          </a:r>
          <a:r>
            <a:rPr lang="zh-CN" altLang="en-US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解决措施</a:t>
          </a:r>
          <a:endParaRPr lang="zh-CN" altLang="en-US" sz="1200" b="1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不合格：请学院及时更换老师。</a:t>
          </a: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zh-CN" altLang="en-US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奖励：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月考后升班率达到达标值时： </a:t>
          </a: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•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专基、专业、专高：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80%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。</a:t>
          </a: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大于等于绩效考核中的标准值时（更换老师）</a:t>
          </a: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•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任课教师：奖励课时费为（实际升班率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-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绩效标准值）</a:t>
          </a: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•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管理团队：教学副院长、系主任、教研室主任一个班级奖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100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元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/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次。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(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返还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)</a:t>
          </a:r>
          <a:endParaRPr lang="en-US" altLang="zh-CN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zh-CN" altLang="en-US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处罚：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月考升班率低于达标值时：</a:t>
          </a: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•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任课教师：处罚课时费为（达标值中的升班率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-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实际升班率）</a:t>
          </a:r>
          <a:endParaRPr lang="zh-CN" altLang="en-US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>
            <a:lnSpc>
              <a:spcPts val="1400"/>
            </a:lnSpc>
          </a:pP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•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管理团队：教学副院长、系主任、教研室主任一个班级</a:t>
          </a:r>
          <a:r>
            <a:rPr lang="en-US" altLang="zh-CN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100/</a:t>
          </a:r>
          <a:r>
            <a:rPr lang="zh-CN" altLang="en-US" sz="1200" b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次。（三周重点班级次数）</a:t>
          </a:r>
          <a:endParaRPr lang="zh-CN" altLang="zh-CN" sz="1200" b="0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177800</xdr:colOff>
      <xdr:row>13</xdr:row>
      <xdr:rowOff>9525</xdr:rowOff>
    </xdr:from>
    <xdr:to>
      <xdr:col>26</xdr:col>
      <xdr:colOff>435610</xdr:colOff>
      <xdr:row>25</xdr:row>
      <xdr:rowOff>57150</xdr:rowOff>
    </xdr:to>
    <xdr:sp>
      <xdr:nvSpPr>
        <xdr:cNvPr id="2" name="矩形 1"/>
        <xdr:cNvSpPr/>
      </xdr:nvSpPr>
      <xdr:spPr>
        <a:xfrm>
          <a:off x="9502775" y="2638425"/>
          <a:ext cx="7220585" cy="2425065"/>
        </a:xfrm>
        <a:prstGeom prst="rect">
          <a:avLst/>
        </a:prstGeom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1500"/>
            </a:lnSpc>
          </a:pPr>
          <a:r>
            <a:rPr lang="zh-CN" altLang="en-US" sz="1200" b="1">
              <a:solidFill>
                <a:schemeClr val="bg1">
                  <a:lumMod val="50000"/>
                </a:schemeClr>
              </a:solidFill>
            </a:rPr>
            <a:t>月考升班条件说明</a:t>
          </a:r>
          <a:endParaRPr lang="zh-CN" altLang="en-US" sz="1200" b="1">
            <a:solidFill>
              <a:schemeClr val="bg1">
                <a:lumMod val="50000"/>
              </a:schemeClr>
            </a:solidFill>
          </a:endParaRPr>
        </a:p>
        <a:p>
          <a:pPr algn="ctr"/>
          <a:endParaRPr lang="zh-CN" altLang="en-US" b="1">
            <a:solidFill>
              <a:schemeClr val="bg1">
                <a:lumMod val="50000"/>
              </a:schemeClr>
            </a:solidFill>
          </a:endParaRPr>
        </a:p>
        <a:p>
          <a:pPr algn="l">
            <a:lnSpc>
              <a:spcPts val="1300"/>
            </a:lnSpc>
          </a:pPr>
          <a:r>
            <a:rPr lang="zh-CN" altLang="en-US" b="1">
              <a:solidFill>
                <a:schemeClr val="bg1">
                  <a:lumMod val="50000"/>
                </a:schemeClr>
              </a:solidFill>
            </a:rPr>
            <a:t>1.月考时学生达到小组通关分数或个人通关，则可升班。</a:t>
          </a:r>
          <a:endParaRPr lang="zh-CN" altLang="en-US" b="1">
            <a:solidFill>
              <a:schemeClr val="bg1">
                <a:lumMod val="50000"/>
              </a:schemeClr>
            </a:solidFill>
          </a:endParaRPr>
        </a:p>
        <a:p>
          <a:pPr algn="l">
            <a:lnSpc>
              <a:spcPts val="1300"/>
            </a:lnSpc>
          </a:pPr>
          <a:r>
            <a:rPr lang="zh-CN" altLang="en-US" b="1">
              <a:solidFill>
                <a:schemeClr val="bg1">
                  <a:lumMod val="50000"/>
                </a:schemeClr>
              </a:solidFill>
            </a:rPr>
            <a:t>2.月考时学生达到以下标准，则可升班：</a:t>
          </a:r>
          <a:endParaRPr lang="zh-CN" altLang="en-US" b="1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zh-CN" altLang="en-US" b="1">
              <a:solidFill>
                <a:schemeClr val="bg1">
                  <a:lumMod val="50000"/>
                </a:schemeClr>
              </a:solidFill>
            </a:rPr>
            <a:t>（1）月考时个人理论和技能平均分大于等于85分，则个人可升班；</a:t>
          </a:r>
          <a:endParaRPr lang="zh-CN" altLang="en-US" b="1">
            <a:solidFill>
              <a:schemeClr val="bg1">
                <a:lumMod val="50000"/>
              </a:schemeClr>
            </a:solidFill>
          </a:endParaRPr>
        </a:p>
        <a:p>
          <a:pPr algn="l">
            <a:lnSpc>
              <a:spcPts val="1300"/>
            </a:lnSpc>
          </a:pPr>
          <a:r>
            <a:rPr lang="zh-CN" altLang="en-US" b="1">
              <a:solidFill>
                <a:schemeClr val="bg1">
                  <a:lumMod val="50000"/>
                </a:schemeClr>
              </a:solidFill>
            </a:rPr>
            <a:t>（2）三次周考和月考的理论、技能，平均成绩大于等于85分且月考时理论和技能均不低于70分，则个人可升班；</a:t>
          </a:r>
          <a:endParaRPr lang="zh-CN" altLang="en-US" b="1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zh-CN" altLang="en-US" b="1">
              <a:solidFill>
                <a:schemeClr val="bg1">
                  <a:lumMod val="50000"/>
                </a:schemeClr>
              </a:solidFill>
            </a:rPr>
            <a:t>（3）教学周期内所有的考试平均成绩大于等于85分且月考时理论和技能均不低于70分，则个人可升班。</a:t>
          </a:r>
          <a:endParaRPr lang="zh-CN" altLang="en-US" b="1">
            <a:solidFill>
              <a:schemeClr val="bg1">
                <a:lumMod val="50000"/>
              </a:schemeClr>
            </a:solidFill>
          </a:endParaRPr>
        </a:p>
        <a:p>
          <a:pPr algn="l">
            <a:lnSpc>
              <a:spcPts val="1300"/>
            </a:lnSpc>
          </a:pPr>
          <a:r>
            <a:rPr lang="zh-CN" altLang="en-US" b="1">
              <a:solidFill>
                <a:schemeClr val="bg1">
                  <a:lumMod val="50000"/>
                </a:schemeClr>
              </a:solidFill>
            </a:rPr>
            <a:t>3.教学周期中如个人作弊，则在月考时个人需达到90分方可升班。</a:t>
          </a:r>
          <a:endParaRPr lang="zh-CN" altLang="en-US" b="1">
            <a:solidFill>
              <a:schemeClr val="bg1">
                <a:lumMod val="50000"/>
              </a:schemeClr>
            </a:solidFill>
          </a:endParaRPr>
        </a:p>
        <a:p>
          <a:pPr algn="l">
            <a:lnSpc>
              <a:spcPts val="1300"/>
            </a:lnSpc>
          </a:pPr>
          <a:r>
            <a:rPr lang="zh-CN" altLang="en-US" b="1">
              <a:solidFill>
                <a:schemeClr val="bg1">
                  <a:lumMod val="50000"/>
                </a:schemeClr>
              </a:solidFill>
            </a:rPr>
            <a:t>4.教学周期内发现班级中有考试作假的情况（参照2018教学事故），则取消本班所有的通关分。</a:t>
          </a:r>
          <a:endParaRPr lang="zh-CN" altLang="en-US" b="1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zh-CN" altLang="en-US" b="1">
              <a:solidFill>
                <a:schemeClr val="bg1">
                  <a:lumMod val="50000"/>
                </a:schemeClr>
              </a:solidFill>
            </a:rPr>
            <a:t>5.若月考时，班级在一个教学周期内无作弊学生，则班级每位学生的通关分数均减2分，同时给班级每名学生增加5分综合积分。</a:t>
          </a:r>
          <a:endParaRPr lang="zh-CN" altLang="en-US" b="1">
            <a:solidFill>
              <a:schemeClr val="bg1">
                <a:lumMod val="50000"/>
              </a:schemeClr>
            </a:solidFill>
          </a:endParaRPr>
        </a:p>
        <a:p>
          <a:pPr algn="l">
            <a:lnSpc>
              <a:spcPts val="1200"/>
            </a:lnSpc>
          </a:pPr>
          <a:r>
            <a:rPr lang="zh-CN" altLang="en-US" b="1">
              <a:solidFill>
                <a:schemeClr val="bg1">
                  <a:lumMod val="50000"/>
                </a:schemeClr>
              </a:solidFill>
            </a:rPr>
            <a:t>6.教学周期结束后，班级平均出勤率为100%时，则班级每位学生的通关分数均减3分，同时给班级每名学生增中5分综合积分。</a:t>
          </a:r>
          <a:endParaRPr lang="zh-CN" altLang="en-US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B624"/>
  <sheetViews>
    <sheetView showGridLines="0" tabSelected="1" zoomScale="85" zoomScaleNormal="85" workbookViewId="0">
      <pane xSplit="7" ySplit="8" topLeftCell="Y9" activePane="bottomRight" state="frozenSplit"/>
      <selection/>
      <selection pane="topRight"/>
      <selection pane="bottomLeft"/>
      <selection pane="bottomRight" activeCell="AF21" sqref="AF21"/>
    </sheetView>
  </sheetViews>
  <sheetFormatPr defaultColWidth="8.875" defaultRowHeight="15.6"/>
  <cols>
    <col min="1" max="1" width="4.75" style="2" customWidth="1"/>
    <col min="2" max="5" width="5.375" style="89" customWidth="1"/>
    <col min="6" max="6" width="3.375" style="90" customWidth="1"/>
    <col min="7" max="7" width="14.625" style="90" customWidth="1"/>
    <col min="8" max="23" width="8.5" style="90" customWidth="1"/>
    <col min="24" max="27" width="8.875" style="91" customWidth="1"/>
    <col min="28" max="29" width="8.5" style="90" customWidth="1"/>
    <col min="30" max="41" width="8.875" style="91" customWidth="1"/>
    <col min="42" max="43" width="8.875" style="3" customWidth="1"/>
    <col min="44" max="44" width="16.125" style="29" hidden="1" customWidth="1"/>
    <col min="45" max="46" width="27.75" style="29" customWidth="1"/>
    <col min="47" max="48" width="26.25" style="29" customWidth="1"/>
    <col min="49" max="185" width="8.875" style="29"/>
    <col min="186" max="16384" width="8.875" style="91"/>
  </cols>
  <sheetData>
    <row r="1" s="3" customFormat="1" ht="55.9" customHeight="1" spans="1:185">
      <c r="A1" s="137" t="s">
        <v>0</v>
      </c>
      <c r="B1" s="138"/>
      <c r="C1" s="138"/>
      <c r="D1" s="138"/>
      <c r="E1" s="138"/>
      <c r="F1" s="138"/>
      <c r="G1" s="139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55"/>
      <c r="AR1"/>
      <c r="AS1"/>
      <c r="AT1"/>
      <c r="AU1"/>
      <c r="AV1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</row>
    <row r="2" s="1" customFormat="1" ht="22.5" customHeight="1" spans="1:185">
      <c r="A2" s="9" t="s">
        <v>1</v>
      </c>
      <c r="B2" s="10" t="s">
        <v>2</v>
      </c>
      <c r="C2" s="10"/>
      <c r="D2" s="10" t="s">
        <v>3</v>
      </c>
      <c r="E2" s="10"/>
      <c r="F2" s="10" t="s">
        <v>4</v>
      </c>
      <c r="G2" s="9" t="s">
        <v>5</v>
      </c>
      <c r="H2" s="11">
        <v>43801</v>
      </c>
      <c r="I2" s="11"/>
      <c r="J2" s="150">
        <v>43802</v>
      </c>
      <c r="K2" s="150"/>
      <c r="L2" s="11">
        <v>43803</v>
      </c>
      <c r="M2" s="11"/>
      <c r="N2" s="11">
        <v>43804</v>
      </c>
      <c r="O2" s="11"/>
      <c r="P2" s="11">
        <v>43805</v>
      </c>
      <c r="Q2" s="11"/>
      <c r="R2" s="150">
        <v>43808</v>
      </c>
      <c r="S2" s="150"/>
      <c r="T2" s="11">
        <v>43809</v>
      </c>
      <c r="U2" s="11"/>
      <c r="V2" s="11">
        <v>43810</v>
      </c>
      <c r="W2" s="11"/>
      <c r="X2" s="11">
        <v>43811</v>
      </c>
      <c r="Y2" s="11"/>
      <c r="Z2" s="11">
        <v>43812</v>
      </c>
      <c r="AA2" s="11"/>
      <c r="AB2" s="150">
        <v>43815</v>
      </c>
      <c r="AC2" s="150"/>
      <c r="AD2" s="11">
        <v>43816</v>
      </c>
      <c r="AE2" s="11"/>
      <c r="AF2" s="11">
        <v>43817</v>
      </c>
      <c r="AG2" s="11"/>
      <c r="AH2" s="11">
        <v>43818</v>
      </c>
      <c r="AI2" s="11"/>
      <c r="AJ2" s="11">
        <v>43819</v>
      </c>
      <c r="AK2" s="11"/>
      <c r="AL2" s="11">
        <v>43822</v>
      </c>
      <c r="AM2" s="11"/>
      <c r="AN2" s="11" t="s">
        <v>6</v>
      </c>
      <c r="AO2" s="11"/>
      <c r="AP2" s="156" t="s">
        <v>7</v>
      </c>
      <c r="AQ2" s="156"/>
      <c r="AR2" t="s">
        <v>8</v>
      </c>
      <c r="AS2"/>
      <c r="AT2"/>
      <c r="AU2"/>
      <c r="AV2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</row>
    <row r="3" s="1" customFormat="1" ht="22.5" customHeight="1" spans="1:185">
      <c r="A3" s="9"/>
      <c r="B3" s="10"/>
      <c r="C3" s="10"/>
      <c r="D3" s="10"/>
      <c r="E3" s="10"/>
      <c r="F3" s="10"/>
      <c r="G3" s="12" t="s">
        <v>9</v>
      </c>
      <c r="H3" s="13">
        <f>COUNTA(($G$9:$G$14),($G$16:$G$21),($G$23:$G$28),($G$30:$G$35),($G$37:$G$42),($G$44:$G$49),($G$51:$G$56),($G$58:$G$63),($G$65:$G$70),($G$72:$G$77),($G$79:$G$84),($G$86:$G$91))</f>
        <v>34</v>
      </c>
      <c r="I3" s="13"/>
      <c r="J3" s="151">
        <f>COUNTA(($G$9:$G$14),($G$16:$G$21),($G$23:$G$28),($G$30:$G$35),($G$37:$G$42),($G$44:$G$49),($G$51:$G$56),($G$58:$G$63),($G$65:$G$70),($G$72:$G$77),($G$79:$G$84),($G$86:$G$91))</f>
        <v>34</v>
      </c>
      <c r="K3" s="151"/>
      <c r="L3" s="13">
        <f>COUNTA(($G$9:$G$14),($G$16:$G$21),($G$23:$G$28),($G$30:$G$35),($G$37:$G$42),($G$44:$G$49),($G$51:$G$56),($G$58:$G$63),($G$65:$G$70),($G$72:$G$77),($G$79:$G$84),($G$86:$G$91))</f>
        <v>34</v>
      </c>
      <c r="M3" s="13"/>
      <c r="N3" s="13">
        <f>COUNTA(($G$9:$G$14),($G$16:$G$21),($G$23:$G$28),($G$30:$G$35),($G$37:$G$42),($G$44:$G$49),($G$51:$G$56),($G$58:$G$63),($G$65:$G$70),($G$72:$G$77),($G$79:$G$84),($G$86:$G$91))</f>
        <v>34</v>
      </c>
      <c r="O3" s="13"/>
      <c r="P3" s="13">
        <f>COUNTA(($G$9:$G$14),($G$16:$G$21),($G$23:$G$28),($G$30:$G$35),($G$37:$G$42),($G$44:$G$49),($G$51:$G$56),($G$58:$G$63),($G$65:$G$70),($G$72:$G$77),($G$79:$G$84),($G$86:$G$91))</f>
        <v>34</v>
      </c>
      <c r="Q3" s="13"/>
      <c r="R3" s="151">
        <f>COUNTA(($G$9:$G$14),($G$16:$G$21),($G$23:$G$28),($G$30:$G$35),($G$37:$G$42),($G$44:$G$49),($G$51:$G$56),($G$58:$G$63),($G$65:$G$70),($G$72:$G$77),($G$79:$G$84),($G$86:$G$91))</f>
        <v>34</v>
      </c>
      <c r="S3" s="151"/>
      <c r="T3" s="13">
        <f>COUNTA(($G$9:$G$14),($G$16:$G$21),($G$23:$G$28),($G$30:$G$35),($G$37:$G$42),($G$44:$G$49),($G$51:$G$56),($G$58:$G$63),($G$65:$G$70),($G$72:$G$77),($G$79:$G$84),($G$86:$G$91))</f>
        <v>34</v>
      </c>
      <c r="U3" s="13"/>
      <c r="V3" s="13">
        <f>COUNTA(($G$9:$G$14),($G$16:$G$21),($G$23:$G$28),($G$30:$G$35),($G$37:$G$42),($G$44:$G$49),($G$51:$G$56),($G$58:$G$63),($G$65:$G$70),($G$72:$G$77),($G$79:$G$84),($G$86:$G$91))</f>
        <v>34</v>
      </c>
      <c r="W3" s="13"/>
      <c r="X3" s="13">
        <f>COUNTA(($G$9:$G$14),($G$16:$G$21),($G$23:$G$28),($G$30:$G$35),($G$37:$G$42),($G$44:$G$49),($G$51:$G$56),($G$58:$G$63),($G$65:$G$70),($G$72:$G$77),($G$79:$G$84),($G$86:$G$91))</f>
        <v>34</v>
      </c>
      <c r="Y3" s="13"/>
      <c r="Z3" s="13">
        <f>COUNTA(($G$9:$G$14),($G$16:$G$21),($G$23:$G$28),($G$30:$G$35),($G$37:$G$42),($G$44:$G$49),($G$51:$G$56),($G$58:$G$63),($G$65:$G$70),($G$72:$G$77),($G$79:$G$84),($G$86:$G$91))</f>
        <v>34</v>
      </c>
      <c r="AA3" s="13"/>
      <c r="AB3" s="151">
        <f>COUNTA(($G$9:$G$14),($G$16:$G$21),($G$23:$G$28),($G$30:$G$35),($G$37:$G$42),($G$44:$G$49),($G$51:$G$56),($G$58:$G$63),($G$65:$G$70),($G$72:$G$77),($G$79:$G$84),($G$86:$G$91))</f>
        <v>34</v>
      </c>
      <c r="AC3" s="151"/>
      <c r="AD3" s="13">
        <f>COUNTA(($G$9:$G$14),($G$16:$G$21),($G$23:$G$28),($G$30:$G$35),($G$37:$G$42),($G$44:$G$49),($G$51:$G$56),($G$58:$G$63),($G$65:$G$70),($G$72:$G$77),($G$79:$G$84),($G$86:$G$91))</f>
        <v>34</v>
      </c>
      <c r="AE3" s="13"/>
      <c r="AF3" s="13">
        <f>COUNTA(($G$9:$G$14),($G$16:$G$21),($G$23:$G$28),($G$30:$G$35),($G$37:$G$42),($G$44:$G$49),($G$51:$G$56),($G$58:$G$63),($G$65:$G$70),($G$72:$G$77),($G$79:$G$84),($G$86:$G$91))</f>
        <v>34</v>
      </c>
      <c r="AG3" s="13"/>
      <c r="AH3" s="13">
        <f>COUNTA(($G$9:$G$14),($G$16:$G$21),($G$23:$G$28),($G$30:$G$35),($G$37:$G$42),($G$44:$G$49),($G$51:$G$56),($G$58:$G$63),($G$65:$G$70),($G$72:$G$77),($G$79:$G$84),($G$86:$G$91))</f>
        <v>34</v>
      </c>
      <c r="AI3" s="13"/>
      <c r="AJ3" s="13">
        <f>COUNTA(($G$9:$G$14),($G$16:$G$21),($G$23:$G$28),($G$30:$G$35),($G$37:$G$42),($G$44:$G$49),($G$51:$G$56),($G$58:$G$63),($G$65:$G$70),($G$72:$G$77),($G$79:$G$84),($G$86:$G$91))</f>
        <v>34</v>
      </c>
      <c r="AK3" s="13"/>
      <c r="AL3" s="13">
        <f>COUNTA(($G$9:$G$14),($G$16:$G$21),($G$23:$G$28),($G$30:$G$35),($G$37:$G$42),($G$44:$G$49),($G$51:$G$56),($G$58:$G$63),($G$65:$G$70),($G$72:$G$77),($G$79:$G$84),($G$86:$G$91))</f>
        <v>34</v>
      </c>
      <c r="AM3" s="13"/>
      <c r="AN3" s="13">
        <f>COUNTA(($G$9:$G$14),($G$16:$G$21),($G$23:$G$28),($G$30:$G$35),($G$37:$G$42),($G$44:$G$49),($G$51:$G$56),($G$58:$G$63),($G$65:$G$70),($G$72:$G$77),($G$79:$G$84),($G$86:$G$91))</f>
        <v>34</v>
      </c>
      <c r="AO3" s="13"/>
      <c r="AP3" s="13">
        <f>COUNTA(($G$9:$G$14),($G$16:$G$21),($G$23:$G$28),($G$30:$G$35),($G$37:$G$42),($G$44:$G$49),($G$51:$G$56),($G$58:$G$63),($G$65:$G$70),($G$72:$G$77),($G$79:$G$84),($G$86:$G$91))</f>
        <v>34</v>
      </c>
      <c r="AQ3" s="13"/>
      <c r="AR3" t="s">
        <v>10</v>
      </c>
      <c r="AS3"/>
      <c r="AT3"/>
      <c r="AU3"/>
      <c r="AV3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</row>
    <row r="4" s="1" customFormat="1" ht="22.5" customHeight="1" spans="1:185">
      <c r="A4" s="9"/>
      <c r="B4" s="14" t="s">
        <v>11</v>
      </c>
      <c r="C4" s="14" t="s">
        <v>12</v>
      </c>
      <c r="D4" s="14" t="s">
        <v>11</v>
      </c>
      <c r="E4" s="14" t="s">
        <v>12</v>
      </c>
      <c r="F4" s="10"/>
      <c r="G4" s="12" t="s">
        <v>13</v>
      </c>
      <c r="H4" s="13">
        <f>COUNTIFS(H9:H14,"&gt;=90",I9:I14,"&gt;=90")+COUNTIFS(H16:H21,"&gt;=90",I16:I21,"&gt;=90")+COUNTIFS(H23:H28,"&gt;=90",I23:I28,"&gt;=90")+COUNTIFS(H30:H35,"&gt;=90",I30:I35,"&gt;=90")+COUNTIFS(H37:H42,"&gt;=90",I37:I42,"&gt;=90")+COUNTIFS(H44:H49,"&gt;=90",I44:I49,"&gt;=90")+COUNTIFS(H51:H56,"&gt;=90",I51:I56,"&gt;=90")+COUNTIFS(H58:H63,"&gt;=90",I58:I63,"&gt;=90")+COUNTIFS(H65:H70,"&gt;=90",I65:I70,"&gt;=90")+COUNTIFS(H72:H77,"&gt;=90",I72:I77,"&gt;=90")+COUNTIFS(H79:H84,"&gt;=90",I79:I84,"&gt;=90")+COUNTIFS(H86:H91,"&gt;=90",I86:I91,"&gt;=90")</f>
        <v>8</v>
      </c>
      <c r="I4" s="13"/>
      <c r="J4" s="151">
        <f>COUNTIFS(J9:J14,"&gt;=90",K9:K14,"&gt;=90")+COUNTIFS(J16:J21,"&gt;=90",K16:K21,"&gt;=90")+COUNTIFS(J23:J28,"&gt;=90",K23:K28,"&gt;=90")+COUNTIFS(J30:J35,"&gt;=90",K30:K35,"&gt;=90")+COUNTIFS(J37:J42,"&gt;=90",K37:K42,"&gt;=90")+COUNTIFS(J44:J49,"&gt;=90",K44:K49,"&gt;=90")+COUNTIFS(J51:J56,"&gt;=90",K51:K56,"&gt;=90")+COUNTIFS(J58:J63,"&gt;=90",K58:K63,"&gt;=90")+COUNTIFS(J65:J70,"&gt;=90",K65:K70,"&gt;=90")+COUNTIFS(J72:J77,"&gt;=90",K72:K77,"&gt;=90")+COUNTIFS(J79:J84,"&gt;=90",K79:K84,"&gt;=90")+COUNTIFS(J86:J91,"&gt;=90",K86:K91,"&gt;=90")</f>
        <v>6</v>
      </c>
      <c r="K4" s="151"/>
      <c r="L4" s="13">
        <f>COUNTIFS(L9:L14,"&gt;=90",M9:M14,"&gt;=90")+COUNTIFS(L16:L21,"&gt;=90",M16:M21,"&gt;=90")+COUNTIFS(L23:L28,"&gt;=90",M23:M28,"&gt;=90")+COUNTIFS(L30:L35,"&gt;=90",M30:M35,"&gt;=90")+COUNTIFS(L37:L42,"&gt;=90",M37:M42,"&gt;=90")+COUNTIFS(L44:L49,"&gt;=90",M44:M49,"&gt;=90")+COUNTIFS(L51:L56,"&gt;=90",M51:M56,"&gt;=90")+COUNTIFS(L58:L63,"&gt;=90",M58:M63,"&gt;=90")+COUNTIFS(L65:L70,"&gt;=90",M65:M70,"&gt;=90")+COUNTIFS(L72:L77,"&gt;=90",M72:M77,"&gt;=90")+COUNTIFS(L79:L84,"&gt;=90",M79:M84,"&gt;=90")+COUNTIFS(L86:L91,"&gt;=90",M86:M91,"&gt;=90")</f>
        <v>8</v>
      </c>
      <c r="M4" s="13"/>
      <c r="N4" s="13">
        <f t="shared" ref="L4:P4" si="0">COUNTIFS(N9:N14,"&gt;=90",O9:O14,"&gt;=90")+COUNTIFS(N16:N21,"&gt;=90",O16:O21,"&gt;=90")+COUNTIFS(N23:N28,"&gt;=90",O23:O28,"&gt;=90")+COUNTIFS(N30:N35,"&gt;=90",O30:O35,"&gt;=90")+COUNTIFS(N37:N42,"&gt;=90",O37:O42,"&gt;=90")+COUNTIFS(N44:N49,"&gt;=90",O44:O49,"&gt;=90")+COUNTIFS(N51:N56,"&gt;=90",O51:O56,"&gt;=90")+COUNTIFS(N58:N63,"&gt;=90",O58:O63,"&gt;=90")+COUNTIFS(N65:N70,"&gt;=90",O65:O70,"&gt;=90")+COUNTIFS(N72:N77,"&gt;=90",O72:O77,"&gt;=90")+COUNTIFS(N79:N84,"&gt;=90",O79:O84,"&gt;=90")+COUNTIFS(N86:N91,"&gt;=90",O86:O91,"&gt;=90")</f>
        <v>4</v>
      </c>
      <c r="O4" s="13"/>
      <c r="P4" s="13">
        <f t="shared" si="0"/>
        <v>10</v>
      </c>
      <c r="Q4" s="13"/>
      <c r="R4" s="151">
        <f>COUNTIFS(R9:R14,"&gt;=90",S9:S14,"&gt;=90")+COUNTIFS(R16:R21,"&gt;=90",S16:S21,"&gt;=90")+COUNTIFS(R23:R28,"&gt;=90",S23:S28,"&gt;=90")+COUNTIFS(R30:R35,"&gt;=90",S30:S35,"&gt;=90")+COUNTIFS(R37:R42,"&gt;=90",S37:S42,"&gt;=90")+COUNTIFS(R44:R49,"&gt;=90",S44:S49,"&gt;=90")+COUNTIFS(R51:R56,"&gt;=90",S51:S56,"&gt;=90")+COUNTIFS(R58:R63,"&gt;=90",S58:S63,"&gt;=90")+COUNTIFS(R65:R70,"&gt;=90",S65:S70,"&gt;=90")+COUNTIFS(R72:R77,"&gt;=90",S72:S77,"&gt;=90")+COUNTIFS(R79:R84,"&gt;=90",S79:S84,"&gt;=90")+COUNTIFS(R86:R91,"&gt;=90",S86:S91,"&gt;=90")</f>
        <v>6</v>
      </c>
      <c r="S4" s="151"/>
      <c r="T4" s="13">
        <f>COUNTIFS(T9:T14,"&gt;=90",U9:U14,"&gt;=90")+COUNTIFS(T16:T21,"&gt;=90",U16:U21,"&gt;=90")+COUNTIFS(T23:T28,"&gt;=90",U23:U28,"&gt;=90")+COUNTIFS(T30:T35,"&gt;=90",U30:U35,"&gt;=90")+COUNTIFS(T37:T42,"&gt;=90",U37:U42,"&gt;=90")+COUNTIFS(T44:T49,"&gt;=90",U44:U49,"&gt;=90")+COUNTIFS(T51:T56,"&gt;=90",U51:U56,"&gt;=90")+COUNTIFS(T58:T63,"&gt;=90",U58:U63,"&gt;=90")+COUNTIFS(T65:T70,"&gt;=90",U65:U70,"&gt;=90")+COUNTIFS(T72:T77,"&gt;=90",U72:U77,"&gt;=90")+COUNTIFS(T79:T84,"&gt;=90",U79:U84,"&gt;=90")+COUNTIFS(T86:T91,"&gt;=90",U86:U91,"&gt;=90")</f>
        <v>5</v>
      </c>
      <c r="U4" s="13"/>
      <c r="V4" s="13">
        <f>COUNTIFS(V9:V14,"&gt;=90",W9:W14,"&gt;=90")+COUNTIFS(V16:V21,"&gt;=90",W16:W21,"&gt;=90")+COUNTIFS(V23:V28,"&gt;=90",W23:W28,"&gt;=90")+COUNTIFS(V30:V35,"&gt;=90",W30:W35,"&gt;=90")+COUNTIFS(V37:V42,"&gt;=90",W37:W42,"&gt;=90")+COUNTIFS(V44:V49,"&gt;=90",W44:W49,"&gt;=90")+COUNTIFS(V51:V56,"&gt;=90",W51:W56,"&gt;=90")+COUNTIFS(V58:V63,"&gt;=90",W58:W63,"&gt;=90")+COUNTIFS(V65:V70,"&gt;=90",W65:W70,"&gt;=90")+COUNTIFS(V72:V77,"&gt;=90",W72:W77,"&gt;=90")+COUNTIFS(V79:V84,"&gt;=90",W79:W84,"&gt;=90")+COUNTIFS(V86:V91,"&gt;=90",W86:W91,"&gt;=90")</f>
        <v>15</v>
      </c>
      <c r="W4" s="13"/>
      <c r="X4" s="13">
        <f>COUNTIFS(X9:X14,"&gt;=90",Y9:Y14,"&gt;=90")+COUNTIFS(X16:X21,"&gt;=90",Y16:Y21,"&gt;=90")+COUNTIFS(X23:X28,"&gt;=90",Y23:Y28,"&gt;=90")+COUNTIFS(X30:X35,"&gt;=90",Y30:Y35,"&gt;=90")+COUNTIFS(X37:X42,"&gt;=90",Y37:Y42,"&gt;=90")+COUNTIFS(X44:X49,"&gt;=90",Y44:Y49,"&gt;=90")+COUNTIFS(X51:X56,"&gt;=90",Y51:Y56,"&gt;=90")+COUNTIFS(X58:X63,"&gt;=90",Y58:Y63,"&gt;=90")+COUNTIFS(X65:X70,"&gt;=90",Y65:Y70,"&gt;=90")+COUNTIFS(X72:X77,"&gt;=90",Y72:Y77,"&gt;=90")+COUNTIFS(X79:X84,"&gt;=90",Y79:Y84,"&gt;=90")+COUNTIFS(X86:X91,"&gt;=90",Y86:Y91,"&gt;=90")</f>
        <v>8</v>
      </c>
      <c r="Y4" s="13"/>
      <c r="Z4" s="13">
        <f>COUNTIFS(Z9:Z14,"&gt;=90",AA9:AA14,"&gt;=90")+COUNTIFS(Z16:Z21,"&gt;=90",AA16:AA21,"&gt;=90")+COUNTIFS(Z23:Z28,"&gt;=90",AA23:AA28,"&gt;=90")+COUNTIFS(Z30:Z35,"&gt;=90",AA30:AA35,"&gt;=90")+COUNTIFS(Z37:Z42,"&gt;=90",AA37:AA42,"&gt;=90")+COUNTIFS(Z44:Z49,"&gt;=90",AA44:AA49,"&gt;=90")+COUNTIFS(Z51:Z56,"&gt;=90",AA51:AA56,"&gt;=90")+COUNTIFS(Z58:Z63,"&gt;=90",AA58:AA63,"&gt;=90")+COUNTIFS(Z65:Z70,"&gt;=90",AA65:AA70,"&gt;=90")+COUNTIFS(Z72:Z77,"&gt;=90",AA72:AA77,"&gt;=90")+COUNTIFS(Z79:Z84,"&gt;=90",AA79:AA84,"&gt;=90")+COUNTIFS(Z86:Z91,"&gt;=90",AA86:AA91,"&gt;=90")</f>
        <v>18</v>
      </c>
      <c r="AA4" s="13"/>
      <c r="AB4" s="151">
        <f>COUNTIFS(AB9:AB14,"&gt;=90",AC9:AC14,"&gt;=90")+COUNTIFS(AB16:AB21,"&gt;=90",AC16:AC21,"&gt;=90")+COUNTIFS(AB23:AB28,"&gt;=90",AC23:AC28,"&gt;=90")+COUNTIFS(AB30:AB35,"&gt;=90",AC30:AC35,"&gt;=90")+COUNTIFS(AB37:AB42,"&gt;=90",AC37:AC42,"&gt;=90")+COUNTIFS(AB44:AB49,"&gt;=90",AC44:AC49,"&gt;=90")+COUNTIFS(AB51:AB56,"&gt;=90",AC51:AC56,"&gt;=90")+COUNTIFS(AB58:AB63,"&gt;=90",AC58:AC63,"&gt;=90")+COUNTIFS(AB65:AB70,"&gt;=90",AC65:AC70,"&gt;=90")+COUNTIFS(AB72:AB77,"&gt;=90",AC72:AC77,"&gt;=90")+COUNTIFS(AB79:AB84,"&gt;=90",AC79:AC84,"&gt;=90")+COUNTIFS(AB86:AB91,"&gt;=90",AC86:AC91,"&gt;=90")</f>
        <v>1</v>
      </c>
      <c r="AC4" s="151"/>
      <c r="AD4" s="13">
        <f>COUNTIFS(AD9:AD14,"&gt;=90",AE9:AE14,"&gt;=90")+COUNTIFS(AD16:AD21,"&gt;=90",AE16:AE21,"&gt;=90")+COUNTIFS(AD23:AD28,"&gt;=90",AE23:AE28,"&gt;=90")+COUNTIFS(AD30:AD35,"&gt;=90",AE30:AE35,"&gt;=90")+COUNTIFS(AD37:AD42,"&gt;=90",AE37:AE42,"&gt;=90")+COUNTIFS(AD44:AD49,"&gt;=90",AE44:AE49,"&gt;=90")+COUNTIFS(AD51:AD56,"&gt;=90",AE51:AE56,"&gt;=90")+COUNTIFS(AD58:AD63,"&gt;=90",AE58:AE63,"&gt;=90")+COUNTIFS(AD65:AD70,"&gt;=90",AE65:AE70,"&gt;=90")+COUNTIFS(AD72:AD77,"&gt;=90",AE72:AE77,"&gt;=90")+COUNTIFS(AD79:AD84,"&gt;=90",AE79:AE84,"&gt;=90")+COUNTIFS(AD86:AD91,"&gt;=90",AE86:AE91,"&gt;=90")</f>
        <v>0</v>
      </c>
      <c r="AE4" s="13"/>
      <c r="AF4" s="13">
        <f>COUNTIFS(AF9:AF14,"&gt;=90",AG9:AG14,"&gt;=90")+COUNTIFS(AF16:AF21,"&gt;=90",AG16:AG21,"&gt;=90")+COUNTIFS(AF23:AF28,"&gt;=90",AG23:AG28,"&gt;=90")+COUNTIFS(AF30:AF35,"&gt;=90",AG30:AG35,"&gt;=90")+COUNTIFS(AF37:AF42,"&gt;=90",AG37:AG42,"&gt;=90")+COUNTIFS(AF44:AF49,"&gt;=90",AG44:AG49,"&gt;=90")+COUNTIFS(AF51:AF56,"&gt;=90",AG51:AG56,"&gt;=90")+COUNTIFS(AF58:AF63,"&gt;=90",AG58:AG63,"&gt;=90")+COUNTIFS(AF65:AF70,"&gt;=90",AG65:AG70,"&gt;=90")+COUNTIFS(AF72:AF77,"&gt;=90",AG72:AG77,"&gt;=90")+COUNTIFS(AF79:AF84,"&gt;=90",AG79:AG84,"&gt;=90")+COUNTIFS(AF86:AF91,"&gt;=90",AG86:AG91,"&gt;=90")</f>
        <v>0</v>
      </c>
      <c r="AG4" s="13"/>
      <c r="AH4" s="13">
        <f>COUNTIFS(AH9:AH14,"&gt;=90",AI9:AI14,"&gt;=90")+COUNTIFS(AH16:AH21,"&gt;=90",AI16:AI21,"&gt;=90")+COUNTIFS(AH23:AH28,"&gt;=90",AI23:AI28,"&gt;=90")+COUNTIFS(AH30:AH35,"&gt;=90",AI30:AI35,"&gt;=90")+COUNTIFS(AH37:AH42,"&gt;=90",AI37:AI42,"&gt;=90")+COUNTIFS(AH44:AH49,"&gt;=90",AI44:AI49,"&gt;=90")+COUNTIFS(AH51:AH56,"&gt;=90",AI51:AI56,"&gt;=90")+COUNTIFS(AH58:AH63,"&gt;=90",AI58:AI63,"&gt;=90")+COUNTIFS(AH65:AH70,"&gt;=90",AI65:AI70,"&gt;=90")+COUNTIFS(AH72:AH77,"&gt;=90",AI72:AI77,"&gt;=90")+COUNTIFS(AH79:AH84,"&gt;=90",AI79:AI84,"&gt;=90")+COUNTIFS(AH86:AH91,"&gt;=90",AI86:AI91,"&gt;=90")</f>
        <v>0</v>
      </c>
      <c r="AI4" s="13"/>
      <c r="AJ4" s="13">
        <f>COUNTIFS(AJ9:AJ14,"&gt;=90",AK9:AK14,"&gt;=90")+COUNTIFS(AJ16:AJ21,"&gt;=90",AK16:AK21,"&gt;=90")+COUNTIFS(AJ23:AJ28,"&gt;=90",AK23:AK28,"&gt;=90")+COUNTIFS(AJ30:AJ35,"&gt;=90",AK30:AK35,"&gt;=90")+COUNTIFS(AJ37:AJ42,"&gt;=90",AK37:AK42,"&gt;=90")+COUNTIFS(AJ44:AJ49,"&gt;=90",AK44:AK49,"&gt;=90")+COUNTIFS(AJ51:AJ56,"&gt;=90",AK51:AK56,"&gt;=90")+COUNTIFS(AJ58:AJ63,"&gt;=90",AK58:AK63,"&gt;=90")+COUNTIFS(AJ65:AJ70,"&gt;=90",AK65:AK70,"&gt;=90")+COUNTIFS(AJ72:AJ77,"&gt;=90",AK72:AK77,"&gt;=90")+COUNTIFS(AJ79:AJ84,"&gt;=90",AK79:AK84,"&gt;=90")+COUNTIFS(AJ86:AJ91,"&gt;=90",AK86:AK91,"&gt;=90")</f>
        <v>0</v>
      </c>
      <c r="AK4" s="13"/>
      <c r="AL4" s="13">
        <f>COUNTIFS(AL9:AL14,"&gt;=90",AM9:AM14,"&gt;=90")+COUNTIFS(AL16:AL21,"&gt;=90",AM16:AM21,"&gt;=90")+COUNTIFS(AL23:AL28,"&gt;=90",AM23:AM28,"&gt;=90")+COUNTIFS(AL30:AL35,"&gt;=90",AM30:AM35,"&gt;=90")+COUNTIFS(AL37:AL42,"&gt;=90",AM37:AM42,"&gt;=90")+COUNTIFS(AL44:AL49,"&gt;=90",AM44:AM49,"&gt;=90")+COUNTIFS(AL51:AL56,"&gt;=90",AM51:AM56,"&gt;=90")+COUNTIFS(AL58:AL63,"&gt;=90",AM58:AM63,"&gt;=90")+COUNTIFS(AL65:AL70,"&gt;=90",AM65:AM70,"&gt;=90")+COUNTIFS(AL72:AL77,"&gt;=90",AM72:AM77,"&gt;=90")+COUNTIFS(AL79:AL84,"&gt;=90",AM79:AM84,"&gt;=90")+COUNTIFS(AL86:AL91,"&gt;=90",AM86:AM91,"&gt;=90")</f>
        <v>0</v>
      </c>
      <c r="AM4" s="13"/>
      <c r="AN4" s="13">
        <f>COUNTIFS(AN9:AN14,"&gt;=90",AO9:AO14,"&gt;=90")+COUNTIFS(AN16:AN21,"&gt;=90",AO16:AO21,"&gt;=90")+COUNTIFS(AN23:AN28,"&gt;=90",AO23:AO28,"&gt;=90")+COUNTIFS(AN30:AN35,"&gt;=90",AO30:AO35,"&gt;=90")+COUNTIFS(AN37:AN42,"&gt;=90",AO37:AO42,"&gt;=90")+COUNTIFS(AN44:AN49,"&gt;=90",AO44:AO49,"&gt;=90")+COUNTIFS(AN51:AN56,"&gt;=90",AO51:AO56,"&gt;=90")+COUNTIFS(AN58:AN63,"&gt;=90",AO58:AO63,"&gt;=90")+COUNTIFS(AN65:AN70,"&gt;=90",AO65:AO70,"&gt;=90")+COUNTIFS(AN72:AN77,"&gt;=90",AO72:AO77,"&gt;=90")+COUNTIFS(AN79:AN84,"&gt;=90",AO79:AO84,"&gt;=90")+COUNTIFS(AN86:AN91,"&gt;=90",AO86:AO91,"&gt;=90")</f>
        <v>0</v>
      </c>
      <c r="AO4" s="13"/>
      <c r="AP4" s="13">
        <f>IF(COUNTA(AQ9:AQ91)&lt;&gt;0,COUNTIFS(AP9:AP91,"&gt;=90",AQ9:AQ91,"&gt;=90"),COUNTIF(AP9:AP91,"&gt;=90"))</f>
        <v>4</v>
      </c>
      <c r="AQ4" s="13"/>
      <c r="AR4" t="s">
        <v>14</v>
      </c>
      <c r="AS4"/>
      <c r="AT4"/>
      <c r="AU4"/>
      <c r="AV4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</row>
    <row r="5" s="1" customFormat="1" ht="22.5" customHeight="1" spans="1:185">
      <c r="A5" s="9"/>
      <c r="B5" s="14"/>
      <c r="C5" s="14"/>
      <c r="D5" s="14"/>
      <c r="E5" s="14"/>
      <c r="F5" s="10"/>
      <c r="G5" s="12" t="s">
        <v>15</v>
      </c>
      <c r="H5" s="15">
        <f>H4/H3</f>
        <v>0.235294117647059</v>
      </c>
      <c r="I5" s="15"/>
      <c r="J5" s="152">
        <f>J4/J3</f>
        <v>0.176470588235294</v>
      </c>
      <c r="K5" s="152"/>
      <c r="L5" s="15">
        <f t="shared" ref="L5:P5" si="1">L4/L3</f>
        <v>0.235294117647059</v>
      </c>
      <c r="M5" s="15"/>
      <c r="N5" s="15">
        <f t="shared" si="1"/>
        <v>0.117647058823529</v>
      </c>
      <c r="O5" s="15"/>
      <c r="P5" s="15">
        <f t="shared" si="1"/>
        <v>0.294117647058824</v>
      </c>
      <c r="Q5" s="15"/>
      <c r="R5" s="152">
        <f>R4/R3</f>
        <v>0.176470588235294</v>
      </c>
      <c r="S5" s="152"/>
      <c r="T5" s="15">
        <f>T4/T3</f>
        <v>0.147058823529412</v>
      </c>
      <c r="U5" s="15"/>
      <c r="V5" s="15">
        <f>V4/V3</f>
        <v>0.441176470588235</v>
      </c>
      <c r="W5" s="15"/>
      <c r="X5" s="15">
        <f>X4/X3</f>
        <v>0.235294117647059</v>
      </c>
      <c r="Y5" s="15"/>
      <c r="Z5" s="15">
        <f>Z4/Z3</f>
        <v>0.529411764705882</v>
      </c>
      <c r="AA5" s="15"/>
      <c r="AB5" s="152">
        <f>AB4/AB3</f>
        <v>0.0294117647058824</v>
      </c>
      <c r="AC5" s="152"/>
      <c r="AD5" s="15">
        <f>AD4/AD3</f>
        <v>0</v>
      </c>
      <c r="AE5" s="15"/>
      <c r="AF5" s="15">
        <f>AF4/AF3</f>
        <v>0</v>
      </c>
      <c r="AG5" s="15"/>
      <c r="AH5" s="15">
        <f>AH4/AH3</f>
        <v>0</v>
      </c>
      <c r="AI5" s="15"/>
      <c r="AJ5" s="15">
        <f>AJ4/AJ3</f>
        <v>0</v>
      </c>
      <c r="AK5" s="15"/>
      <c r="AL5" s="15">
        <f>AL4/AL3</f>
        <v>0</v>
      </c>
      <c r="AM5" s="15"/>
      <c r="AN5" s="15">
        <f>AN4/AN3</f>
        <v>0</v>
      </c>
      <c r="AO5" s="15"/>
      <c r="AP5" s="15">
        <f>AP4/AP3</f>
        <v>0.117647058823529</v>
      </c>
      <c r="AQ5" s="15"/>
      <c r="AR5" s="157" t="s">
        <v>16</v>
      </c>
      <c r="AS5"/>
      <c r="AT5"/>
      <c r="AU5"/>
      <c r="AV5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</row>
    <row r="6" s="1" customFormat="1" ht="22.5" customHeight="1" spans="1:185">
      <c r="A6" s="9"/>
      <c r="B6" s="14"/>
      <c r="C6" s="14"/>
      <c r="D6" s="14"/>
      <c r="E6" s="14"/>
      <c r="F6" s="10"/>
      <c r="G6" s="12" t="s">
        <v>16</v>
      </c>
      <c r="H6" s="16">
        <f>COUNTIF(H9:I92,"作弊")-COUNTIFS(H9:H92,"作弊",I9:I92,"作弊")</f>
        <v>0</v>
      </c>
      <c r="I6" s="16"/>
      <c r="J6" s="153">
        <f>COUNTIF(J9:K92,"作弊")-COUNTIFS(J9:J92,"作弊",K9:K92,"作弊")</f>
        <v>0</v>
      </c>
      <c r="K6" s="153"/>
      <c r="L6" s="16">
        <f t="shared" ref="L6:P6" si="2">COUNTIF(L9:M92,"作弊")-COUNTIFS(L9:L92,"作弊",M9:M92,"作弊")</f>
        <v>0</v>
      </c>
      <c r="M6" s="16"/>
      <c r="N6" s="16">
        <f>COUNTIF(N9:O92,"作弊")-COUNTIFS(N9:N92,"作弊",O9:O92,"作弊")</f>
        <v>0</v>
      </c>
      <c r="O6" s="16"/>
      <c r="P6" s="16">
        <f t="shared" si="2"/>
        <v>0</v>
      </c>
      <c r="Q6" s="16"/>
      <c r="R6" s="153">
        <f>COUNTIF(R9:S92,"作弊")-COUNTIFS(R9:R92,"作弊",S9:S92,"作弊")</f>
        <v>0</v>
      </c>
      <c r="S6" s="153"/>
      <c r="T6" s="16">
        <f>COUNTIF(T9:U92,"作弊")-COUNTIFS(T9:T92,"作弊",U9:U92,"作弊")</f>
        <v>0</v>
      </c>
      <c r="U6" s="16"/>
      <c r="V6" s="16">
        <f>COUNTIF(V9:W92,"作弊")-COUNTIFS(V9:V92,"作弊",W9:W92,"作弊")</f>
        <v>0</v>
      </c>
      <c r="W6" s="16"/>
      <c r="X6" s="16">
        <f>COUNTIF(X9:Y92,"作弊")-COUNTIFS(X9:X92,"作弊",Y9:Y92,"作弊")</f>
        <v>0</v>
      </c>
      <c r="Y6" s="16"/>
      <c r="Z6" s="16">
        <f>COUNTIF(Z9:AA92,"作弊")-COUNTIFS(Z9:Z92,"作弊",AA9:AA92,"作弊")</f>
        <v>0</v>
      </c>
      <c r="AA6" s="16"/>
      <c r="AB6" s="153">
        <f>COUNTIF(AB9:AC92,"作弊")-COUNTIFS(AB9:AB92,"作弊",AC9:AC92,"作弊")</f>
        <v>0</v>
      </c>
      <c r="AC6" s="153"/>
      <c r="AD6" s="16">
        <f>COUNTIF(AD9:AE92,"作弊")-COUNTIFS(AD9:AD92,"作弊",AE9:AE92,"作弊")</f>
        <v>0</v>
      </c>
      <c r="AE6" s="16"/>
      <c r="AF6" s="16">
        <f>COUNTIF(AF9:AG92,"作弊")-COUNTIFS(AF9:AF92,"作弊",AG9:AG92,"作弊")</f>
        <v>0</v>
      </c>
      <c r="AG6" s="16"/>
      <c r="AH6" s="16">
        <f>COUNTIF(AH9:AI92,"作弊")-COUNTIFS(AH9:AH92,"作弊",AI9:AI92,"作弊")</f>
        <v>0</v>
      </c>
      <c r="AI6" s="16"/>
      <c r="AJ6" s="16">
        <f>COUNTIF(AJ9:AK92,"作弊")-COUNTIFS(AJ9:AJ92,"作弊",AK9:AK92,"作弊")</f>
        <v>0</v>
      </c>
      <c r="AK6" s="16"/>
      <c r="AL6" s="16">
        <f>COUNTIF(AL9:AM92,"作弊")-COUNTIFS(AL9:AL92,"作弊",AM9:AM92,"作弊")</f>
        <v>0</v>
      </c>
      <c r="AM6" s="16"/>
      <c r="AN6" s="16">
        <f>COUNTIF(AN9:AO92,"作弊")-COUNTIFS(AN9:AN92,"作弊",AO9:AO92,"作弊")</f>
        <v>0</v>
      </c>
      <c r="AO6" s="16"/>
      <c r="AP6" s="16">
        <f>COUNTIF(AP9:AQ92,"作弊")</f>
        <v>0</v>
      </c>
      <c r="AQ6" s="16"/>
      <c r="AR6"/>
      <c r="AS6"/>
      <c r="AT6"/>
      <c r="AU6"/>
      <c r="AV6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</row>
    <row r="7" s="1" customFormat="1" ht="22.5" customHeight="1" spans="1:185">
      <c r="A7" s="9"/>
      <c r="B7" s="14"/>
      <c r="C7" s="14"/>
      <c r="D7" s="14"/>
      <c r="E7" s="14"/>
      <c r="F7" s="10"/>
      <c r="G7" s="12" t="s">
        <v>17</v>
      </c>
      <c r="H7" s="16">
        <f>COUNTIF(H9:I92,"请假")-COUNTIFS(H9:H92,"请假",I9:I92,"请假")+COUNTIF(H9:I92,"旷考")-COUNTIFS(H9:H92,"旷考",I9:I92,"旷考")+COUNTIF(H9:I92,"休学")-COUNTIFS(H9:H92,"休学",I9:I92,"休学")</f>
        <v>0</v>
      </c>
      <c r="I7" s="16"/>
      <c r="J7" s="153">
        <f>COUNTIF(J9:K92,"请假")-COUNTIFS(J9:J92,"请假",K9:K92,"请假")+COUNTIF(J9:K92,"旷考")-COUNTIFS(J9:J92,"旷考",K9:K92,"旷考")+COUNTIF(J9:K92,"休学")-COUNTIFS(J9:J92,"休学",K9:K92,"休学")</f>
        <v>0</v>
      </c>
      <c r="K7" s="153"/>
      <c r="L7" s="16">
        <f t="shared" ref="L7:P7" si="3">COUNTIF(L9:M92,"请假")-COUNTIFS(L9:L92,"请假",M9:M92,"请假")+COUNTIF(L9:M92,"旷考")-COUNTIFS(L9:L92,"旷考",M9:M92,"旷考")+COUNTIF(L9:M92,"休学")-COUNTIFS(L9:L92,"休学",M9:M92,"休学")</f>
        <v>0</v>
      </c>
      <c r="M7" s="16"/>
      <c r="N7" s="16">
        <f t="shared" si="3"/>
        <v>0</v>
      </c>
      <c r="O7" s="16"/>
      <c r="P7" s="16">
        <f t="shared" si="3"/>
        <v>0</v>
      </c>
      <c r="Q7" s="16"/>
      <c r="R7" s="153">
        <f>COUNTIF(R9:S92,"请假")-COUNTIFS(R9:R92,"请假",S9:S92,"请假")+COUNTIF(R9:S92,"旷考")-COUNTIFS(R9:R92,"旷考",S9:S92,"旷考")+COUNTIF(R9:S92,"休学")-COUNTIFS(R9:R92,"休学",S9:S92,"休学")</f>
        <v>0</v>
      </c>
      <c r="S7" s="153"/>
      <c r="T7" s="16">
        <f>COUNTIF(T9:U92,"请假")-COUNTIFS(T9:T92,"请假",U9:U92,"请假")+COUNTIF(T9:U92,"旷考")-COUNTIFS(T9:T92,"旷考",U9:U92,"旷考")+COUNTIF(T9:U92,"休学")-COUNTIFS(T9:T92,"休学",U9:U92,"休学")</f>
        <v>0</v>
      </c>
      <c r="U7" s="16"/>
      <c r="V7" s="16">
        <f>COUNTIF(V9:W92,"请假")-COUNTIFS(V9:V92,"请假",W9:W92,"请假")+COUNTIF(V9:W92,"旷考")-COUNTIFS(V9:V92,"旷考",W9:W92,"旷考")+COUNTIF(V9:W92,"休学")-COUNTIFS(V9:V92,"休学",W9:W92,"休学")</f>
        <v>0</v>
      </c>
      <c r="W7" s="16"/>
      <c r="X7" s="16">
        <f>COUNTIF(X9:Y92,"请假")-COUNTIFS(X9:X92,"请假",Y9:Y92,"请假")+COUNTIF(X9:Y92,"旷考")-COUNTIFS(X9:X92,"旷考",Y9:Y92,"旷考")+COUNTIF(X9:Y92,"休学")-COUNTIFS(X9:X92,"休学",Y9:Y92,"休学")</f>
        <v>0</v>
      </c>
      <c r="Y7" s="16"/>
      <c r="Z7" s="16">
        <f>COUNTIF(Z9:AA92,"请假")-COUNTIFS(Z9:Z92,"请假",AA9:AA92,"请假")+COUNTIF(Z9:AA92,"旷考")-COUNTIFS(Z9:Z92,"旷考",AA9:AA92,"旷考")+COUNTIF(Z9:AA92,"休学")-COUNTIFS(Z9:Z92,"休学",AA9:AA92,"休学")</f>
        <v>0</v>
      </c>
      <c r="AA7" s="16"/>
      <c r="AB7" s="153">
        <f>COUNTIF(AB9:AC92,"请假")-COUNTIFS(AB9:AB92,"请假",AC9:AC92,"请假")+COUNTIF(AB9:AC92,"旷考")-COUNTIFS(AB9:AB92,"旷考",AC9:AC92,"旷考")+COUNTIF(AB9:AC92,"休学")-COUNTIFS(AB9:AB92,"休学",AC9:AC92,"休学")</f>
        <v>0</v>
      </c>
      <c r="AC7" s="153"/>
      <c r="AD7" s="16">
        <f>COUNTIF(AD9:AE92,"请假")-COUNTIFS(AD9:AD92,"请假",AE9:AE92,"请假")+COUNTIF(AD9:AE92,"旷考")-COUNTIFS(AD9:AD92,"旷考",AE9:AE92,"旷考")+COUNTIF(AD9:AE92,"休学")-COUNTIFS(AD9:AD92,"休学",AE9:AE92,"休学")</f>
        <v>0</v>
      </c>
      <c r="AE7" s="16"/>
      <c r="AF7" s="16">
        <f>COUNTIF(AF9:AG92,"请假")-COUNTIFS(AF9:AF92,"请假",AG9:AG92,"请假")+COUNTIF(AF9:AG92,"旷考")-COUNTIFS(AF9:AF92,"旷考",AG9:AG92,"旷考")+COUNTIF(AF9:AG92,"休学")-COUNTIFS(AF9:AF92,"休学",AG9:AG92,"休学")</f>
        <v>0</v>
      </c>
      <c r="AG7" s="16"/>
      <c r="AH7" s="16">
        <f>COUNTIF(AH9:AI92,"请假")-COUNTIFS(AH9:AH92,"请假",AI9:AI92,"请假")+COUNTIF(AH9:AI92,"旷考")-COUNTIFS(AH9:AH92,"旷考",AI9:AI92,"旷考")+COUNTIF(AH9:AI92,"休学")-COUNTIFS(AH9:AH92,"休学",AI9:AI92,"休学")</f>
        <v>0</v>
      </c>
      <c r="AI7" s="16"/>
      <c r="AJ7" s="16">
        <f>COUNTIF(AJ9:AK92,"请假")-COUNTIFS(AJ9:AJ92,"请假",AK9:AK92,"请假")+COUNTIF(AJ9:AK92,"旷考")-COUNTIFS(AJ9:AJ92,"旷考",AK9:AK92,"旷考")+COUNTIF(AJ9:AK92,"休学")-COUNTIFS(AJ9:AJ92,"休学",AK9:AK92,"休学")</f>
        <v>0</v>
      </c>
      <c r="AK7" s="16"/>
      <c r="AL7" s="16">
        <f>COUNTIF(AL9:AM92,"请假")-COUNTIFS(AL9:AL92,"请假",AM9:AM92,"请假")+COUNTIF(AL9:AM92,"旷考")-COUNTIFS(AL9:AL92,"旷考",AM9:AM92,"旷考")+COUNTIF(AL9:AM92,"休学")-COUNTIFS(AL9:AL92,"休学",AM9:AM92,"休学")</f>
        <v>0</v>
      </c>
      <c r="AM7" s="16"/>
      <c r="AN7" s="16">
        <f>COUNTIF(AN9:AO92,"请假")-COUNTIFS(AN9:AN92,"请假",AO9:AO92,"请假")+COUNTIF(AN9:AO92,"旷考")-COUNTIFS(AN9:AN92,"旷考",AO9:AO92,"旷考")+COUNTIF(AN9:AO92,"休学")-COUNTIFS(AN9:AN92,"休学",AO9:AO92,"休学")</f>
        <v>0</v>
      </c>
      <c r="AO7" s="16"/>
      <c r="AP7" s="16">
        <f>COUNTIF(AP9:AQ92,"请假")+COUNTIF(AP9:AQ92,"旷考")+COUNTIF(AP9:AQ92,"休学")</f>
        <v>0</v>
      </c>
      <c r="AQ7" s="16"/>
      <c r="AR7"/>
      <c r="AS7"/>
      <c r="AT7"/>
      <c r="AU7"/>
      <c r="AV7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</row>
    <row r="8" s="1" customFormat="1" ht="22.5" customHeight="1" spans="1:185">
      <c r="A8" s="9"/>
      <c r="B8" s="14"/>
      <c r="C8" s="14"/>
      <c r="D8" s="14"/>
      <c r="E8" s="14"/>
      <c r="F8" s="10"/>
      <c r="G8" s="9" t="s">
        <v>18</v>
      </c>
      <c r="H8" s="12" t="s">
        <v>11</v>
      </c>
      <c r="I8" s="12" t="s">
        <v>12</v>
      </c>
      <c r="J8" s="122" t="s">
        <v>11</v>
      </c>
      <c r="K8" s="122" t="s">
        <v>12</v>
      </c>
      <c r="L8" s="12" t="s">
        <v>11</v>
      </c>
      <c r="M8" s="12" t="s">
        <v>12</v>
      </c>
      <c r="N8" s="12" t="s">
        <v>11</v>
      </c>
      <c r="O8" s="12" t="s">
        <v>12</v>
      </c>
      <c r="P8" s="12" t="s">
        <v>11</v>
      </c>
      <c r="Q8" s="12" t="s">
        <v>12</v>
      </c>
      <c r="R8" s="122" t="s">
        <v>11</v>
      </c>
      <c r="S8" s="122" t="s">
        <v>12</v>
      </c>
      <c r="T8" s="12" t="s">
        <v>11</v>
      </c>
      <c r="U8" s="12" t="s">
        <v>12</v>
      </c>
      <c r="V8" s="12" t="s">
        <v>11</v>
      </c>
      <c r="W8" s="12" t="s">
        <v>12</v>
      </c>
      <c r="X8" s="12" t="s">
        <v>11</v>
      </c>
      <c r="Y8" s="12" t="s">
        <v>12</v>
      </c>
      <c r="Z8" s="12" t="s">
        <v>11</v>
      </c>
      <c r="AA8" s="12" t="s">
        <v>12</v>
      </c>
      <c r="AB8" s="122" t="s">
        <v>11</v>
      </c>
      <c r="AC8" s="122" t="s">
        <v>12</v>
      </c>
      <c r="AD8" s="12" t="s">
        <v>11</v>
      </c>
      <c r="AE8" s="12" t="s">
        <v>12</v>
      </c>
      <c r="AF8" s="12" t="s">
        <v>11</v>
      </c>
      <c r="AG8" s="12" t="s">
        <v>12</v>
      </c>
      <c r="AH8" s="12" t="s">
        <v>11</v>
      </c>
      <c r="AI8" s="12" t="s">
        <v>12</v>
      </c>
      <c r="AJ8" s="12" t="s">
        <v>11</v>
      </c>
      <c r="AK8" s="12" t="s">
        <v>12</v>
      </c>
      <c r="AL8" s="12" t="s">
        <v>11</v>
      </c>
      <c r="AM8" s="12" t="s">
        <v>12</v>
      </c>
      <c r="AN8" s="12" t="s">
        <v>11</v>
      </c>
      <c r="AO8" s="12" t="s">
        <v>12</v>
      </c>
      <c r="AP8" s="12" t="s">
        <v>19</v>
      </c>
      <c r="AQ8" s="12"/>
      <c r="AR8"/>
      <c r="AS8"/>
      <c r="AT8"/>
      <c r="AU8"/>
      <c r="AV8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</row>
    <row r="9" ht="18.75" customHeight="1" spans="1:43">
      <c r="A9" s="17" t="s">
        <v>20</v>
      </c>
      <c r="B9" s="141">
        <f>90-通关分!D15-SUM(升末班明细!$P$9:$P$10)</f>
        <v>75</v>
      </c>
      <c r="C9" s="141">
        <f>90-通关分!E15-SUM(升末班明细!$P$9:$P$10)</f>
        <v>82.5</v>
      </c>
      <c r="D9" s="18">
        <f>IF(G9="","",90-通关分!D9-SUM(升末班明细!$P$9:$P$10))</f>
        <v>75</v>
      </c>
      <c r="E9" s="18">
        <f>IF(G9="","",90-通关分!E9-SUM(升末班明细!$P$9:$P$10))</f>
        <v>84.5</v>
      </c>
      <c r="F9" s="142"/>
      <c r="G9" s="142" t="s">
        <v>21</v>
      </c>
      <c r="H9" s="142">
        <v>98</v>
      </c>
      <c r="I9" s="142">
        <v>78</v>
      </c>
      <c r="J9" s="154">
        <v>100</v>
      </c>
      <c r="K9" s="154">
        <v>90</v>
      </c>
      <c r="L9" s="142">
        <v>93</v>
      </c>
      <c r="M9" s="142">
        <v>85</v>
      </c>
      <c r="N9" s="142">
        <v>98</v>
      </c>
      <c r="O9" s="142">
        <v>85</v>
      </c>
      <c r="P9" s="142">
        <v>100</v>
      </c>
      <c r="Q9" s="142">
        <v>85</v>
      </c>
      <c r="R9" s="142">
        <v>94</v>
      </c>
      <c r="S9" s="154">
        <v>70</v>
      </c>
      <c r="T9" s="142">
        <v>91</v>
      </c>
      <c r="U9" s="142">
        <v>85</v>
      </c>
      <c r="V9" s="142">
        <v>95</v>
      </c>
      <c r="W9" s="142">
        <v>88</v>
      </c>
      <c r="X9" s="142">
        <v>98</v>
      </c>
      <c r="Y9" s="142">
        <v>85</v>
      </c>
      <c r="Z9" s="142">
        <v>96</v>
      </c>
      <c r="AA9" s="142">
        <v>90</v>
      </c>
      <c r="AB9" s="154">
        <v>98</v>
      </c>
      <c r="AC9" s="154">
        <v>80</v>
      </c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>
        <v>70</v>
      </c>
      <c r="AO9" s="142">
        <v>70</v>
      </c>
      <c r="AP9" s="30">
        <f>IF(G9="","",升末班明细!D8)</f>
        <v>0</v>
      </c>
      <c r="AQ9" s="30"/>
    </row>
    <row r="10" ht="18.75" customHeight="1" spans="1:43">
      <c r="A10" s="17"/>
      <c r="B10" s="143">
        <f t="shared" ref="B10:C14" si="4">B9</f>
        <v>75</v>
      </c>
      <c r="C10" s="143">
        <f t="shared" si="4"/>
        <v>82.5</v>
      </c>
      <c r="D10" s="18">
        <f>IF(G10="","",90-通关分!D10-SUM(升末班明细!$P$9:$P$10))</f>
        <v>75.5</v>
      </c>
      <c r="E10" s="18">
        <f>IF(G10="","",90-通关分!E10-SUM(升末班明细!$P$9:$P$10))</f>
        <v>82.5</v>
      </c>
      <c r="F10" s="142"/>
      <c r="G10" s="142" t="s">
        <v>22</v>
      </c>
      <c r="H10" s="142">
        <v>98</v>
      </c>
      <c r="I10" s="142">
        <v>78</v>
      </c>
      <c r="J10" s="154">
        <v>100</v>
      </c>
      <c r="K10" s="154">
        <v>80</v>
      </c>
      <c r="L10" s="142">
        <v>92</v>
      </c>
      <c r="M10" s="142">
        <v>92</v>
      </c>
      <c r="N10" s="142">
        <v>97</v>
      </c>
      <c r="O10" s="142">
        <v>82</v>
      </c>
      <c r="P10" s="142">
        <v>98</v>
      </c>
      <c r="Q10" s="142">
        <v>92</v>
      </c>
      <c r="R10" s="142">
        <v>93</v>
      </c>
      <c r="S10" s="154">
        <v>65</v>
      </c>
      <c r="T10" s="142">
        <v>81</v>
      </c>
      <c r="U10" s="142">
        <v>90</v>
      </c>
      <c r="V10" s="142">
        <v>94</v>
      </c>
      <c r="W10" s="142">
        <v>90</v>
      </c>
      <c r="X10" s="142">
        <v>96</v>
      </c>
      <c r="Y10" s="142">
        <v>85</v>
      </c>
      <c r="Z10" s="142">
        <v>93</v>
      </c>
      <c r="AA10" s="142">
        <v>90</v>
      </c>
      <c r="AB10" s="154">
        <v>91</v>
      </c>
      <c r="AC10" s="154">
        <v>80</v>
      </c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>
        <v>70</v>
      </c>
      <c r="AO10" s="142">
        <v>70</v>
      </c>
      <c r="AP10" s="30">
        <f>IF(G10="","",升末班明细!D9)</f>
        <v>0</v>
      </c>
      <c r="AQ10" s="30"/>
    </row>
    <row r="11" ht="18.75" customHeight="1" spans="1:43">
      <c r="A11" s="17"/>
      <c r="B11" s="143">
        <f t="shared" si="4"/>
        <v>75</v>
      </c>
      <c r="C11" s="143">
        <f t="shared" si="4"/>
        <v>82.5</v>
      </c>
      <c r="D11" s="18">
        <f>IF(G11="","",90-通关分!D11-SUM(升末班明细!$P$9:$P$10))</f>
        <v>75</v>
      </c>
      <c r="E11" s="18">
        <f>IF(G11="","",90-通关分!E11-SUM(升末班明细!$P$9:$P$10))</f>
        <v>81.5</v>
      </c>
      <c r="F11" s="142"/>
      <c r="G11" s="142" t="s">
        <v>23</v>
      </c>
      <c r="H11" s="90">
        <v>98</v>
      </c>
      <c r="I11" s="142">
        <v>78</v>
      </c>
      <c r="J11" s="154">
        <v>97</v>
      </c>
      <c r="K11" s="154">
        <v>90</v>
      </c>
      <c r="L11" s="142">
        <v>90</v>
      </c>
      <c r="M11" s="142">
        <v>85</v>
      </c>
      <c r="N11" s="142">
        <v>98</v>
      </c>
      <c r="O11" s="142">
        <v>82</v>
      </c>
      <c r="P11" s="142">
        <v>96</v>
      </c>
      <c r="Q11" s="142">
        <v>85</v>
      </c>
      <c r="R11" s="142">
        <v>95</v>
      </c>
      <c r="S11" s="154">
        <v>80</v>
      </c>
      <c r="T11" s="142">
        <v>90</v>
      </c>
      <c r="U11" s="142">
        <v>85</v>
      </c>
      <c r="V11" s="142">
        <v>96</v>
      </c>
      <c r="W11" s="142">
        <v>88</v>
      </c>
      <c r="X11" s="142">
        <v>93</v>
      </c>
      <c r="Y11" s="142">
        <v>85</v>
      </c>
      <c r="Z11" s="142">
        <v>92</v>
      </c>
      <c r="AA11" s="142">
        <v>90</v>
      </c>
      <c r="AB11" s="154">
        <v>96</v>
      </c>
      <c r="AC11" s="154">
        <v>85</v>
      </c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>
        <v>70</v>
      </c>
      <c r="AO11" s="142">
        <v>70</v>
      </c>
      <c r="AP11" s="30">
        <f>IF(G11="","",升末班明细!D10)</f>
        <v>90</v>
      </c>
      <c r="AQ11" s="30"/>
    </row>
    <row r="12" ht="18.75" customHeight="1" spans="1:43">
      <c r="A12" s="17"/>
      <c r="B12" s="143">
        <f t="shared" si="4"/>
        <v>75</v>
      </c>
      <c r="C12" s="143">
        <f t="shared" si="4"/>
        <v>82.5</v>
      </c>
      <c r="D12" s="18">
        <f>IF(G12="","",90-通关分!D12-SUM(升末班明细!$P$9:$P$10))</f>
        <v>77</v>
      </c>
      <c r="E12" s="18">
        <f>IF(G12="","",90-通关分!E12-SUM(升末班明细!$P$9:$P$10))</f>
        <v>81.5</v>
      </c>
      <c r="F12" s="142"/>
      <c r="G12" s="142" t="s">
        <v>24</v>
      </c>
      <c r="H12" s="142">
        <v>96</v>
      </c>
      <c r="I12" s="142">
        <v>85</v>
      </c>
      <c r="J12" s="154">
        <v>97</v>
      </c>
      <c r="K12" s="154">
        <v>90</v>
      </c>
      <c r="L12" s="142">
        <v>83</v>
      </c>
      <c r="M12" s="142">
        <v>88</v>
      </c>
      <c r="N12" s="142">
        <v>95</v>
      </c>
      <c r="O12" s="142">
        <v>85</v>
      </c>
      <c r="P12" s="142">
        <v>98</v>
      </c>
      <c r="Q12" s="142">
        <v>85</v>
      </c>
      <c r="R12" s="142">
        <v>92</v>
      </c>
      <c r="S12" s="154">
        <v>95</v>
      </c>
      <c r="T12" s="142">
        <v>84</v>
      </c>
      <c r="U12" s="142">
        <v>83</v>
      </c>
      <c r="V12" s="142">
        <v>92</v>
      </c>
      <c r="W12" s="142">
        <v>85</v>
      </c>
      <c r="X12" s="142">
        <v>89</v>
      </c>
      <c r="Y12" s="142">
        <v>90</v>
      </c>
      <c r="Z12" s="142">
        <v>89</v>
      </c>
      <c r="AA12" s="142">
        <v>85</v>
      </c>
      <c r="AB12" s="154">
        <v>90</v>
      </c>
      <c r="AC12" s="154">
        <v>75</v>
      </c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>
        <v>70</v>
      </c>
      <c r="AO12" s="142">
        <v>70</v>
      </c>
      <c r="AP12" s="30">
        <f>IF(G12="","",升末班明细!D11)</f>
        <v>0</v>
      </c>
      <c r="AQ12" s="30"/>
    </row>
    <row r="13" ht="18.75" customHeight="1" spans="1:43">
      <c r="A13" s="17"/>
      <c r="B13" s="143">
        <f>B12</f>
        <v>75</v>
      </c>
      <c r="C13" s="143">
        <f t="shared" si="4"/>
        <v>82.5</v>
      </c>
      <c r="D13" s="18">
        <f>IF(G13="","",90-通关分!D13-SUM(升末班明细!$P$9:$P$10))</f>
        <v>75</v>
      </c>
      <c r="E13" s="18">
        <f>IF(G13="","",90-通关分!E13-SUM(升末班明细!$P$9:$P$10))</f>
        <v>84.5</v>
      </c>
      <c r="F13" s="142">
        <v>1</v>
      </c>
      <c r="G13" s="142" t="s">
        <v>25</v>
      </c>
      <c r="H13" s="142">
        <v>92</v>
      </c>
      <c r="I13" s="142">
        <v>85</v>
      </c>
      <c r="J13" s="154">
        <v>100</v>
      </c>
      <c r="K13" s="154">
        <v>65</v>
      </c>
      <c r="L13" s="142">
        <v>85</v>
      </c>
      <c r="M13" s="142">
        <v>92</v>
      </c>
      <c r="N13" s="142">
        <v>97</v>
      </c>
      <c r="O13" s="142">
        <v>90</v>
      </c>
      <c r="P13" s="142">
        <v>98</v>
      </c>
      <c r="Q13" s="142">
        <v>85</v>
      </c>
      <c r="R13" s="142">
        <v>84</v>
      </c>
      <c r="S13" s="154">
        <v>75</v>
      </c>
      <c r="T13" s="142">
        <v>93</v>
      </c>
      <c r="U13" s="142">
        <v>80</v>
      </c>
      <c r="V13" s="142">
        <v>94</v>
      </c>
      <c r="W13" s="142">
        <v>85</v>
      </c>
      <c r="X13" s="142">
        <v>97</v>
      </c>
      <c r="Y13" s="142">
        <v>88</v>
      </c>
      <c r="Z13" s="142">
        <v>96</v>
      </c>
      <c r="AA13" s="142">
        <v>85</v>
      </c>
      <c r="AB13" s="154">
        <v>86</v>
      </c>
      <c r="AC13" s="154">
        <v>60</v>
      </c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>
        <v>70</v>
      </c>
      <c r="AO13" s="142">
        <v>70</v>
      </c>
      <c r="AP13" s="30">
        <f>IF(G13="","",升末班明细!D12)</f>
        <v>0</v>
      </c>
      <c r="AQ13" s="30"/>
    </row>
    <row r="14" ht="18.75" customHeight="1" spans="1:43">
      <c r="A14" s="17"/>
      <c r="B14" s="144">
        <f t="shared" si="4"/>
        <v>75</v>
      </c>
      <c r="C14" s="144">
        <f t="shared" si="4"/>
        <v>82.5</v>
      </c>
      <c r="D14" s="18" t="str">
        <f>IF(G14="","",90-通关分!D14-SUM(升末班明细!$P$9:$P$10))</f>
        <v/>
      </c>
      <c r="E14" s="18" t="str">
        <f>IF(G14="","",90-通关分!E14-SUM(升末班明细!$P$9:$P$10))</f>
        <v/>
      </c>
      <c r="F14" s="142"/>
      <c r="G14" s="142"/>
      <c r="H14" s="142"/>
      <c r="I14" s="142"/>
      <c r="J14" s="154"/>
      <c r="K14" s="154"/>
      <c r="L14" s="142"/>
      <c r="M14" s="142"/>
      <c r="N14" s="142"/>
      <c r="O14" s="142"/>
      <c r="P14" s="142"/>
      <c r="Q14" s="142"/>
      <c r="R14" s="154"/>
      <c r="S14" s="154"/>
      <c r="T14" s="142"/>
      <c r="U14" s="142"/>
      <c r="V14" s="142"/>
      <c r="W14" s="142"/>
      <c r="X14" s="142"/>
      <c r="Y14" s="142"/>
      <c r="Z14" s="142"/>
      <c r="AA14" s="142"/>
      <c r="AB14" s="154"/>
      <c r="AC14" s="154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>
        <v>70</v>
      </c>
      <c r="AO14" s="142">
        <v>70</v>
      </c>
      <c r="AP14" s="30" t="str">
        <f>IF(G14="","",升末班明细!D13)</f>
        <v/>
      </c>
      <c r="AQ14" s="30"/>
    </row>
    <row r="15" s="1" customFormat="1" ht="18.75" customHeight="1" spans="1:236">
      <c r="A15" s="17"/>
      <c r="B15" s="110" t="s">
        <v>26</v>
      </c>
      <c r="C15" s="111"/>
      <c r="D15" s="111"/>
      <c r="E15" s="111"/>
      <c r="F15" s="111"/>
      <c r="G15" s="145"/>
      <c r="H15" s="146">
        <f>IF(OR(SUM(H9:H14)=0,COUNTA($G$9:$G$14)=0),0,SUM(H9:H14)/COUNTA($G$9:$G$14))</f>
        <v>96.4</v>
      </c>
      <c r="I15" s="146">
        <f t="shared" ref="I15:AO15" si="5">IF(OR(SUM(I9:I14)=0,COUNTA($G$9:$G$14)=0),0,SUM(I9:I14)/COUNTA($G$9:$G$14))</f>
        <v>80.8</v>
      </c>
      <c r="J15" s="146">
        <f t="shared" si="5"/>
        <v>98.8</v>
      </c>
      <c r="K15" s="146">
        <f t="shared" si="5"/>
        <v>83</v>
      </c>
      <c r="L15" s="146">
        <f t="shared" si="5"/>
        <v>88.6</v>
      </c>
      <c r="M15" s="146">
        <f t="shared" si="5"/>
        <v>88.4</v>
      </c>
      <c r="N15" s="146">
        <f t="shared" si="5"/>
        <v>97</v>
      </c>
      <c r="O15" s="146">
        <f t="shared" si="5"/>
        <v>84.8</v>
      </c>
      <c r="P15" s="146">
        <f t="shared" si="5"/>
        <v>98</v>
      </c>
      <c r="Q15" s="146">
        <f t="shared" si="5"/>
        <v>86.4</v>
      </c>
      <c r="R15" s="146">
        <f t="shared" si="5"/>
        <v>91.6</v>
      </c>
      <c r="S15" s="146">
        <f t="shared" si="5"/>
        <v>77</v>
      </c>
      <c r="T15" s="146">
        <f t="shared" si="5"/>
        <v>87.8</v>
      </c>
      <c r="U15" s="146">
        <f t="shared" si="5"/>
        <v>84.6</v>
      </c>
      <c r="V15" s="146">
        <f t="shared" si="5"/>
        <v>94.2</v>
      </c>
      <c r="W15" s="146">
        <f t="shared" si="5"/>
        <v>87.2</v>
      </c>
      <c r="X15" s="146">
        <f t="shared" si="5"/>
        <v>94.6</v>
      </c>
      <c r="Y15" s="146">
        <f t="shared" si="5"/>
        <v>86.6</v>
      </c>
      <c r="Z15" s="146">
        <f t="shared" si="5"/>
        <v>93.2</v>
      </c>
      <c r="AA15" s="146">
        <f t="shared" si="5"/>
        <v>88</v>
      </c>
      <c r="AB15" s="146">
        <f t="shared" si="5"/>
        <v>92.2</v>
      </c>
      <c r="AC15" s="146">
        <f t="shared" si="5"/>
        <v>76</v>
      </c>
      <c r="AD15" s="146">
        <f t="shared" si="5"/>
        <v>0</v>
      </c>
      <c r="AE15" s="146">
        <f t="shared" si="5"/>
        <v>0</v>
      </c>
      <c r="AF15" s="146">
        <f t="shared" si="5"/>
        <v>0</v>
      </c>
      <c r="AG15" s="146">
        <f t="shared" si="5"/>
        <v>0</v>
      </c>
      <c r="AH15" s="146">
        <f t="shared" si="5"/>
        <v>0</v>
      </c>
      <c r="AI15" s="146">
        <f t="shared" si="5"/>
        <v>0</v>
      </c>
      <c r="AJ15" s="146">
        <f t="shared" si="5"/>
        <v>0</v>
      </c>
      <c r="AK15" s="146">
        <f t="shared" si="5"/>
        <v>0</v>
      </c>
      <c r="AL15" s="146">
        <f t="shared" si="5"/>
        <v>0</v>
      </c>
      <c r="AM15" s="146">
        <f t="shared" si="5"/>
        <v>0</v>
      </c>
      <c r="AN15" s="146">
        <f t="shared" si="5"/>
        <v>84</v>
      </c>
      <c r="AO15" s="146">
        <f t="shared" si="5"/>
        <v>84</v>
      </c>
      <c r="AP15" s="18"/>
      <c r="AQ15" s="18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</row>
    <row r="16" ht="18.75" customHeight="1" spans="1:43">
      <c r="A16" s="147" t="s">
        <v>27</v>
      </c>
      <c r="B16" s="141">
        <f>90-通关分!D22-SUM(升末班明细!$P$9:$P$10)</f>
        <v>75</v>
      </c>
      <c r="C16" s="141">
        <f>90-通关分!E22-SUM(升末班明细!$P$9:$P$10)</f>
        <v>82</v>
      </c>
      <c r="D16" s="18">
        <f>IF(G16="","",90-通关分!D16-SUM(升末班明细!$P$9:$P$10))</f>
        <v>79.5</v>
      </c>
      <c r="E16" s="18">
        <f>IF(G16="","",90-通关分!E16-SUM(升末班明细!$P$9:$P$10))</f>
        <v>84.5</v>
      </c>
      <c r="F16" s="142"/>
      <c r="G16" s="142" t="s">
        <v>28</v>
      </c>
      <c r="H16" s="142">
        <v>94</v>
      </c>
      <c r="I16" s="142">
        <v>88</v>
      </c>
      <c r="J16" s="154">
        <v>75</v>
      </c>
      <c r="K16" s="154">
        <v>90</v>
      </c>
      <c r="L16" s="142">
        <v>89</v>
      </c>
      <c r="M16" s="142">
        <v>86</v>
      </c>
      <c r="N16" s="142">
        <v>97</v>
      </c>
      <c r="O16" s="142">
        <v>92</v>
      </c>
      <c r="P16" s="142">
        <v>100</v>
      </c>
      <c r="Q16" s="142">
        <v>85</v>
      </c>
      <c r="R16" s="154">
        <v>92</v>
      </c>
      <c r="S16" s="154">
        <v>30</v>
      </c>
      <c r="T16" s="142">
        <v>83</v>
      </c>
      <c r="U16" s="142">
        <v>78</v>
      </c>
      <c r="V16" s="142">
        <v>96</v>
      </c>
      <c r="W16" s="142">
        <v>85</v>
      </c>
      <c r="X16" s="142">
        <v>94</v>
      </c>
      <c r="Y16" s="142">
        <v>85</v>
      </c>
      <c r="Z16" s="142">
        <v>89</v>
      </c>
      <c r="AA16" s="142">
        <v>85</v>
      </c>
      <c r="AB16" s="154">
        <v>93</v>
      </c>
      <c r="AC16" s="154">
        <v>55</v>
      </c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>
        <v>70</v>
      </c>
      <c r="AO16" s="142">
        <v>70</v>
      </c>
      <c r="AP16" s="158">
        <f>IF(G16="","",升末班明细!D15)</f>
        <v>0</v>
      </c>
      <c r="AQ16" s="159"/>
    </row>
    <row r="17" ht="18.75" customHeight="1" spans="1:43">
      <c r="A17" s="148"/>
      <c r="B17" s="143">
        <f t="shared" ref="B17:C21" si="6">B16</f>
        <v>75</v>
      </c>
      <c r="C17" s="143">
        <f t="shared" si="6"/>
        <v>82</v>
      </c>
      <c r="D17" s="18">
        <f>IF(G17="","",90-通关分!D17-SUM(升末班明细!$P$9:$P$10))</f>
        <v>75.5</v>
      </c>
      <c r="E17" s="18">
        <f>IF(G17="","",90-通关分!E17-SUM(升末班明细!$P$9:$P$10))</f>
        <v>76.5</v>
      </c>
      <c r="F17" s="142"/>
      <c r="G17" s="142" t="s">
        <v>29</v>
      </c>
      <c r="H17" s="142">
        <v>100</v>
      </c>
      <c r="I17" s="142">
        <v>90</v>
      </c>
      <c r="J17" s="154">
        <v>100</v>
      </c>
      <c r="K17" s="154">
        <v>80</v>
      </c>
      <c r="L17" s="142">
        <v>88</v>
      </c>
      <c r="M17" s="142">
        <v>92</v>
      </c>
      <c r="N17" s="142">
        <v>96</v>
      </c>
      <c r="O17" s="142">
        <v>85</v>
      </c>
      <c r="P17" s="142">
        <v>100</v>
      </c>
      <c r="Q17" s="142">
        <v>88</v>
      </c>
      <c r="R17" s="154">
        <v>96</v>
      </c>
      <c r="S17" s="154">
        <v>90</v>
      </c>
      <c r="T17" s="142">
        <v>97</v>
      </c>
      <c r="U17" s="142">
        <v>92</v>
      </c>
      <c r="V17" s="142">
        <v>98</v>
      </c>
      <c r="W17" s="142">
        <v>90</v>
      </c>
      <c r="X17" s="142">
        <v>100</v>
      </c>
      <c r="Y17" s="142">
        <v>85</v>
      </c>
      <c r="Z17" s="142">
        <v>98</v>
      </c>
      <c r="AA17" s="142">
        <v>92</v>
      </c>
      <c r="AB17" s="154">
        <v>95</v>
      </c>
      <c r="AC17" s="154">
        <v>90</v>
      </c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>
        <v>70</v>
      </c>
      <c r="AO17" s="142">
        <v>70</v>
      </c>
      <c r="AP17" s="158">
        <f>IF(G17="","",升末班明细!D16)</f>
        <v>90</v>
      </c>
      <c r="AQ17" s="159"/>
    </row>
    <row r="18" ht="18.75" customHeight="1" spans="1:43">
      <c r="A18" s="148"/>
      <c r="B18" s="143">
        <f t="shared" si="6"/>
        <v>75</v>
      </c>
      <c r="C18" s="143">
        <f t="shared" si="6"/>
        <v>82</v>
      </c>
      <c r="D18" s="18">
        <f>IF(G18="","",90-通关分!D18-SUM(升末班明细!$P$9:$P$10))</f>
        <v>79</v>
      </c>
      <c r="E18" s="18">
        <f>IF(G18="","",90-通关分!E18-SUM(升末班明细!$P$9:$P$10))</f>
        <v>82</v>
      </c>
      <c r="F18" s="142"/>
      <c r="G18" s="142" t="s">
        <v>30</v>
      </c>
      <c r="H18" s="142">
        <v>88</v>
      </c>
      <c r="I18" s="142">
        <v>92</v>
      </c>
      <c r="J18" s="154">
        <v>86</v>
      </c>
      <c r="K18" s="154">
        <v>85</v>
      </c>
      <c r="L18" s="142">
        <v>93</v>
      </c>
      <c r="M18" s="142">
        <v>92</v>
      </c>
      <c r="N18" s="142">
        <v>95</v>
      </c>
      <c r="O18" s="142">
        <v>88</v>
      </c>
      <c r="P18" s="142">
        <v>100</v>
      </c>
      <c r="Q18" s="142">
        <v>90</v>
      </c>
      <c r="R18" s="154">
        <v>80</v>
      </c>
      <c r="S18" s="154">
        <v>75</v>
      </c>
      <c r="T18" s="142">
        <v>78</v>
      </c>
      <c r="U18" s="142">
        <v>90</v>
      </c>
      <c r="V18" s="142">
        <v>95</v>
      </c>
      <c r="W18" s="142">
        <v>92</v>
      </c>
      <c r="X18" s="142">
        <v>92</v>
      </c>
      <c r="Y18" s="142">
        <v>85</v>
      </c>
      <c r="Z18" s="142">
        <v>96</v>
      </c>
      <c r="AA18" s="142">
        <v>90</v>
      </c>
      <c r="AB18" s="154">
        <v>96</v>
      </c>
      <c r="AC18" s="154">
        <v>70</v>
      </c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>
        <v>70</v>
      </c>
      <c r="AO18" s="142">
        <v>70</v>
      </c>
      <c r="AP18" s="158">
        <f>IF(G18="","",升末班明细!D17)</f>
        <v>0</v>
      </c>
      <c r="AQ18" s="159"/>
    </row>
    <row r="19" ht="18.75" customHeight="1" spans="1:43">
      <c r="A19" s="148"/>
      <c r="B19" s="143">
        <f t="shared" si="6"/>
        <v>75</v>
      </c>
      <c r="C19" s="143">
        <f t="shared" si="6"/>
        <v>82</v>
      </c>
      <c r="D19" s="18">
        <f>IF(G19="","",90-通关分!D19-SUM(升末班明细!$P$9:$P$10))</f>
        <v>75.5</v>
      </c>
      <c r="E19" s="18">
        <f>IF(G19="","",90-通关分!E19-SUM(升末班明细!$P$9:$P$10))</f>
        <v>87.5</v>
      </c>
      <c r="F19" s="142"/>
      <c r="G19" s="142" t="s">
        <v>31</v>
      </c>
      <c r="H19" s="142">
        <v>100</v>
      </c>
      <c r="I19" s="142">
        <v>85</v>
      </c>
      <c r="J19" s="154">
        <v>98</v>
      </c>
      <c r="K19" s="154">
        <v>75</v>
      </c>
      <c r="L19" s="142">
        <v>95</v>
      </c>
      <c r="M19" s="142">
        <v>82</v>
      </c>
      <c r="N19" s="142">
        <v>97</v>
      </c>
      <c r="O19" s="142">
        <v>85</v>
      </c>
      <c r="P19" s="142">
        <v>100</v>
      </c>
      <c r="Q19" s="142">
        <v>85</v>
      </c>
      <c r="R19" s="154">
        <v>88</v>
      </c>
      <c r="S19" s="154">
        <v>45</v>
      </c>
      <c r="T19" s="142">
        <v>93</v>
      </c>
      <c r="U19" s="142">
        <v>80</v>
      </c>
      <c r="V19" s="142">
        <v>98</v>
      </c>
      <c r="W19" s="142">
        <v>85</v>
      </c>
      <c r="X19" s="142">
        <v>96</v>
      </c>
      <c r="Y19" s="142">
        <v>85</v>
      </c>
      <c r="Z19" s="142">
        <v>76</v>
      </c>
      <c r="AA19" s="142">
        <v>90</v>
      </c>
      <c r="AB19" s="154">
        <v>86</v>
      </c>
      <c r="AC19" s="154">
        <v>60</v>
      </c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>
        <v>70</v>
      </c>
      <c r="AO19" s="142">
        <v>70</v>
      </c>
      <c r="AP19" s="158">
        <f>IF(G19="","",升末班明细!D18)</f>
        <v>0</v>
      </c>
      <c r="AQ19" s="159"/>
    </row>
    <row r="20" ht="18.75" customHeight="1" spans="1:43">
      <c r="A20" s="148"/>
      <c r="B20" s="143">
        <f t="shared" si="6"/>
        <v>75</v>
      </c>
      <c r="C20" s="143">
        <f t="shared" si="6"/>
        <v>82</v>
      </c>
      <c r="D20" s="18">
        <f>IF(G20="","",90-通关分!D20-SUM(升末班明细!$P$9:$P$10))</f>
        <v>75.5</v>
      </c>
      <c r="E20" s="18">
        <f>IF(G20="","",90-通关分!E20-SUM(升末班明细!$P$9:$P$10))</f>
        <v>79.5</v>
      </c>
      <c r="F20" s="142">
        <v>1</v>
      </c>
      <c r="G20" s="142" t="s">
        <v>32</v>
      </c>
      <c r="H20" s="142">
        <v>94</v>
      </c>
      <c r="I20" s="142">
        <v>88</v>
      </c>
      <c r="J20" s="154">
        <v>95</v>
      </c>
      <c r="K20" s="154">
        <v>90</v>
      </c>
      <c r="L20" s="142">
        <v>86</v>
      </c>
      <c r="M20" s="142">
        <v>88</v>
      </c>
      <c r="N20" s="142">
        <v>92</v>
      </c>
      <c r="O20" s="142">
        <v>80</v>
      </c>
      <c r="P20" s="142">
        <v>98</v>
      </c>
      <c r="Q20" s="142">
        <v>85</v>
      </c>
      <c r="R20" s="154">
        <v>96</v>
      </c>
      <c r="S20" s="154">
        <v>95</v>
      </c>
      <c r="T20" s="142">
        <v>83</v>
      </c>
      <c r="U20" s="142">
        <v>80</v>
      </c>
      <c r="V20" s="142">
        <v>98</v>
      </c>
      <c r="W20" s="142">
        <v>90</v>
      </c>
      <c r="X20" s="142">
        <v>94</v>
      </c>
      <c r="Y20" s="142">
        <v>80</v>
      </c>
      <c r="Z20" s="142">
        <v>96</v>
      </c>
      <c r="AA20" s="142">
        <v>90</v>
      </c>
      <c r="AB20" s="154">
        <v>86</v>
      </c>
      <c r="AC20" s="154">
        <v>80</v>
      </c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>
        <v>70</v>
      </c>
      <c r="AO20" s="142">
        <v>70</v>
      </c>
      <c r="AP20" s="158">
        <f>IF(G20="","",升末班明细!D19)</f>
        <v>90</v>
      </c>
      <c r="AQ20" s="159"/>
    </row>
    <row r="21" ht="18.75" customHeight="1" spans="1:43">
      <c r="A21" s="148"/>
      <c r="B21" s="144">
        <f t="shared" si="6"/>
        <v>75</v>
      </c>
      <c r="C21" s="144">
        <f t="shared" si="6"/>
        <v>82</v>
      </c>
      <c r="D21" s="18" t="str">
        <f>IF(G21="","",90-通关分!D21-SUM(升末班明细!$P$9:$P$10))</f>
        <v/>
      </c>
      <c r="E21" s="18" t="str">
        <f>IF(G21="","",90-通关分!E21-SUM(升末班明细!$P$9:$P$10))</f>
        <v/>
      </c>
      <c r="F21" s="142"/>
      <c r="G21" s="142"/>
      <c r="H21" s="142"/>
      <c r="I21" s="142"/>
      <c r="J21" s="154"/>
      <c r="K21" s="154"/>
      <c r="L21" s="142"/>
      <c r="M21" s="142"/>
      <c r="N21" s="142"/>
      <c r="O21" s="142"/>
      <c r="P21" s="142"/>
      <c r="Q21" s="142"/>
      <c r="R21" s="154"/>
      <c r="S21" s="154"/>
      <c r="T21" s="142"/>
      <c r="U21" s="142"/>
      <c r="V21" s="142"/>
      <c r="W21" s="142"/>
      <c r="X21" s="142"/>
      <c r="Y21" s="142"/>
      <c r="Z21" s="142"/>
      <c r="AA21" s="142"/>
      <c r="AB21" s="154"/>
      <c r="AC21" s="154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>
        <v>70</v>
      </c>
      <c r="AO21" s="142">
        <v>70</v>
      </c>
      <c r="AP21" s="158" t="str">
        <f>IF(G21="","",升末班明细!D20)</f>
        <v/>
      </c>
      <c r="AQ21" s="159"/>
    </row>
    <row r="22" s="1" customFormat="1" ht="18.75" customHeight="1" spans="1:236">
      <c r="A22" s="149"/>
      <c r="B22" s="110" t="s">
        <v>26</v>
      </c>
      <c r="C22" s="111"/>
      <c r="D22" s="111"/>
      <c r="E22" s="111"/>
      <c r="F22" s="111"/>
      <c r="G22" s="145"/>
      <c r="H22" s="146">
        <f>IF(OR(SUM(H16:H21)=0,COUNTA($G$16:$G$21)=0),0,SUM(H16:H21)/COUNTA($G$16:$G$21))</f>
        <v>95.2</v>
      </c>
      <c r="I22" s="146">
        <f t="shared" ref="I22:AO22" si="7">IF(OR(SUM(I16:I21)=0,COUNTA($G$16:$G$21)=0),0,SUM(I16:I21)/COUNTA($G$16:$G$21))</f>
        <v>88.6</v>
      </c>
      <c r="J22" s="146">
        <f t="shared" si="7"/>
        <v>90.8</v>
      </c>
      <c r="K22" s="146">
        <f t="shared" si="7"/>
        <v>84</v>
      </c>
      <c r="L22" s="146">
        <f t="shared" si="7"/>
        <v>90.2</v>
      </c>
      <c r="M22" s="146">
        <f t="shared" si="7"/>
        <v>88</v>
      </c>
      <c r="N22" s="146">
        <f t="shared" si="7"/>
        <v>95.4</v>
      </c>
      <c r="O22" s="146">
        <f t="shared" si="7"/>
        <v>86</v>
      </c>
      <c r="P22" s="146">
        <f t="shared" si="7"/>
        <v>99.6</v>
      </c>
      <c r="Q22" s="146">
        <f t="shared" si="7"/>
        <v>86.6</v>
      </c>
      <c r="R22" s="146">
        <f t="shared" si="7"/>
        <v>90.4</v>
      </c>
      <c r="S22" s="146">
        <f t="shared" si="7"/>
        <v>67</v>
      </c>
      <c r="T22" s="146">
        <f t="shared" si="7"/>
        <v>86.8</v>
      </c>
      <c r="U22" s="146">
        <f t="shared" si="7"/>
        <v>84</v>
      </c>
      <c r="V22" s="146">
        <f t="shared" si="7"/>
        <v>97</v>
      </c>
      <c r="W22" s="146">
        <f t="shared" si="7"/>
        <v>88.4</v>
      </c>
      <c r="X22" s="146">
        <f t="shared" si="7"/>
        <v>95.2</v>
      </c>
      <c r="Y22" s="146">
        <f t="shared" si="7"/>
        <v>84</v>
      </c>
      <c r="Z22" s="146">
        <f t="shared" si="7"/>
        <v>91</v>
      </c>
      <c r="AA22" s="146">
        <f t="shared" si="7"/>
        <v>89.4</v>
      </c>
      <c r="AB22" s="146">
        <f t="shared" si="7"/>
        <v>91.2</v>
      </c>
      <c r="AC22" s="146">
        <f t="shared" si="7"/>
        <v>71</v>
      </c>
      <c r="AD22" s="146">
        <f t="shared" si="7"/>
        <v>0</v>
      </c>
      <c r="AE22" s="146">
        <f t="shared" si="7"/>
        <v>0</v>
      </c>
      <c r="AF22" s="146">
        <f t="shared" si="7"/>
        <v>0</v>
      </c>
      <c r="AG22" s="146">
        <f t="shared" si="7"/>
        <v>0</v>
      </c>
      <c r="AH22" s="146">
        <f t="shared" si="7"/>
        <v>0</v>
      </c>
      <c r="AI22" s="146">
        <f t="shared" si="7"/>
        <v>0</v>
      </c>
      <c r="AJ22" s="146">
        <f t="shared" si="7"/>
        <v>0</v>
      </c>
      <c r="AK22" s="146">
        <f t="shared" si="7"/>
        <v>0</v>
      </c>
      <c r="AL22" s="146">
        <f t="shared" si="7"/>
        <v>0</v>
      </c>
      <c r="AM22" s="146">
        <f t="shared" si="7"/>
        <v>0</v>
      </c>
      <c r="AN22" s="146">
        <f t="shared" si="7"/>
        <v>84</v>
      </c>
      <c r="AO22" s="146">
        <f t="shared" si="7"/>
        <v>84</v>
      </c>
      <c r="AP22" s="160"/>
      <c r="AQ22" s="161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</row>
    <row r="23" ht="18.75" customHeight="1" spans="1:43">
      <c r="A23" s="147" t="s">
        <v>33</v>
      </c>
      <c r="B23" s="141">
        <f>90-通关分!D29-SUM(升末班明细!$P$9:$P$10)</f>
        <v>75</v>
      </c>
      <c r="C23" s="141">
        <f>90-通关分!E29-SUM(升末班明细!$P$9:$P$10)</f>
        <v>82</v>
      </c>
      <c r="D23" s="18">
        <f>IF(G23="","",90-通关分!D23-SUM(升末班明细!$P$9:$P$10))</f>
        <v>75.5</v>
      </c>
      <c r="E23" s="18">
        <f>IF(G23="","",90-通关分!E23-SUM(升末班明细!$P$9:$P$10))</f>
        <v>83</v>
      </c>
      <c r="F23" s="142"/>
      <c r="G23" s="142" t="s">
        <v>34</v>
      </c>
      <c r="H23" s="142">
        <v>91</v>
      </c>
      <c r="I23" s="142">
        <v>78</v>
      </c>
      <c r="J23" s="154">
        <v>96</v>
      </c>
      <c r="K23" s="154">
        <v>50</v>
      </c>
      <c r="L23" s="142">
        <v>88</v>
      </c>
      <c r="M23" s="142">
        <v>82</v>
      </c>
      <c r="N23" s="142">
        <v>93</v>
      </c>
      <c r="O23" s="142">
        <v>80</v>
      </c>
      <c r="P23" s="142">
        <v>100</v>
      </c>
      <c r="Q23" s="142">
        <v>92</v>
      </c>
      <c r="R23" s="154">
        <v>89</v>
      </c>
      <c r="S23" s="154">
        <v>85</v>
      </c>
      <c r="T23" s="142">
        <v>91</v>
      </c>
      <c r="U23" s="142">
        <v>85</v>
      </c>
      <c r="V23" s="142">
        <v>91</v>
      </c>
      <c r="W23" s="142">
        <v>90</v>
      </c>
      <c r="X23" s="142">
        <v>90</v>
      </c>
      <c r="Y23" s="142">
        <v>90</v>
      </c>
      <c r="Z23" s="142">
        <v>97</v>
      </c>
      <c r="AA23" s="142">
        <v>90</v>
      </c>
      <c r="AB23" s="154">
        <v>96</v>
      </c>
      <c r="AC23" s="154">
        <v>80</v>
      </c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>
        <v>70</v>
      </c>
      <c r="AO23" s="142">
        <v>70</v>
      </c>
      <c r="AP23" s="158">
        <f>IF(G23="","",升末班明细!D22)</f>
        <v>0</v>
      </c>
      <c r="AQ23" s="159"/>
    </row>
    <row r="24" ht="18.75" customHeight="1" spans="1:43">
      <c r="A24" s="148"/>
      <c r="B24" s="143">
        <f t="shared" ref="B24:C28" si="8">B23</f>
        <v>75</v>
      </c>
      <c r="C24" s="143">
        <f t="shared" si="8"/>
        <v>82</v>
      </c>
      <c r="D24" s="18">
        <f>IF(G24="","",90-通关分!D24-SUM(升末班明细!$P$9:$P$10))</f>
        <v>80</v>
      </c>
      <c r="E24" s="18">
        <f>IF(G24="","",90-通关分!E24-SUM(升末班明细!$P$9:$P$10))</f>
        <v>82</v>
      </c>
      <c r="F24" s="142">
        <v>1</v>
      </c>
      <c r="G24" s="142" t="s">
        <v>35</v>
      </c>
      <c r="H24" s="142">
        <v>93</v>
      </c>
      <c r="I24" s="142">
        <v>90</v>
      </c>
      <c r="J24" s="154">
        <v>87</v>
      </c>
      <c r="K24" s="154">
        <v>75</v>
      </c>
      <c r="L24" s="142">
        <v>71</v>
      </c>
      <c r="M24" s="142">
        <v>90</v>
      </c>
      <c r="N24" s="142">
        <v>83</v>
      </c>
      <c r="O24" s="142">
        <v>80</v>
      </c>
      <c r="P24" s="142">
        <v>83</v>
      </c>
      <c r="Q24" s="142">
        <v>85</v>
      </c>
      <c r="R24" s="154">
        <v>75</v>
      </c>
      <c r="S24" s="154">
        <v>85</v>
      </c>
      <c r="T24" s="142">
        <v>82</v>
      </c>
      <c r="U24" s="142">
        <v>80</v>
      </c>
      <c r="V24" s="142">
        <v>92</v>
      </c>
      <c r="W24" s="142">
        <v>88</v>
      </c>
      <c r="X24" s="142">
        <v>89</v>
      </c>
      <c r="Y24" s="142">
        <v>88</v>
      </c>
      <c r="Z24" s="142">
        <v>100</v>
      </c>
      <c r="AA24" s="142">
        <v>90</v>
      </c>
      <c r="AB24" s="154">
        <v>87</v>
      </c>
      <c r="AC24" s="154">
        <v>55</v>
      </c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>
        <v>70</v>
      </c>
      <c r="AO24" s="142">
        <v>70</v>
      </c>
      <c r="AP24" s="158">
        <f>IF(G24="","",升末班明细!D23)</f>
        <v>0</v>
      </c>
      <c r="AQ24" s="159"/>
    </row>
    <row r="25" ht="18.75" customHeight="1" spans="1:43">
      <c r="A25" s="148"/>
      <c r="B25" s="143">
        <f t="shared" si="8"/>
        <v>75</v>
      </c>
      <c r="C25" s="143">
        <f t="shared" si="8"/>
        <v>82</v>
      </c>
      <c r="D25" s="18">
        <f>IF(G25="","",90-通关分!D25-SUM(升末班明细!$P$9:$P$10))</f>
        <v>75.5</v>
      </c>
      <c r="E25" s="18">
        <f>IF(G25="","",90-通关分!E25-SUM(升末班明细!$P$9:$P$10))</f>
        <v>83</v>
      </c>
      <c r="F25" s="142"/>
      <c r="G25" s="142" t="s">
        <v>36</v>
      </c>
      <c r="H25" s="142">
        <v>96</v>
      </c>
      <c r="I25" s="142">
        <v>80</v>
      </c>
      <c r="J25" s="154">
        <v>87</v>
      </c>
      <c r="K25" s="154">
        <v>75</v>
      </c>
      <c r="L25" s="142">
        <v>86</v>
      </c>
      <c r="M25" s="142">
        <v>90</v>
      </c>
      <c r="N25" s="142">
        <v>99</v>
      </c>
      <c r="O25" s="142">
        <v>85</v>
      </c>
      <c r="P25" s="142">
        <v>100</v>
      </c>
      <c r="Q25" s="142">
        <v>92</v>
      </c>
      <c r="R25" s="154">
        <v>92</v>
      </c>
      <c r="S25" s="154">
        <v>90</v>
      </c>
      <c r="T25" s="142">
        <v>91</v>
      </c>
      <c r="U25" s="142">
        <v>92</v>
      </c>
      <c r="V25" s="142">
        <v>94</v>
      </c>
      <c r="W25" s="142">
        <v>92</v>
      </c>
      <c r="X25" s="142">
        <v>98</v>
      </c>
      <c r="Y25" s="142">
        <v>88</v>
      </c>
      <c r="Z25" s="142">
        <v>96</v>
      </c>
      <c r="AA25" s="142">
        <v>88</v>
      </c>
      <c r="AB25" s="154">
        <v>91</v>
      </c>
      <c r="AC25" s="154">
        <v>80</v>
      </c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>
        <v>70</v>
      </c>
      <c r="AO25" s="142">
        <v>70</v>
      </c>
      <c r="AP25" s="158">
        <f>IF(G25="","",升末班明细!D24)</f>
        <v>0</v>
      </c>
      <c r="AQ25" s="159"/>
    </row>
    <row r="26" ht="18.75" customHeight="1" spans="1:43">
      <c r="A26" s="148"/>
      <c r="B26" s="143">
        <f t="shared" si="8"/>
        <v>75</v>
      </c>
      <c r="C26" s="143">
        <f t="shared" si="8"/>
        <v>82</v>
      </c>
      <c r="D26" s="18">
        <f>IF(G26="","",90-通关分!D26-SUM(升末班明细!$P$9:$P$10))</f>
        <v>76.5</v>
      </c>
      <c r="E26" s="18">
        <f>IF(G26="","",90-通关分!E26-SUM(升末班明细!$P$9:$P$10))</f>
        <v>79.5</v>
      </c>
      <c r="F26" s="142"/>
      <c r="G26" s="142" t="s">
        <v>37</v>
      </c>
      <c r="H26" s="142">
        <v>100</v>
      </c>
      <c r="I26" s="142">
        <v>92</v>
      </c>
      <c r="J26" s="154">
        <v>95</v>
      </c>
      <c r="K26" s="154">
        <v>50</v>
      </c>
      <c r="L26" s="142">
        <v>85</v>
      </c>
      <c r="M26" s="142">
        <v>88</v>
      </c>
      <c r="N26" s="142">
        <v>94</v>
      </c>
      <c r="O26" s="142">
        <v>92</v>
      </c>
      <c r="P26" s="142">
        <v>98</v>
      </c>
      <c r="Q26" s="142">
        <v>88</v>
      </c>
      <c r="R26" s="154">
        <v>98</v>
      </c>
      <c r="S26" s="154">
        <v>95</v>
      </c>
      <c r="T26" s="142">
        <v>81</v>
      </c>
      <c r="U26" s="142">
        <v>88</v>
      </c>
      <c r="V26" s="142">
        <v>93</v>
      </c>
      <c r="W26" s="142">
        <v>90</v>
      </c>
      <c r="X26" s="142">
        <v>91</v>
      </c>
      <c r="Y26" s="142">
        <v>92</v>
      </c>
      <c r="Z26" s="142">
        <v>86</v>
      </c>
      <c r="AA26" s="142">
        <v>92</v>
      </c>
      <c r="AB26" s="154">
        <v>98</v>
      </c>
      <c r="AC26" s="154">
        <v>85</v>
      </c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>
        <v>70</v>
      </c>
      <c r="AO26" s="142">
        <v>70</v>
      </c>
      <c r="AP26" s="158">
        <f>IF(G26="","",升末班明细!D25)</f>
        <v>0</v>
      </c>
      <c r="AQ26" s="159"/>
    </row>
    <row r="27" ht="18.75" customHeight="1" spans="1:43">
      <c r="A27" s="148"/>
      <c r="B27" s="143">
        <f t="shared" si="8"/>
        <v>75</v>
      </c>
      <c r="C27" s="143">
        <f t="shared" si="8"/>
        <v>82</v>
      </c>
      <c r="D27" s="18">
        <f>IF(G27="","",90-通关分!D27-SUM(升末班明细!$P$9:$P$10))</f>
        <v>76</v>
      </c>
      <c r="E27" s="18">
        <f>IF(G27="","",90-通关分!E27-SUM(升末班明细!$P$9:$P$10))</f>
        <v>82</v>
      </c>
      <c r="F27" s="142">
        <v>1</v>
      </c>
      <c r="G27" s="142" t="s">
        <v>38</v>
      </c>
      <c r="H27" s="142">
        <v>97</v>
      </c>
      <c r="I27" s="142">
        <v>92</v>
      </c>
      <c r="J27" s="154">
        <v>98</v>
      </c>
      <c r="K27" s="154">
        <v>70</v>
      </c>
      <c r="L27" s="142">
        <v>89</v>
      </c>
      <c r="M27" s="142">
        <v>85</v>
      </c>
      <c r="N27" s="142">
        <v>92</v>
      </c>
      <c r="O27" s="142">
        <v>85</v>
      </c>
      <c r="P27" s="142">
        <v>97</v>
      </c>
      <c r="Q27" s="142">
        <v>90</v>
      </c>
      <c r="R27" s="154">
        <v>82</v>
      </c>
      <c r="S27" s="154">
        <v>80</v>
      </c>
      <c r="T27" s="142">
        <v>81</v>
      </c>
      <c r="U27" s="142">
        <v>80</v>
      </c>
      <c r="V27" s="142">
        <v>81</v>
      </c>
      <c r="W27" s="142">
        <v>88</v>
      </c>
      <c r="X27" s="142">
        <v>91</v>
      </c>
      <c r="Y27" s="142">
        <v>80</v>
      </c>
      <c r="Z27" s="142">
        <v>94</v>
      </c>
      <c r="AA27" s="142">
        <v>90</v>
      </c>
      <c r="AB27" s="154">
        <v>90</v>
      </c>
      <c r="AC27" s="154">
        <v>75</v>
      </c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>
        <v>70</v>
      </c>
      <c r="AO27" s="142">
        <v>70</v>
      </c>
      <c r="AP27" s="158">
        <f>IF(G27="","",升末班明细!D26)</f>
        <v>0</v>
      </c>
      <c r="AQ27" s="159"/>
    </row>
    <row r="28" ht="18.75" customHeight="1" spans="1:43">
      <c r="A28" s="148"/>
      <c r="B28" s="144">
        <f t="shared" si="8"/>
        <v>75</v>
      </c>
      <c r="C28" s="144">
        <f t="shared" si="8"/>
        <v>82</v>
      </c>
      <c r="D28" s="18">
        <f>IF(G28="","",90-通关分!D28-SUM(升末班明细!$P$9:$P$10))</f>
        <v>75</v>
      </c>
      <c r="E28" s="18">
        <f>IF(G28="","",90-通关分!E28-SUM(升末班明细!$P$9:$P$10))</f>
        <v>82.5</v>
      </c>
      <c r="F28" s="142">
        <v>1</v>
      </c>
      <c r="G28" s="142" t="s">
        <v>39</v>
      </c>
      <c r="H28" s="142">
        <v>90</v>
      </c>
      <c r="I28" s="142">
        <v>92</v>
      </c>
      <c r="J28" s="154">
        <v>97</v>
      </c>
      <c r="K28" s="154">
        <v>70</v>
      </c>
      <c r="L28" s="142">
        <v>91</v>
      </c>
      <c r="M28" s="142">
        <v>85</v>
      </c>
      <c r="N28" s="142">
        <v>96</v>
      </c>
      <c r="O28" s="142">
        <v>82</v>
      </c>
      <c r="P28" s="142">
        <v>100</v>
      </c>
      <c r="Q28" s="142">
        <v>85</v>
      </c>
      <c r="R28" s="154">
        <v>93</v>
      </c>
      <c r="S28" s="154">
        <v>80</v>
      </c>
      <c r="T28" s="142">
        <v>95</v>
      </c>
      <c r="U28" s="142">
        <v>80</v>
      </c>
      <c r="V28" s="142">
        <v>94</v>
      </c>
      <c r="W28" s="142">
        <v>88</v>
      </c>
      <c r="X28" s="142">
        <v>87</v>
      </c>
      <c r="Y28" s="142">
        <v>90</v>
      </c>
      <c r="Z28" s="142">
        <v>93</v>
      </c>
      <c r="AA28" s="142">
        <v>80</v>
      </c>
      <c r="AB28" s="154">
        <v>96</v>
      </c>
      <c r="AC28" s="154">
        <v>60</v>
      </c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>
        <v>70</v>
      </c>
      <c r="AO28" s="142">
        <v>70</v>
      </c>
      <c r="AP28" s="158">
        <f>IF(G28="","",升末班明细!D27)</f>
        <v>0</v>
      </c>
      <c r="AQ28" s="159"/>
    </row>
    <row r="29" s="1" customFormat="1" ht="18.75" customHeight="1" spans="1:236">
      <c r="A29" s="149"/>
      <c r="B29" s="110" t="s">
        <v>26</v>
      </c>
      <c r="C29" s="111"/>
      <c r="D29" s="111"/>
      <c r="E29" s="111"/>
      <c r="F29" s="111"/>
      <c r="G29" s="145"/>
      <c r="H29" s="146">
        <f>IF(OR(SUM(H23:H28)=0,COUNTA($G$23:$G$28)=0),0,SUM(H23:H28)/COUNTA($G$23:$G$28))</f>
        <v>94.5</v>
      </c>
      <c r="I29" s="146">
        <f t="shared" ref="I29:AO29" si="9">IF(OR(SUM(I23:I28)=0,COUNTA($G$23:$G$28)=0),0,SUM(I23:I28)/COUNTA($G$23:$G$28))</f>
        <v>87.3333333333333</v>
      </c>
      <c r="J29" s="146">
        <f t="shared" si="9"/>
        <v>93.3333333333333</v>
      </c>
      <c r="K29" s="146">
        <f t="shared" si="9"/>
        <v>65</v>
      </c>
      <c r="L29" s="146">
        <f t="shared" si="9"/>
        <v>85</v>
      </c>
      <c r="M29" s="146">
        <f t="shared" si="9"/>
        <v>86.6666666666667</v>
      </c>
      <c r="N29" s="146">
        <f t="shared" si="9"/>
        <v>92.8333333333333</v>
      </c>
      <c r="O29" s="146">
        <f t="shared" si="9"/>
        <v>84</v>
      </c>
      <c r="P29" s="146">
        <f t="shared" si="9"/>
        <v>96.3333333333333</v>
      </c>
      <c r="Q29" s="146">
        <f t="shared" si="9"/>
        <v>88.6666666666667</v>
      </c>
      <c r="R29" s="146">
        <f t="shared" si="9"/>
        <v>88.1666666666667</v>
      </c>
      <c r="S29" s="146">
        <f t="shared" si="9"/>
        <v>85.8333333333333</v>
      </c>
      <c r="T29" s="146">
        <f t="shared" si="9"/>
        <v>86.8333333333333</v>
      </c>
      <c r="U29" s="146">
        <f t="shared" si="9"/>
        <v>84.1666666666667</v>
      </c>
      <c r="V29" s="146">
        <f t="shared" si="9"/>
        <v>90.8333333333333</v>
      </c>
      <c r="W29" s="146">
        <f t="shared" si="9"/>
        <v>89.3333333333333</v>
      </c>
      <c r="X29" s="146">
        <f t="shared" si="9"/>
        <v>91</v>
      </c>
      <c r="Y29" s="146">
        <f t="shared" si="9"/>
        <v>88</v>
      </c>
      <c r="Z29" s="146">
        <f t="shared" si="9"/>
        <v>94.3333333333333</v>
      </c>
      <c r="AA29" s="146">
        <f t="shared" si="9"/>
        <v>88.3333333333333</v>
      </c>
      <c r="AB29" s="146">
        <f t="shared" si="9"/>
        <v>93</v>
      </c>
      <c r="AC29" s="146">
        <f t="shared" si="9"/>
        <v>72.5</v>
      </c>
      <c r="AD29" s="146">
        <f t="shared" si="9"/>
        <v>0</v>
      </c>
      <c r="AE29" s="146">
        <f t="shared" si="9"/>
        <v>0</v>
      </c>
      <c r="AF29" s="146">
        <f t="shared" si="9"/>
        <v>0</v>
      </c>
      <c r="AG29" s="146">
        <f t="shared" si="9"/>
        <v>0</v>
      </c>
      <c r="AH29" s="146">
        <f t="shared" si="9"/>
        <v>0</v>
      </c>
      <c r="AI29" s="146">
        <f t="shared" si="9"/>
        <v>0</v>
      </c>
      <c r="AJ29" s="146">
        <f t="shared" si="9"/>
        <v>0</v>
      </c>
      <c r="AK29" s="146">
        <f t="shared" si="9"/>
        <v>0</v>
      </c>
      <c r="AL29" s="146">
        <f t="shared" si="9"/>
        <v>0</v>
      </c>
      <c r="AM29" s="146">
        <f t="shared" si="9"/>
        <v>0</v>
      </c>
      <c r="AN29" s="146">
        <f t="shared" si="9"/>
        <v>70</v>
      </c>
      <c r="AO29" s="146">
        <f t="shared" si="9"/>
        <v>70</v>
      </c>
      <c r="AP29" s="160"/>
      <c r="AQ29" s="161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</row>
    <row r="30" ht="18.75" customHeight="1" spans="1:43">
      <c r="A30" s="147" t="s">
        <v>40</v>
      </c>
      <c r="B30" s="141">
        <f>90-通关分!D36-SUM(升末班明细!$P$9:$P$10)</f>
        <v>75.5</v>
      </c>
      <c r="C30" s="141">
        <f>90-通关分!E36-SUM(升末班明细!$P$9:$P$10)</f>
        <v>81</v>
      </c>
      <c r="D30" s="18">
        <f>IF(G30="","",90-通关分!D30-SUM(升末班明细!$P$9:$P$10))</f>
        <v>77.5</v>
      </c>
      <c r="E30" s="18">
        <f>IF(G30="","",90-通关分!E30-SUM(升末班明细!$P$9:$P$10))</f>
        <v>80</v>
      </c>
      <c r="F30" s="142"/>
      <c r="G30" s="142" t="s">
        <v>41</v>
      </c>
      <c r="H30" s="142">
        <v>88</v>
      </c>
      <c r="I30" s="142">
        <v>85</v>
      </c>
      <c r="J30" s="154">
        <v>97</v>
      </c>
      <c r="K30" s="154">
        <v>70</v>
      </c>
      <c r="L30" s="142">
        <v>69</v>
      </c>
      <c r="M30" s="142">
        <v>90</v>
      </c>
      <c r="N30" s="142">
        <v>93</v>
      </c>
      <c r="O30" s="142">
        <v>88</v>
      </c>
      <c r="P30" s="142">
        <v>96</v>
      </c>
      <c r="Q30" s="142">
        <v>90</v>
      </c>
      <c r="R30" s="154">
        <v>82</v>
      </c>
      <c r="S30" s="154">
        <v>85</v>
      </c>
      <c r="T30" s="142">
        <v>88</v>
      </c>
      <c r="U30" s="142">
        <v>88</v>
      </c>
      <c r="V30" s="142">
        <v>91</v>
      </c>
      <c r="W30" s="142">
        <v>85</v>
      </c>
      <c r="X30" s="142">
        <v>84</v>
      </c>
      <c r="Y30" s="142">
        <v>90</v>
      </c>
      <c r="Z30" s="142">
        <v>79</v>
      </c>
      <c r="AA30" s="142">
        <v>92</v>
      </c>
      <c r="AB30" s="154">
        <v>86</v>
      </c>
      <c r="AC30" s="154">
        <v>90</v>
      </c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>
        <v>70</v>
      </c>
      <c r="AO30" s="142">
        <v>70</v>
      </c>
      <c r="AP30" s="158">
        <f>IF(G30="","",升末班明细!D29)</f>
        <v>0</v>
      </c>
      <c r="AQ30" s="159"/>
    </row>
    <row r="31" ht="18.75" customHeight="1" spans="1:43">
      <c r="A31" s="148"/>
      <c r="B31" s="143">
        <f t="shared" ref="B31:C35" si="10">B30</f>
        <v>75.5</v>
      </c>
      <c r="C31" s="143">
        <f t="shared" si="10"/>
        <v>81</v>
      </c>
      <c r="D31" s="18">
        <f>IF(G31="","",90-通关分!D31-SUM(升末班明细!$P$9:$P$10))</f>
        <v>75</v>
      </c>
      <c r="E31" s="18">
        <f>IF(G31="","",90-通关分!E31-SUM(升末班明细!$P$9:$P$10))</f>
        <v>87.5</v>
      </c>
      <c r="F31" s="142"/>
      <c r="G31" s="142" t="s">
        <v>42</v>
      </c>
      <c r="H31" s="142">
        <v>94</v>
      </c>
      <c r="I31" s="142">
        <v>85</v>
      </c>
      <c r="J31" s="154">
        <v>97</v>
      </c>
      <c r="K31" s="154">
        <v>65</v>
      </c>
      <c r="L31" s="142">
        <v>92</v>
      </c>
      <c r="M31" s="142">
        <v>85</v>
      </c>
      <c r="N31" s="142">
        <v>95</v>
      </c>
      <c r="O31" s="142">
        <v>88</v>
      </c>
      <c r="P31" s="142">
        <v>96</v>
      </c>
      <c r="Q31" s="142">
        <v>88</v>
      </c>
      <c r="R31" s="154">
        <v>90</v>
      </c>
      <c r="S31" s="154">
        <v>80</v>
      </c>
      <c r="T31" s="142">
        <v>90</v>
      </c>
      <c r="U31" s="142">
        <v>85</v>
      </c>
      <c r="V31" s="142">
        <v>94</v>
      </c>
      <c r="W31" s="142">
        <v>85</v>
      </c>
      <c r="X31" s="142">
        <v>98</v>
      </c>
      <c r="Y31" s="142">
        <v>85</v>
      </c>
      <c r="Z31" s="142">
        <v>90</v>
      </c>
      <c r="AA31" s="142">
        <v>92</v>
      </c>
      <c r="AB31" s="154">
        <v>92</v>
      </c>
      <c r="AC31" s="154">
        <v>70</v>
      </c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>
        <v>70</v>
      </c>
      <c r="AO31" s="142">
        <v>70</v>
      </c>
      <c r="AP31" s="158">
        <f>IF(G31="","",升末班明细!D30)</f>
        <v>0</v>
      </c>
      <c r="AQ31" s="159"/>
    </row>
    <row r="32" ht="18.75" customHeight="1" spans="1:43">
      <c r="A32" s="148"/>
      <c r="B32" s="143">
        <f t="shared" si="10"/>
        <v>75.5</v>
      </c>
      <c r="C32" s="143">
        <f t="shared" si="10"/>
        <v>81</v>
      </c>
      <c r="D32" s="18">
        <f>IF(G32="","",90-通关分!D32-SUM(升末班明细!$P$9:$P$10))</f>
        <v>75</v>
      </c>
      <c r="E32" s="18">
        <f>IF(G32="","",90-通关分!E32-SUM(升末班明细!$P$9:$P$10))</f>
        <v>81</v>
      </c>
      <c r="F32" s="142">
        <v>1</v>
      </c>
      <c r="G32" s="142" t="s">
        <v>43</v>
      </c>
      <c r="H32" s="142">
        <v>91</v>
      </c>
      <c r="I32" s="142">
        <v>90</v>
      </c>
      <c r="J32" s="154">
        <v>98</v>
      </c>
      <c r="K32" s="154">
        <v>40</v>
      </c>
      <c r="L32" s="142">
        <v>97</v>
      </c>
      <c r="M32" s="142">
        <v>92</v>
      </c>
      <c r="N32" s="142">
        <v>96</v>
      </c>
      <c r="O32" s="142">
        <v>90</v>
      </c>
      <c r="P32" s="142">
        <v>100</v>
      </c>
      <c r="Q32" s="142">
        <v>90</v>
      </c>
      <c r="R32" s="154">
        <v>97</v>
      </c>
      <c r="S32" s="154">
        <v>80</v>
      </c>
      <c r="T32" s="142">
        <v>97</v>
      </c>
      <c r="U32" s="142">
        <v>92</v>
      </c>
      <c r="V32" s="142">
        <v>95</v>
      </c>
      <c r="W32" s="142">
        <v>90</v>
      </c>
      <c r="X32" s="142">
        <v>95</v>
      </c>
      <c r="Y32" s="142">
        <v>85</v>
      </c>
      <c r="Z32" s="142">
        <v>93</v>
      </c>
      <c r="AA32" s="142">
        <v>92</v>
      </c>
      <c r="AB32" s="154">
        <v>95</v>
      </c>
      <c r="AC32" s="154">
        <v>60</v>
      </c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>
        <v>70</v>
      </c>
      <c r="AO32" s="142">
        <v>70</v>
      </c>
      <c r="AP32" s="158">
        <f>IF(G32="","",升末班明细!D31)</f>
        <v>0</v>
      </c>
      <c r="AQ32" s="159"/>
    </row>
    <row r="33" ht="18.75" customHeight="1" spans="1:43">
      <c r="A33" s="148"/>
      <c r="B33" s="143">
        <f t="shared" si="10"/>
        <v>75.5</v>
      </c>
      <c r="C33" s="143">
        <f t="shared" si="10"/>
        <v>81</v>
      </c>
      <c r="D33" s="18">
        <f>IF(G33="","",90-通关分!D33-SUM(升末班明细!$P$9:$P$10))</f>
        <v>75</v>
      </c>
      <c r="E33" s="18">
        <f>IF(G33="","",90-通关分!E33-SUM(升末班明细!$P$9:$P$10))</f>
        <v>78.5</v>
      </c>
      <c r="F33" s="142">
        <v>2</v>
      </c>
      <c r="G33" s="142" t="s">
        <v>44</v>
      </c>
      <c r="H33" s="142">
        <v>98</v>
      </c>
      <c r="I33" s="142">
        <v>88</v>
      </c>
      <c r="J33" s="154">
        <v>98</v>
      </c>
      <c r="K33" s="154">
        <v>90</v>
      </c>
      <c r="L33" s="142">
        <v>91</v>
      </c>
      <c r="M33" s="142">
        <v>92</v>
      </c>
      <c r="N33" s="142">
        <v>95</v>
      </c>
      <c r="O33" s="142">
        <v>80</v>
      </c>
      <c r="P33" s="142">
        <v>95</v>
      </c>
      <c r="Q33" s="142">
        <v>85</v>
      </c>
      <c r="R33" s="154">
        <v>95</v>
      </c>
      <c r="S33" s="154">
        <v>75</v>
      </c>
      <c r="T33" s="142">
        <v>82</v>
      </c>
      <c r="U33" s="142">
        <v>78</v>
      </c>
      <c r="V33" s="142">
        <v>92</v>
      </c>
      <c r="W33" s="142">
        <v>90</v>
      </c>
      <c r="X33" s="142">
        <v>98</v>
      </c>
      <c r="Y33" s="142">
        <v>90</v>
      </c>
      <c r="Z33" s="142">
        <v>93</v>
      </c>
      <c r="AA33" s="142">
        <v>90</v>
      </c>
      <c r="AB33" s="154">
        <v>95</v>
      </c>
      <c r="AC33" s="154">
        <v>80</v>
      </c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>
        <v>70</v>
      </c>
      <c r="AO33" s="142">
        <v>70</v>
      </c>
      <c r="AP33" s="158">
        <f>IF(G33="","",升末班明细!D32)</f>
        <v>0</v>
      </c>
      <c r="AQ33" s="159"/>
    </row>
    <row r="34" ht="18.75" customHeight="1" spans="1:43">
      <c r="A34" s="148"/>
      <c r="B34" s="143">
        <f t="shared" si="10"/>
        <v>75.5</v>
      </c>
      <c r="C34" s="143">
        <f t="shared" si="10"/>
        <v>81</v>
      </c>
      <c r="D34" s="18">
        <f>IF(G34="","",90-通关分!D34-SUM(升末班明细!$P$9:$P$10))</f>
        <v>75.5</v>
      </c>
      <c r="E34" s="18">
        <f>IF(G34="","",90-通关分!E34-SUM(升末班明细!$P$9:$P$10))</f>
        <v>84</v>
      </c>
      <c r="F34" s="142"/>
      <c r="G34" s="142" t="s">
        <v>45</v>
      </c>
      <c r="H34" s="142">
        <v>98</v>
      </c>
      <c r="I34" s="142">
        <v>80</v>
      </c>
      <c r="J34" s="154">
        <v>100</v>
      </c>
      <c r="K34" s="154">
        <v>85</v>
      </c>
      <c r="L34" s="142">
        <v>93</v>
      </c>
      <c r="M34" s="142">
        <v>90</v>
      </c>
      <c r="N34" s="142">
        <v>96</v>
      </c>
      <c r="O34" s="142">
        <v>85</v>
      </c>
      <c r="P34" s="142">
        <v>90</v>
      </c>
      <c r="Q34" s="142">
        <v>85</v>
      </c>
      <c r="R34" s="154">
        <v>98</v>
      </c>
      <c r="S34" s="154">
        <v>80</v>
      </c>
      <c r="T34" s="142">
        <v>0</v>
      </c>
      <c r="U34" s="142">
        <v>85</v>
      </c>
      <c r="V34" s="142">
        <v>96</v>
      </c>
      <c r="W34" s="142">
        <v>88</v>
      </c>
      <c r="X34" s="142">
        <v>90</v>
      </c>
      <c r="Y34" s="142">
        <v>88</v>
      </c>
      <c r="Z34" s="142">
        <v>98</v>
      </c>
      <c r="AA34" s="142">
        <v>90</v>
      </c>
      <c r="AB34" s="154">
        <v>91</v>
      </c>
      <c r="AC34" s="154">
        <v>75</v>
      </c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>
        <v>70</v>
      </c>
      <c r="AO34" s="142">
        <v>70</v>
      </c>
      <c r="AP34" s="158">
        <f>IF(G34="","",升末班明细!D33)</f>
        <v>0</v>
      </c>
      <c r="AQ34" s="159"/>
    </row>
    <row r="35" ht="18.75" customHeight="1" spans="1:43">
      <c r="A35" s="148"/>
      <c r="B35" s="144">
        <f t="shared" si="10"/>
        <v>75.5</v>
      </c>
      <c r="C35" s="144">
        <f t="shared" si="10"/>
        <v>81</v>
      </c>
      <c r="D35" s="18">
        <f>IF(G35="","",90-通关分!D35-SUM(升末班明细!$P$9:$P$10))</f>
        <v>76</v>
      </c>
      <c r="E35" s="18">
        <f>IF(G35="","",90-通关分!E35-SUM(升末班明细!$P$9:$P$10))</f>
        <v>80.5</v>
      </c>
      <c r="F35" s="142"/>
      <c r="G35" s="142" t="s">
        <v>46</v>
      </c>
      <c r="H35" s="142">
        <v>94</v>
      </c>
      <c r="I35" s="142">
        <v>85</v>
      </c>
      <c r="J35" s="154">
        <v>98</v>
      </c>
      <c r="K35" s="154">
        <v>80</v>
      </c>
      <c r="L35" s="142">
        <v>77</v>
      </c>
      <c r="M35" s="142">
        <v>83</v>
      </c>
      <c r="N35" s="142">
        <v>98</v>
      </c>
      <c r="O35" s="142">
        <v>80</v>
      </c>
      <c r="P35" s="142">
        <v>96</v>
      </c>
      <c r="Q35" s="142">
        <v>85</v>
      </c>
      <c r="R35" s="154">
        <v>98</v>
      </c>
      <c r="S35" s="154">
        <v>75</v>
      </c>
      <c r="T35" s="142">
        <v>88</v>
      </c>
      <c r="U35" s="142">
        <v>80</v>
      </c>
      <c r="V35" s="142">
        <v>94</v>
      </c>
      <c r="W35" s="142">
        <v>90</v>
      </c>
      <c r="X35" s="142">
        <v>91</v>
      </c>
      <c r="Y35" s="142">
        <v>90</v>
      </c>
      <c r="Z35" s="142">
        <v>98</v>
      </c>
      <c r="AA35" s="142">
        <v>90</v>
      </c>
      <c r="AB35" s="154">
        <v>98</v>
      </c>
      <c r="AC35" s="154">
        <v>85</v>
      </c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>
        <v>70</v>
      </c>
      <c r="AO35" s="142">
        <v>70</v>
      </c>
      <c r="AP35" s="158">
        <f>IF(G35="","",升末班明细!D34)</f>
        <v>0</v>
      </c>
      <c r="AQ35" s="159"/>
    </row>
    <row r="36" s="1" customFormat="1" ht="18.75" customHeight="1" spans="1:236">
      <c r="A36" s="149"/>
      <c r="B36" s="110" t="s">
        <v>26</v>
      </c>
      <c r="C36" s="111"/>
      <c r="D36" s="111"/>
      <c r="E36" s="111"/>
      <c r="F36" s="111"/>
      <c r="G36" s="145"/>
      <c r="H36" s="146">
        <f>IF(OR(SUM(H30:H35)=0,COUNTA($G$30:$G$35)=0),0,SUM(H30:H35)/COUNTA($G$30:$G$35))</f>
        <v>93.8333333333333</v>
      </c>
      <c r="I36" s="146">
        <f t="shared" ref="I36:AO36" si="11">IF(OR(SUM(I30:I35)=0,COUNTA($G$30:$G$35)=0),0,SUM(I30:I35)/COUNTA($G$30:$G$35))</f>
        <v>85.5</v>
      </c>
      <c r="J36" s="146">
        <f t="shared" si="11"/>
        <v>98</v>
      </c>
      <c r="K36" s="146">
        <f t="shared" si="11"/>
        <v>71.6666666666667</v>
      </c>
      <c r="L36" s="146">
        <f t="shared" si="11"/>
        <v>86.5</v>
      </c>
      <c r="M36" s="146">
        <f t="shared" si="11"/>
        <v>88.6666666666667</v>
      </c>
      <c r="N36" s="146">
        <f t="shared" si="11"/>
        <v>95.5</v>
      </c>
      <c r="O36" s="146">
        <f t="shared" si="11"/>
        <v>85.1666666666667</v>
      </c>
      <c r="P36" s="146">
        <f t="shared" si="11"/>
        <v>95.5</v>
      </c>
      <c r="Q36" s="146">
        <f t="shared" si="11"/>
        <v>87.1666666666667</v>
      </c>
      <c r="R36" s="146">
        <f t="shared" si="11"/>
        <v>93.3333333333333</v>
      </c>
      <c r="S36" s="146">
        <f t="shared" si="11"/>
        <v>79.1666666666667</v>
      </c>
      <c r="T36" s="146">
        <f t="shared" si="11"/>
        <v>74.1666666666667</v>
      </c>
      <c r="U36" s="146">
        <f t="shared" si="11"/>
        <v>84.6666666666667</v>
      </c>
      <c r="V36" s="146">
        <f t="shared" si="11"/>
        <v>93.6666666666667</v>
      </c>
      <c r="W36" s="146">
        <f t="shared" si="11"/>
        <v>88</v>
      </c>
      <c r="X36" s="146">
        <f t="shared" si="11"/>
        <v>92.6666666666667</v>
      </c>
      <c r="Y36" s="146">
        <f t="shared" si="11"/>
        <v>88</v>
      </c>
      <c r="Z36" s="146">
        <f t="shared" si="11"/>
        <v>91.8333333333333</v>
      </c>
      <c r="AA36" s="146">
        <f t="shared" si="11"/>
        <v>91</v>
      </c>
      <c r="AB36" s="146">
        <f t="shared" si="11"/>
        <v>92.8333333333333</v>
      </c>
      <c r="AC36" s="146">
        <f t="shared" si="11"/>
        <v>76.6666666666667</v>
      </c>
      <c r="AD36" s="146">
        <f t="shared" si="11"/>
        <v>0</v>
      </c>
      <c r="AE36" s="146">
        <f t="shared" si="11"/>
        <v>0</v>
      </c>
      <c r="AF36" s="146">
        <f t="shared" si="11"/>
        <v>0</v>
      </c>
      <c r="AG36" s="146">
        <f t="shared" si="11"/>
        <v>0</v>
      </c>
      <c r="AH36" s="146">
        <f t="shared" si="11"/>
        <v>0</v>
      </c>
      <c r="AI36" s="146">
        <f t="shared" si="11"/>
        <v>0</v>
      </c>
      <c r="AJ36" s="146">
        <f t="shared" si="11"/>
        <v>0</v>
      </c>
      <c r="AK36" s="146">
        <f t="shared" si="11"/>
        <v>0</v>
      </c>
      <c r="AL36" s="146">
        <f t="shared" si="11"/>
        <v>0</v>
      </c>
      <c r="AM36" s="146">
        <f t="shared" si="11"/>
        <v>0</v>
      </c>
      <c r="AN36" s="146">
        <f t="shared" si="11"/>
        <v>70</v>
      </c>
      <c r="AO36" s="146">
        <f t="shared" si="11"/>
        <v>70</v>
      </c>
      <c r="AP36" s="160"/>
      <c r="AQ36" s="161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</row>
    <row r="37" ht="18.75" customHeight="1" spans="1:43">
      <c r="A37" s="147" t="s">
        <v>47</v>
      </c>
      <c r="B37" s="141">
        <f>90-通关分!D43-SUM(升末班明细!$P$9:$P$10)</f>
        <v>75.5</v>
      </c>
      <c r="C37" s="141">
        <f>90-通关分!E43-SUM(升末班明细!$P$9:$P$10)</f>
        <v>86.5</v>
      </c>
      <c r="D37" s="18">
        <f>IF(G37="","",90-通关分!D37-SUM(升末班明细!$P$9:$P$10))</f>
        <v>76.5</v>
      </c>
      <c r="E37" s="18">
        <f>IF(G37="","",90-通关分!E37-SUM(升末班明细!$P$9:$P$10))</f>
        <v>87.5</v>
      </c>
      <c r="F37" s="142"/>
      <c r="G37" s="142" t="s">
        <v>48</v>
      </c>
      <c r="H37" s="142">
        <v>94</v>
      </c>
      <c r="I37" s="142">
        <v>78</v>
      </c>
      <c r="J37" s="154">
        <v>100</v>
      </c>
      <c r="K37" s="154">
        <v>40</v>
      </c>
      <c r="L37" s="142">
        <v>87</v>
      </c>
      <c r="M37" s="142">
        <v>80</v>
      </c>
      <c r="N37" s="142">
        <v>85</v>
      </c>
      <c r="O37" s="142">
        <v>80</v>
      </c>
      <c r="P37" s="142">
        <v>89</v>
      </c>
      <c r="Q37" s="142">
        <v>88</v>
      </c>
      <c r="R37" s="154">
        <v>94</v>
      </c>
      <c r="S37" s="154">
        <v>60</v>
      </c>
      <c r="T37" s="142">
        <v>92</v>
      </c>
      <c r="U37" s="142">
        <v>85</v>
      </c>
      <c r="V37" s="142">
        <v>98</v>
      </c>
      <c r="W37" s="142">
        <v>88</v>
      </c>
      <c r="X37" s="142">
        <v>93</v>
      </c>
      <c r="Y37" s="142">
        <v>85</v>
      </c>
      <c r="Z37" s="142">
        <v>97</v>
      </c>
      <c r="AA37" s="142">
        <v>90</v>
      </c>
      <c r="AB37" s="154">
        <v>91</v>
      </c>
      <c r="AC37" s="154">
        <v>80</v>
      </c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>
        <v>70</v>
      </c>
      <c r="AO37" s="142">
        <v>70</v>
      </c>
      <c r="AP37" s="158">
        <f>IF(G37="","",升末班明细!D36)</f>
        <v>0</v>
      </c>
      <c r="AQ37" s="159"/>
    </row>
    <row r="38" ht="18.75" customHeight="1" spans="1:43">
      <c r="A38" s="148"/>
      <c r="B38" s="143">
        <f t="shared" ref="B38:C42" si="12">B37</f>
        <v>75.5</v>
      </c>
      <c r="C38" s="143">
        <f t="shared" si="12"/>
        <v>86.5</v>
      </c>
      <c r="D38" s="18">
        <f>IF(G38="","",90-通关分!D38-SUM(升末班明细!$P$9:$P$10))</f>
        <v>76</v>
      </c>
      <c r="E38" s="18">
        <f>IF(G38="","",90-通关分!E38-SUM(升末班明细!$P$9:$P$10))</f>
        <v>86.5</v>
      </c>
      <c r="F38" s="142"/>
      <c r="G38" s="142" t="s">
        <v>49</v>
      </c>
      <c r="H38" s="142">
        <v>76</v>
      </c>
      <c r="I38" s="142">
        <v>78</v>
      </c>
      <c r="J38" s="154">
        <v>94</v>
      </c>
      <c r="K38" s="154">
        <v>70</v>
      </c>
      <c r="L38" s="142">
        <v>91</v>
      </c>
      <c r="M38" s="142">
        <v>80</v>
      </c>
      <c r="N38" s="142">
        <v>93</v>
      </c>
      <c r="O38" s="142">
        <v>80</v>
      </c>
      <c r="P38" s="142">
        <v>100</v>
      </c>
      <c r="Q38" s="142">
        <v>90</v>
      </c>
      <c r="R38" s="154">
        <v>89</v>
      </c>
      <c r="S38" s="154">
        <v>80</v>
      </c>
      <c r="T38" s="142">
        <v>86</v>
      </c>
      <c r="U38" s="142">
        <v>85</v>
      </c>
      <c r="V38" s="142">
        <v>90</v>
      </c>
      <c r="W38" s="142">
        <v>85</v>
      </c>
      <c r="X38" s="142">
        <v>95</v>
      </c>
      <c r="Y38" s="142">
        <v>90</v>
      </c>
      <c r="Z38" s="142">
        <v>93</v>
      </c>
      <c r="AA38" s="142">
        <v>90</v>
      </c>
      <c r="AB38" s="154">
        <v>90</v>
      </c>
      <c r="AC38" s="154">
        <v>70</v>
      </c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>
        <v>70</v>
      </c>
      <c r="AO38" s="142">
        <v>70</v>
      </c>
      <c r="AP38" s="158">
        <f>IF(G38="","",升末班明细!D37)</f>
        <v>0</v>
      </c>
      <c r="AQ38" s="159"/>
    </row>
    <row r="39" ht="18.75" customHeight="1" spans="1:43">
      <c r="A39" s="148"/>
      <c r="B39" s="143">
        <f t="shared" si="12"/>
        <v>75.5</v>
      </c>
      <c r="C39" s="143">
        <f t="shared" si="12"/>
        <v>86.5</v>
      </c>
      <c r="D39" s="18">
        <f>IF(G39="","",90-通关分!D39-SUM(升末班明细!$P$9:$P$10))</f>
        <v>79</v>
      </c>
      <c r="E39" s="18">
        <f>IF(G39="","",90-通关分!E39-SUM(升末班明细!$P$9:$P$10))</f>
        <v>88</v>
      </c>
      <c r="F39" s="142"/>
      <c r="G39" s="142" t="s">
        <v>50</v>
      </c>
      <c r="H39" s="142">
        <v>96</v>
      </c>
      <c r="I39" s="142">
        <v>80</v>
      </c>
      <c r="J39" s="154">
        <v>94</v>
      </c>
      <c r="K39" s="154">
        <v>65</v>
      </c>
      <c r="L39" s="142">
        <v>91</v>
      </c>
      <c r="M39" s="142">
        <v>85</v>
      </c>
      <c r="N39" s="142">
        <v>98</v>
      </c>
      <c r="O39" s="142">
        <v>85</v>
      </c>
      <c r="P39" s="142">
        <v>98</v>
      </c>
      <c r="Q39" s="142">
        <v>85</v>
      </c>
      <c r="R39" s="154">
        <v>81</v>
      </c>
      <c r="S39" s="154">
        <v>65</v>
      </c>
      <c r="T39" s="142">
        <v>95</v>
      </c>
      <c r="U39" s="142">
        <v>83</v>
      </c>
      <c r="V39" s="142">
        <v>95</v>
      </c>
      <c r="W39" s="142">
        <v>88</v>
      </c>
      <c r="X39" s="142">
        <v>83</v>
      </c>
      <c r="Y39" s="142">
        <v>85</v>
      </c>
      <c r="Z39" s="142">
        <v>88</v>
      </c>
      <c r="AA39" s="142">
        <v>85</v>
      </c>
      <c r="AB39" s="154">
        <v>98</v>
      </c>
      <c r="AC39" s="154">
        <v>75</v>
      </c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>
        <v>70</v>
      </c>
      <c r="AO39" s="142">
        <v>70</v>
      </c>
      <c r="AP39" s="158">
        <f>IF(G39="","",升末班明细!D38)</f>
        <v>0</v>
      </c>
      <c r="AQ39" s="159"/>
    </row>
    <row r="40" ht="18.75" customHeight="1" spans="1:43">
      <c r="A40" s="148"/>
      <c r="B40" s="143">
        <f t="shared" si="12"/>
        <v>75.5</v>
      </c>
      <c r="C40" s="143">
        <f t="shared" si="12"/>
        <v>86.5</v>
      </c>
      <c r="D40" s="18">
        <f>IF(G40="","",90-通关分!D40-SUM(升末班明细!$P$9:$P$10))</f>
        <v>76</v>
      </c>
      <c r="E40" s="18">
        <f>IF(G40="","",90-通关分!E40-SUM(升末班明细!$P$9:$P$10))</f>
        <v>84.5</v>
      </c>
      <c r="F40" s="142"/>
      <c r="G40" s="142" t="s">
        <v>51</v>
      </c>
      <c r="H40" s="142">
        <v>0</v>
      </c>
      <c r="I40" s="142">
        <v>0</v>
      </c>
      <c r="J40" s="154">
        <v>91</v>
      </c>
      <c r="K40" s="154">
        <v>80</v>
      </c>
      <c r="L40" s="142">
        <v>84</v>
      </c>
      <c r="M40" s="142">
        <v>88</v>
      </c>
      <c r="N40" s="142">
        <v>95</v>
      </c>
      <c r="O40" s="142">
        <v>85</v>
      </c>
      <c r="P40" s="142">
        <v>98</v>
      </c>
      <c r="Q40" s="142">
        <v>85</v>
      </c>
      <c r="R40" s="154">
        <v>95</v>
      </c>
      <c r="S40" s="154">
        <v>70</v>
      </c>
      <c r="T40" s="142">
        <v>91</v>
      </c>
      <c r="U40" s="142">
        <v>85</v>
      </c>
      <c r="V40" s="142">
        <v>96</v>
      </c>
      <c r="W40" s="142">
        <v>92</v>
      </c>
      <c r="X40" s="142">
        <v>95</v>
      </c>
      <c r="Y40" s="142">
        <v>80</v>
      </c>
      <c r="Z40" s="142">
        <v>95</v>
      </c>
      <c r="AA40" s="142">
        <v>85</v>
      </c>
      <c r="AB40" s="154">
        <v>94</v>
      </c>
      <c r="AC40" s="154">
        <v>65</v>
      </c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>
        <v>70</v>
      </c>
      <c r="AO40" s="142">
        <v>70</v>
      </c>
      <c r="AP40" s="158">
        <f>IF(G40="","",升末班明细!D39)</f>
        <v>0</v>
      </c>
      <c r="AQ40" s="159"/>
    </row>
    <row r="41" ht="18.75" customHeight="1" spans="1:43">
      <c r="A41" s="148"/>
      <c r="B41" s="143">
        <f t="shared" si="12"/>
        <v>75.5</v>
      </c>
      <c r="C41" s="143">
        <f t="shared" si="12"/>
        <v>86.5</v>
      </c>
      <c r="D41" s="18">
        <f>IF(G41="","",90-通关分!D41-SUM(升末班明细!$P$9:$P$10))</f>
        <v>75</v>
      </c>
      <c r="E41" s="18">
        <f>IF(G41="","",90-通关分!E41-SUM(升末班明细!$P$9:$P$10))</f>
        <v>82</v>
      </c>
      <c r="F41" s="142"/>
      <c r="G41" s="142" t="s">
        <v>52</v>
      </c>
      <c r="H41" s="142">
        <v>94</v>
      </c>
      <c r="I41" s="142">
        <v>86</v>
      </c>
      <c r="J41" s="154">
        <v>100</v>
      </c>
      <c r="K41" s="154">
        <v>80</v>
      </c>
      <c r="L41" s="142">
        <v>93</v>
      </c>
      <c r="M41" s="142">
        <v>82</v>
      </c>
      <c r="N41" s="142">
        <v>95</v>
      </c>
      <c r="O41" s="142">
        <v>80</v>
      </c>
      <c r="P41" s="142">
        <v>100</v>
      </c>
      <c r="Q41" s="142">
        <v>85</v>
      </c>
      <c r="R41" s="154">
        <v>100</v>
      </c>
      <c r="S41" s="154">
        <v>85</v>
      </c>
      <c r="T41" s="142">
        <v>92</v>
      </c>
      <c r="U41" s="142">
        <v>75</v>
      </c>
      <c r="V41" s="142">
        <v>96</v>
      </c>
      <c r="W41" s="142">
        <v>80</v>
      </c>
      <c r="X41" s="142">
        <v>95</v>
      </c>
      <c r="Y41" s="142">
        <v>80</v>
      </c>
      <c r="Z41" s="142">
        <v>100</v>
      </c>
      <c r="AA41" s="142">
        <v>85</v>
      </c>
      <c r="AB41" s="154">
        <v>90</v>
      </c>
      <c r="AC41" s="154">
        <v>75</v>
      </c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>
        <v>70</v>
      </c>
      <c r="AO41" s="142">
        <v>70</v>
      </c>
      <c r="AP41" s="158">
        <f>IF(G41="","",升末班明细!D40)</f>
        <v>0</v>
      </c>
      <c r="AQ41" s="159"/>
    </row>
    <row r="42" ht="18.75" customHeight="1" spans="1:43">
      <c r="A42" s="148"/>
      <c r="B42" s="144">
        <f t="shared" si="12"/>
        <v>75.5</v>
      </c>
      <c r="C42" s="144">
        <f t="shared" si="12"/>
        <v>86.5</v>
      </c>
      <c r="D42" s="18">
        <f>IF(G42="","",90-通关分!D42-SUM(升末班明细!$P$9:$P$10))</f>
        <v>75.5</v>
      </c>
      <c r="E42" s="18">
        <f>IF(G42="","",90-通关分!E42-SUM(升末班明细!$P$9:$P$10))</f>
        <v>82</v>
      </c>
      <c r="F42" s="142">
        <v>1</v>
      </c>
      <c r="G42" s="142" t="s">
        <v>53</v>
      </c>
      <c r="H42" s="142">
        <v>91</v>
      </c>
      <c r="I42" s="142">
        <v>88</v>
      </c>
      <c r="J42" s="154">
        <v>92</v>
      </c>
      <c r="K42" s="154">
        <v>70</v>
      </c>
      <c r="L42" s="142">
        <v>93</v>
      </c>
      <c r="M42" s="142">
        <v>90</v>
      </c>
      <c r="N42" s="142">
        <v>90</v>
      </c>
      <c r="O42" s="142">
        <v>80</v>
      </c>
      <c r="P42" s="142">
        <v>98</v>
      </c>
      <c r="Q42" s="142">
        <v>85</v>
      </c>
      <c r="R42" s="154">
        <v>90</v>
      </c>
      <c r="S42" s="154">
        <v>85</v>
      </c>
      <c r="T42" s="142">
        <v>88</v>
      </c>
      <c r="U42" s="142">
        <v>70</v>
      </c>
      <c r="V42" s="142">
        <v>91</v>
      </c>
      <c r="W42" s="142">
        <v>90</v>
      </c>
      <c r="X42" s="142">
        <v>90</v>
      </c>
      <c r="Y42" s="142">
        <v>88</v>
      </c>
      <c r="Z42" s="142">
        <v>84</v>
      </c>
      <c r="AA42" s="142">
        <v>85</v>
      </c>
      <c r="AB42" s="154">
        <v>91</v>
      </c>
      <c r="AC42" s="154">
        <v>55</v>
      </c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>
        <v>70</v>
      </c>
      <c r="AO42" s="142">
        <v>70</v>
      </c>
      <c r="AP42" s="158">
        <f>IF(G42="","",升末班明细!D41)</f>
        <v>0</v>
      </c>
      <c r="AQ42" s="159"/>
    </row>
    <row r="43" s="1" customFormat="1" ht="18.75" customHeight="1" spans="1:236">
      <c r="A43" s="149"/>
      <c r="B43" s="110" t="s">
        <v>26</v>
      </c>
      <c r="C43" s="111"/>
      <c r="D43" s="111"/>
      <c r="E43" s="111"/>
      <c r="F43" s="111"/>
      <c r="G43" s="145"/>
      <c r="H43" s="146">
        <f>IF(OR(SUM(H37:H42)=0,COUNTA($G$37:$G$42)=0),0,SUM(H37:H42)/COUNTA($G$37:$G$42))</f>
        <v>75.1666666666667</v>
      </c>
      <c r="I43" s="146">
        <f t="shared" ref="I43:AO43" si="13">IF(OR(SUM(I37:I42)=0,COUNTA($G$37:$G$42)=0),0,SUM(I37:I42)/COUNTA($G$37:$G$42))</f>
        <v>68.3333333333333</v>
      </c>
      <c r="J43" s="146">
        <f t="shared" si="13"/>
        <v>95.1666666666667</v>
      </c>
      <c r="K43" s="146">
        <f t="shared" si="13"/>
        <v>67.5</v>
      </c>
      <c r="L43" s="146">
        <f t="shared" si="13"/>
        <v>89.8333333333333</v>
      </c>
      <c r="M43" s="146">
        <f t="shared" si="13"/>
        <v>84.1666666666667</v>
      </c>
      <c r="N43" s="146">
        <f t="shared" si="13"/>
        <v>92.6666666666667</v>
      </c>
      <c r="O43" s="146">
        <f t="shared" si="13"/>
        <v>81.6666666666667</v>
      </c>
      <c r="P43" s="146">
        <f t="shared" si="13"/>
        <v>97.1666666666667</v>
      </c>
      <c r="Q43" s="146">
        <f t="shared" si="13"/>
        <v>86.3333333333333</v>
      </c>
      <c r="R43" s="146">
        <f t="shared" si="13"/>
        <v>91.5</v>
      </c>
      <c r="S43" s="146">
        <f t="shared" si="13"/>
        <v>74.1666666666667</v>
      </c>
      <c r="T43" s="146">
        <f t="shared" si="13"/>
        <v>90.6666666666667</v>
      </c>
      <c r="U43" s="146">
        <f t="shared" si="13"/>
        <v>80.5</v>
      </c>
      <c r="V43" s="146">
        <f t="shared" si="13"/>
        <v>94.3333333333333</v>
      </c>
      <c r="W43" s="146">
        <f t="shared" si="13"/>
        <v>87.1666666666667</v>
      </c>
      <c r="X43" s="146">
        <f t="shared" si="13"/>
        <v>91.8333333333333</v>
      </c>
      <c r="Y43" s="146">
        <f t="shared" si="13"/>
        <v>84.6666666666667</v>
      </c>
      <c r="Z43" s="146">
        <f t="shared" si="13"/>
        <v>92.8333333333333</v>
      </c>
      <c r="AA43" s="146">
        <f t="shared" si="13"/>
        <v>86.6666666666667</v>
      </c>
      <c r="AB43" s="146">
        <f t="shared" si="13"/>
        <v>92.3333333333333</v>
      </c>
      <c r="AC43" s="146">
        <f t="shared" si="13"/>
        <v>70</v>
      </c>
      <c r="AD43" s="146">
        <f t="shared" si="13"/>
        <v>0</v>
      </c>
      <c r="AE43" s="146">
        <f t="shared" si="13"/>
        <v>0</v>
      </c>
      <c r="AF43" s="146">
        <f t="shared" si="13"/>
        <v>0</v>
      </c>
      <c r="AG43" s="146">
        <f t="shared" si="13"/>
        <v>0</v>
      </c>
      <c r="AH43" s="146">
        <f t="shared" si="13"/>
        <v>0</v>
      </c>
      <c r="AI43" s="146">
        <f t="shared" si="13"/>
        <v>0</v>
      </c>
      <c r="AJ43" s="146">
        <f t="shared" si="13"/>
        <v>0</v>
      </c>
      <c r="AK43" s="146">
        <f t="shared" si="13"/>
        <v>0</v>
      </c>
      <c r="AL43" s="146">
        <f t="shared" si="13"/>
        <v>0</v>
      </c>
      <c r="AM43" s="146">
        <f t="shared" si="13"/>
        <v>0</v>
      </c>
      <c r="AN43" s="146">
        <f t="shared" si="13"/>
        <v>70</v>
      </c>
      <c r="AO43" s="146">
        <f t="shared" si="13"/>
        <v>70</v>
      </c>
      <c r="AP43" s="160"/>
      <c r="AQ43" s="161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</row>
    <row r="44" ht="18.75" customHeight="1" spans="1:43">
      <c r="A44" s="147" t="s">
        <v>54</v>
      </c>
      <c r="B44" s="141">
        <f>90-通关分!D50-SUM(升末班明细!$P$9:$P$10)</f>
        <v>77</v>
      </c>
      <c r="C44" s="141">
        <f>90-通关分!E50-SUM(升末班明细!$P$9:$P$10)</f>
        <v>88</v>
      </c>
      <c r="D44" s="18">
        <f>IF(G44="","",90-通关分!D44-SUM(升末班明细!$P$9:$P$10))</f>
        <v>76</v>
      </c>
      <c r="E44" s="18">
        <f>IF(G44="","",90-通关分!E44-SUM(升末班明细!$P$9:$P$10))</f>
        <v>80</v>
      </c>
      <c r="F44" s="142"/>
      <c r="G44" s="142" t="s">
        <v>55</v>
      </c>
      <c r="H44" s="142">
        <v>100</v>
      </c>
      <c r="I44" s="142">
        <v>88</v>
      </c>
      <c r="J44" s="154">
        <v>100</v>
      </c>
      <c r="K44" s="154">
        <v>80</v>
      </c>
      <c r="L44" s="142">
        <v>88</v>
      </c>
      <c r="M44" s="142">
        <v>90</v>
      </c>
      <c r="N44" s="142">
        <v>91</v>
      </c>
      <c r="O44" s="142">
        <v>80</v>
      </c>
      <c r="P44" s="142">
        <v>95</v>
      </c>
      <c r="Q44" s="142">
        <v>85</v>
      </c>
      <c r="R44" s="154">
        <v>91</v>
      </c>
      <c r="S44" s="154">
        <v>85</v>
      </c>
      <c r="T44" s="142">
        <v>82</v>
      </c>
      <c r="U44" s="142">
        <v>88</v>
      </c>
      <c r="V44" s="142">
        <v>96</v>
      </c>
      <c r="W44" s="142">
        <v>90</v>
      </c>
      <c r="X44" s="142">
        <v>96</v>
      </c>
      <c r="Y44" s="142">
        <v>90</v>
      </c>
      <c r="Z44" s="142">
        <v>98</v>
      </c>
      <c r="AA44" s="142">
        <v>92</v>
      </c>
      <c r="AB44" s="154">
        <v>98</v>
      </c>
      <c r="AC44" s="154">
        <v>70</v>
      </c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>
        <v>70</v>
      </c>
      <c r="AO44" s="142">
        <v>70</v>
      </c>
      <c r="AP44" s="158">
        <f>IF(G44="","",升末班明细!D43)</f>
        <v>0</v>
      </c>
      <c r="AQ44" s="159"/>
    </row>
    <row r="45" ht="18.75" customHeight="1" spans="1:43">
      <c r="A45" s="148"/>
      <c r="B45" s="143">
        <f t="shared" ref="B45:C49" si="14">B44</f>
        <v>77</v>
      </c>
      <c r="C45" s="143">
        <f t="shared" si="14"/>
        <v>88</v>
      </c>
      <c r="D45" s="18">
        <f>IF(G45="","",90-通关分!D45-SUM(升末班明细!$P$9:$P$10))</f>
        <v>78</v>
      </c>
      <c r="E45" s="18">
        <f>IF(G45="","",90-通关分!E45-SUM(升末班明细!$P$9:$P$10))</f>
        <v>85</v>
      </c>
      <c r="F45" s="142"/>
      <c r="G45" s="142" t="s">
        <v>56</v>
      </c>
      <c r="H45" s="142">
        <v>85</v>
      </c>
      <c r="I45" s="142">
        <v>85</v>
      </c>
      <c r="J45" s="154">
        <v>92</v>
      </c>
      <c r="K45" s="154">
        <v>85</v>
      </c>
      <c r="L45" s="142">
        <v>83</v>
      </c>
      <c r="M45" s="142">
        <v>85</v>
      </c>
      <c r="N45" s="142">
        <v>86</v>
      </c>
      <c r="O45" s="142">
        <v>80</v>
      </c>
      <c r="P45" s="142">
        <v>93</v>
      </c>
      <c r="Q45" s="142">
        <v>85</v>
      </c>
      <c r="R45" s="154">
        <v>86</v>
      </c>
      <c r="S45" s="154">
        <v>40</v>
      </c>
      <c r="T45" s="142">
        <v>76</v>
      </c>
      <c r="U45" s="142">
        <v>78</v>
      </c>
      <c r="V45" s="142">
        <v>92</v>
      </c>
      <c r="W45" s="142">
        <v>85</v>
      </c>
      <c r="X45" s="142">
        <v>89</v>
      </c>
      <c r="Y45" s="142">
        <v>80</v>
      </c>
      <c r="Z45" s="142">
        <v>88</v>
      </c>
      <c r="AA45" s="142">
        <v>88</v>
      </c>
      <c r="AB45" s="154">
        <v>94</v>
      </c>
      <c r="AC45" s="154">
        <v>45</v>
      </c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>
        <v>70</v>
      </c>
      <c r="AO45" s="142">
        <v>70</v>
      </c>
      <c r="AP45" s="158">
        <f>IF(G45="","",升末班明细!D44)</f>
        <v>0</v>
      </c>
      <c r="AQ45" s="159"/>
    </row>
    <row r="46" ht="18.75" customHeight="1" spans="1:43">
      <c r="A46" s="148"/>
      <c r="B46" s="143">
        <f t="shared" si="14"/>
        <v>77</v>
      </c>
      <c r="C46" s="143">
        <f t="shared" si="14"/>
        <v>88</v>
      </c>
      <c r="D46" s="18">
        <f>IF(G46="","",90-通关分!D46-SUM(升末班明细!$P$9:$P$10))</f>
        <v>75.5</v>
      </c>
      <c r="E46" s="18">
        <f>IF(G46="","",90-通关分!E46-SUM(升末班明细!$P$9:$P$10))</f>
        <v>85.5</v>
      </c>
      <c r="F46" s="142"/>
      <c r="G46" s="142" t="s">
        <v>57</v>
      </c>
      <c r="H46" s="142">
        <v>99</v>
      </c>
      <c r="I46" s="142">
        <v>92</v>
      </c>
      <c r="J46" s="154">
        <v>95</v>
      </c>
      <c r="K46" s="154">
        <v>75</v>
      </c>
      <c r="L46" s="142">
        <v>92</v>
      </c>
      <c r="M46" s="142">
        <v>92</v>
      </c>
      <c r="N46" s="142">
        <v>94</v>
      </c>
      <c r="O46" s="142">
        <v>85</v>
      </c>
      <c r="P46" s="142">
        <v>100</v>
      </c>
      <c r="Q46" s="142">
        <v>90</v>
      </c>
      <c r="R46" s="154">
        <v>89</v>
      </c>
      <c r="S46" s="154">
        <v>75</v>
      </c>
      <c r="T46" s="142">
        <v>96</v>
      </c>
      <c r="U46" s="142">
        <v>92</v>
      </c>
      <c r="V46" s="142">
        <v>98</v>
      </c>
      <c r="W46" s="142">
        <v>90</v>
      </c>
      <c r="X46" s="142">
        <v>99</v>
      </c>
      <c r="Y46" s="142">
        <v>88</v>
      </c>
      <c r="Z46" s="142">
        <v>89</v>
      </c>
      <c r="AA46" s="142">
        <v>85</v>
      </c>
      <c r="AB46" s="154">
        <v>96</v>
      </c>
      <c r="AC46" s="154">
        <v>75</v>
      </c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>
        <v>70</v>
      </c>
      <c r="AO46" s="142">
        <v>70</v>
      </c>
      <c r="AP46" s="158">
        <f>IF(G46="","",升末班明细!D45)</f>
        <v>0</v>
      </c>
      <c r="AQ46" s="159"/>
    </row>
    <row r="47" ht="18.75" customHeight="1" spans="1:43">
      <c r="A47" s="148"/>
      <c r="B47" s="143">
        <f t="shared" si="14"/>
        <v>77</v>
      </c>
      <c r="C47" s="143">
        <f t="shared" si="14"/>
        <v>88</v>
      </c>
      <c r="D47" s="18">
        <f>IF(G47="","",90-通关分!D47-SUM(升末班明细!$P$9:$P$10))</f>
        <v>76</v>
      </c>
      <c r="E47" s="18">
        <f>IF(G47="","",90-通关分!E47-SUM(升末班明细!$P$9:$P$10))</f>
        <v>84</v>
      </c>
      <c r="F47" s="142"/>
      <c r="G47" s="142" t="s">
        <v>58</v>
      </c>
      <c r="H47" s="142">
        <v>98</v>
      </c>
      <c r="I47" s="142">
        <v>78</v>
      </c>
      <c r="J47" s="154">
        <v>97</v>
      </c>
      <c r="K47" s="154">
        <v>80</v>
      </c>
      <c r="L47" s="142">
        <v>93</v>
      </c>
      <c r="M47" s="142">
        <v>80</v>
      </c>
      <c r="N47" s="142">
        <v>95</v>
      </c>
      <c r="O47" s="142">
        <v>82</v>
      </c>
      <c r="P47" s="142">
        <v>0</v>
      </c>
      <c r="Q47" s="142">
        <v>0</v>
      </c>
      <c r="R47" s="154">
        <v>90</v>
      </c>
      <c r="S47" s="154">
        <v>75</v>
      </c>
      <c r="T47" s="142">
        <v>90</v>
      </c>
      <c r="U47" s="142">
        <v>80</v>
      </c>
      <c r="V47" s="142">
        <v>96</v>
      </c>
      <c r="W47" s="142">
        <v>88</v>
      </c>
      <c r="X47" s="142">
        <v>94</v>
      </c>
      <c r="Y47" s="142">
        <v>90</v>
      </c>
      <c r="Z47" s="142">
        <v>87</v>
      </c>
      <c r="AA47" s="142">
        <v>90</v>
      </c>
      <c r="AB47" s="154">
        <v>93</v>
      </c>
      <c r="AC47" s="154">
        <v>65</v>
      </c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>
        <v>70</v>
      </c>
      <c r="AO47" s="142">
        <v>70</v>
      </c>
      <c r="AP47" s="158">
        <f>IF(G47="","",升末班明细!D46)</f>
        <v>0</v>
      </c>
      <c r="AQ47" s="159"/>
    </row>
    <row r="48" ht="18.75" customHeight="1" spans="1:43">
      <c r="A48" s="148"/>
      <c r="B48" s="143">
        <f t="shared" si="14"/>
        <v>77</v>
      </c>
      <c r="C48" s="143">
        <f t="shared" si="14"/>
        <v>88</v>
      </c>
      <c r="D48" s="18">
        <f>IF(G48="","",90-通关分!D48-SUM(升末班明细!$P$9:$P$10))</f>
        <v>75</v>
      </c>
      <c r="E48" s="18">
        <f>IF(G48="","",90-通关分!E48-SUM(升末班明细!$P$9:$P$10))</f>
        <v>76.5</v>
      </c>
      <c r="F48" s="142"/>
      <c r="G48" s="142" t="s">
        <v>59</v>
      </c>
      <c r="H48" s="142">
        <v>96</v>
      </c>
      <c r="I48" s="142">
        <v>78</v>
      </c>
      <c r="J48" s="154">
        <v>100</v>
      </c>
      <c r="K48" s="154">
        <v>90</v>
      </c>
      <c r="L48" s="142">
        <v>93</v>
      </c>
      <c r="M48" s="142">
        <v>90</v>
      </c>
      <c r="N48" s="142">
        <v>98</v>
      </c>
      <c r="O48" s="142">
        <v>85</v>
      </c>
      <c r="P48" s="142">
        <v>100</v>
      </c>
      <c r="Q48" s="142">
        <v>92</v>
      </c>
      <c r="R48" s="154">
        <v>95</v>
      </c>
      <c r="S48" s="154">
        <v>90</v>
      </c>
      <c r="T48" s="142">
        <v>96</v>
      </c>
      <c r="U48" s="142">
        <v>92</v>
      </c>
      <c r="V48" s="142">
        <v>100</v>
      </c>
      <c r="W48" s="142">
        <v>88</v>
      </c>
      <c r="X48" s="142">
        <v>95</v>
      </c>
      <c r="Y48" s="142">
        <v>90</v>
      </c>
      <c r="Z48" s="142">
        <v>95</v>
      </c>
      <c r="AA48" s="142">
        <v>90</v>
      </c>
      <c r="AB48" s="154">
        <v>94</v>
      </c>
      <c r="AC48" s="154">
        <v>85</v>
      </c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>
        <v>70</v>
      </c>
      <c r="AO48" s="142">
        <v>70</v>
      </c>
      <c r="AP48" s="158">
        <f>IF(G48="","",升末班明细!D47)</f>
        <v>90</v>
      </c>
      <c r="AQ48" s="159"/>
    </row>
    <row r="49" ht="18.75" customHeight="1" spans="1:43">
      <c r="A49" s="148"/>
      <c r="B49" s="144">
        <f t="shared" si="14"/>
        <v>77</v>
      </c>
      <c r="C49" s="144">
        <f t="shared" si="14"/>
        <v>88</v>
      </c>
      <c r="D49" s="18">
        <f>IF(G49="","",90-通关分!D49-SUM(升末班明细!$P$9:$P$10))</f>
        <v>77.5</v>
      </c>
      <c r="E49" s="18">
        <f>IF(G49="","",90-通关分!E49-SUM(升末班明细!$P$9:$P$10))</f>
        <v>86</v>
      </c>
      <c r="F49" s="142"/>
      <c r="G49" s="142" t="s">
        <v>60</v>
      </c>
      <c r="H49" s="142">
        <v>96</v>
      </c>
      <c r="I49" s="142">
        <v>92</v>
      </c>
      <c r="J49" s="154">
        <v>97</v>
      </c>
      <c r="K49" s="154">
        <v>40</v>
      </c>
      <c r="L49" s="142">
        <v>90</v>
      </c>
      <c r="M49" s="142">
        <v>88</v>
      </c>
      <c r="N49" s="142">
        <v>81</v>
      </c>
      <c r="O49" s="142">
        <v>90</v>
      </c>
      <c r="P49" s="142">
        <v>87</v>
      </c>
      <c r="Q49" s="142">
        <v>92</v>
      </c>
      <c r="R49" s="154">
        <v>92</v>
      </c>
      <c r="S49" s="154">
        <v>80</v>
      </c>
      <c r="T49" s="142">
        <v>62</v>
      </c>
      <c r="U49" s="142">
        <v>75</v>
      </c>
      <c r="V49" s="142">
        <v>92</v>
      </c>
      <c r="W49" s="142">
        <v>90</v>
      </c>
      <c r="X49" s="142">
        <v>85</v>
      </c>
      <c r="Y49" s="142">
        <v>80</v>
      </c>
      <c r="Z49" s="142">
        <v>65</v>
      </c>
      <c r="AA49" s="142">
        <v>88</v>
      </c>
      <c r="AB49" s="154">
        <v>90</v>
      </c>
      <c r="AC49" s="154">
        <v>0</v>
      </c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>
        <v>70</v>
      </c>
      <c r="AO49" s="142">
        <v>70</v>
      </c>
      <c r="AP49" s="158">
        <f>IF(G49="","",升末班明细!D48)</f>
        <v>0</v>
      </c>
      <c r="AQ49" s="159"/>
    </row>
    <row r="50" s="1" customFormat="1" ht="18.75" customHeight="1" spans="1:236">
      <c r="A50" s="149"/>
      <c r="B50" s="110" t="s">
        <v>26</v>
      </c>
      <c r="C50" s="111"/>
      <c r="D50" s="111"/>
      <c r="E50" s="111"/>
      <c r="F50" s="111"/>
      <c r="G50" s="145"/>
      <c r="H50" s="146">
        <f>IF(OR(SUM(H44:H49)=0,COUNTA($G$44:$G$49)=0),0,SUM(H44:H49)/COUNTA($G$44:$G$49))</f>
        <v>95.6666666666667</v>
      </c>
      <c r="I50" s="146">
        <f t="shared" ref="I50:AO50" si="15">IF(OR(SUM(I44:I49)=0,COUNTA($G$44:$G$49)=0),0,SUM(I44:I49)/COUNTA($G$44:$G$49))</f>
        <v>85.5</v>
      </c>
      <c r="J50" s="146">
        <f t="shared" si="15"/>
        <v>96.8333333333333</v>
      </c>
      <c r="K50" s="146">
        <f t="shared" si="15"/>
        <v>75</v>
      </c>
      <c r="L50" s="146">
        <f t="shared" si="15"/>
        <v>89.8333333333333</v>
      </c>
      <c r="M50" s="146">
        <f t="shared" si="15"/>
        <v>87.5</v>
      </c>
      <c r="N50" s="146">
        <f t="shared" si="15"/>
        <v>90.8333333333333</v>
      </c>
      <c r="O50" s="146">
        <f t="shared" si="15"/>
        <v>83.6666666666667</v>
      </c>
      <c r="P50" s="146">
        <f t="shared" si="15"/>
        <v>79.1666666666667</v>
      </c>
      <c r="Q50" s="146">
        <f t="shared" si="15"/>
        <v>74</v>
      </c>
      <c r="R50" s="146">
        <f t="shared" si="15"/>
        <v>90.5</v>
      </c>
      <c r="S50" s="146">
        <f t="shared" si="15"/>
        <v>74.1666666666667</v>
      </c>
      <c r="T50" s="146">
        <f t="shared" si="15"/>
        <v>83.6666666666667</v>
      </c>
      <c r="U50" s="146">
        <f t="shared" si="15"/>
        <v>84.1666666666667</v>
      </c>
      <c r="V50" s="146">
        <f t="shared" si="15"/>
        <v>95.6666666666667</v>
      </c>
      <c r="W50" s="146">
        <f t="shared" si="15"/>
        <v>88.5</v>
      </c>
      <c r="X50" s="146">
        <f t="shared" si="15"/>
        <v>93</v>
      </c>
      <c r="Y50" s="146">
        <f t="shared" si="15"/>
        <v>86.3333333333333</v>
      </c>
      <c r="Z50" s="146">
        <f t="shared" si="15"/>
        <v>87</v>
      </c>
      <c r="AA50" s="146">
        <f t="shared" si="15"/>
        <v>88.8333333333333</v>
      </c>
      <c r="AB50" s="146">
        <f t="shared" si="15"/>
        <v>94.1666666666667</v>
      </c>
      <c r="AC50" s="146">
        <f t="shared" si="15"/>
        <v>56.6666666666667</v>
      </c>
      <c r="AD50" s="146">
        <f t="shared" si="15"/>
        <v>0</v>
      </c>
      <c r="AE50" s="146">
        <f t="shared" si="15"/>
        <v>0</v>
      </c>
      <c r="AF50" s="146">
        <f t="shared" si="15"/>
        <v>0</v>
      </c>
      <c r="AG50" s="146">
        <f t="shared" si="15"/>
        <v>0</v>
      </c>
      <c r="AH50" s="146">
        <f t="shared" si="15"/>
        <v>0</v>
      </c>
      <c r="AI50" s="146">
        <f t="shared" si="15"/>
        <v>0</v>
      </c>
      <c r="AJ50" s="146">
        <f t="shared" si="15"/>
        <v>0</v>
      </c>
      <c r="AK50" s="146">
        <f t="shared" si="15"/>
        <v>0</v>
      </c>
      <c r="AL50" s="146">
        <f t="shared" si="15"/>
        <v>0</v>
      </c>
      <c r="AM50" s="146">
        <f t="shared" si="15"/>
        <v>0</v>
      </c>
      <c r="AN50" s="146">
        <f t="shared" si="15"/>
        <v>70</v>
      </c>
      <c r="AO50" s="146">
        <f t="shared" si="15"/>
        <v>70</v>
      </c>
      <c r="AP50" s="160"/>
      <c r="AQ50" s="161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</row>
    <row r="51" ht="18.75" customHeight="1" spans="1:43">
      <c r="A51" s="147" t="s">
        <v>61</v>
      </c>
      <c r="B51" s="141">
        <f>90-通关分!D57-SUM(升末班明细!$P$9:$P$10)</f>
        <v>88</v>
      </c>
      <c r="C51" s="141">
        <f>90-通关分!E57-SUM(升末班明细!$P$9:$P$10)</f>
        <v>88</v>
      </c>
      <c r="D51" s="18" t="str">
        <f>IF(G51="","",90-通关分!D51-SUM(升末班明细!$P$9:$P$10))</f>
        <v/>
      </c>
      <c r="E51" s="18" t="str">
        <f>IF(G51="","",90-通关分!E51-SUM(升末班明细!$P$9:$P$10))</f>
        <v/>
      </c>
      <c r="F51" s="142"/>
      <c r="G51" s="142"/>
      <c r="H51" s="142"/>
      <c r="I51" s="142"/>
      <c r="J51" s="154"/>
      <c r="K51" s="154"/>
      <c r="L51" s="142"/>
      <c r="M51" s="142"/>
      <c r="N51" s="142"/>
      <c r="O51" s="142"/>
      <c r="P51" s="142"/>
      <c r="Q51" s="142"/>
      <c r="R51" s="154"/>
      <c r="S51" s="154"/>
      <c r="T51" s="142"/>
      <c r="U51" s="142"/>
      <c r="V51" s="142"/>
      <c r="W51" s="142"/>
      <c r="X51" s="142"/>
      <c r="Y51" s="142"/>
      <c r="Z51" s="142"/>
      <c r="AA51" s="142"/>
      <c r="AB51" s="154"/>
      <c r="AC51" s="154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58" t="str">
        <f>IF(G51="","",升末班明细!D50)</f>
        <v/>
      </c>
      <c r="AQ51" s="159"/>
    </row>
    <row r="52" ht="18.75" customHeight="1" spans="1:43">
      <c r="A52" s="148"/>
      <c r="B52" s="143">
        <f t="shared" ref="B52:C56" si="16">B51</f>
        <v>88</v>
      </c>
      <c r="C52" s="143">
        <f t="shared" si="16"/>
        <v>88</v>
      </c>
      <c r="D52" s="18" t="str">
        <f>IF(G52="","",90-通关分!D52-SUM(升末班明细!$P$9:$P$10))</f>
        <v/>
      </c>
      <c r="E52" s="18" t="str">
        <f>IF(G52="","",90-通关分!E52-SUM(升末班明细!$P$9:$P$10))</f>
        <v/>
      </c>
      <c r="F52" s="142"/>
      <c r="G52" s="142"/>
      <c r="H52" s="142"/>
      <c r="I52" s="142"/>
      <c r="J52" s="154"/>
      <c r="K52" s="154"/>
      <c r="L52" s="142"/>
      <c r="M52" s="142"/>
      <c r="N52" s="142"/>
      <c r="O52" s="142"/>
      <c r="P52" s="142"/>
      <c r="Q52" s="142"/>
      <c r="R52" s="154"/>
      <c r="S52" s="154"/>
      <c r="T52" s="142"/>
      <c r="U52" s="142"/>
      <c r="V52" s="142"/>
      <c r="W52" s="142"/>
      <c r="X52" s="142"/>
      <c r="Y52" s="142"/>
      <c r="Z52" s="142"/>
      <c r="AA52" s="142"/>
      <c r="AB52" s="154"/>
      <c r="AC52" s="154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58" t="str">
        <f>IF(G52="","",升末班明细!D51)</f>
        <v/>
      </c>
      <c r="AQ52" s="159"/>
    </row>
    <row r="53" ht="18.75" customHeight="1" spans="1:43">
      <c r="A53" s="148"/>
      <c r="B53" s="143">
        <f t="shared" si="16"/>
        <v>88</v>
      </c>
      <c r="C53" s="143">
        <f t="shared" si="16"/>
        <v>88</v>
      </c>
      <c r="D53" s="18" t="str">
        <f>IF(G53="","",90-通关分!D53-SUM(升末班明细!$P$9:$P$10))</f>
        <v/>
      </c>
      <c r="E53" s="18" t="str">
        <f>IF(G53="","",90-通关分!E53-SUM(升末班明细!$P$9:$P$10))</f>
        <v/>
      </c>
      <c r="F53" s="142"/>
      <c r="G53" s="142"/>
      <c r="H53" s="142"/>
      <c r="I53" s="142"/>
      <c r="J53" s="154"/>
      <c r="K53" s="154"/>
      <c r="L53" s="142"/>
      <c r="M53" s="142"/>
      <c r="N53" s="142"/>
      <c r="O53" s="142"/>
      <c r="P53" s="142"/>
      <c r="Q53" s="142"/>
      <c r="R53" s="154"/>
      <c r="S53" s="154"/>
      <c r="T53" s="142"/>
      <c r="U53" s="142"/>
      <c r="V53" s="142"/>
      <c r="W53" s="142"/>
      <c r="X53" s="142"/>
      <c r="Y53" s="142"/>
      <c r="Z53" s="142"/>
      <c r="AA53" s="142"/>
      <c r="AB53" s="154"/>
      <c r="AC53" s="154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58" t="str">
        <f>IF(G53="","",升末班明细!D52)</f>
        <v/>
      </c>
      <c r="AQ53" s="159"/>
    </row>
    <row r="54" ht="18.75" customHeight="1" spans="1:43">
      <c r="A54" s="148"/>
      <c r="B54" s="143">
        <f t="shared" si="16"/>
        <v>88</v>
      </c>
      <c r="C54" s="143">
        <f t="shared" si="16"/>
        <v>88</v>
      </c>
      <c r="D54" s="18" t="str">
        <f>IF(G54="","",90-通关分!D54-SUM(升末班明细!$P$9:$P$10))</f>
        <v/>
      </c>
      <c r="E54" s="18" t="str">
        <f>IF(G54="","",90-通关分!E54-SUM(升末班明细!$P$9:$P$10))</f>
        <v/>
      </c>
      <c r="F54" s="142"/>
      <c r="G54" s="142"/>
      <c r="H54" s="142"/>
      <c r="I54" s="142"/>
      <c r="J54" s="154"/>
      <c r="K54" s="154"/>
      <c r="L54" s="142"/>
      <c r="M54" s="142"/>
      <c r="N54" s="142"/>
      <c r="O54" s="142"/>
      <c r="P54" s="142"/>
      <c r="Q54" s="142"/>
      <c r="R54" s="154"/>
      <c r="S54" s="154"/>
      <c r="T54" s="142"/>
      <c r="U54" s="142"/>
      <c r="V54" s="142"/>
      <c r="W54" s="142"/>
      <c r="X54" s="142"/>
      <c r="Y54" s="142"/>
      <c r="Z54" s="142"/>
      <c r="AA54" s="142"/>
      <c r="AB54" s="154"/>
      <c r="AC54" s="154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58" t="str">
        <f>IF(G54="","",升末班明细!D53)</f>
        <v/>
      </c>
      <c r="AQ54" s="159"/>
    </row>
    <row r="55" ht="18.75" customHeight="1" spans="1:43">
      <c r="A55" s="148"/>
      <c r="B55" s="143">
        <f t="shared" si="16"/>
        <v>88</v>
      </c>
      <c r="C55" s="143">
        <f t="shared" si="16"/>
        <v>88</v>
      </c>
      <c r="D55" s="18" t="str">
        <f>IF(G55="","",90-通关分!D55-SUM(升末班明细!$P$9:$P$10))</f>
        <v/>
      </c>
      <c r="E55" s="18" t="str">
        <f>IF(G55="","",90-通关分!E55-SUM(升末班明细!$P$9:$P$10))</f>
        <v/>
      </c>
      <c r="F55" s="142"/>
      <c r="G55" s="142"/>
      <c r="H55" s="142"/>
      <c r="I55" s="142"/>
      <c r="J55" s="154"/>
      <c r="K55" s="154"/>
      <c r="L55" s="142"/>
      <c r="M55" s="142"/>
      <c r="N55" s="142"/>
      <c r="O55" s="142"/>
      <c r="P55" s="142"/>
      <c r="Q55" s="142"/>
      <c r="R55" s="154"/>
      <c r="S55" s="154"/>
      <c r="T55" s="142"/>
      <c r="U55" s="142"/>
      <c r="V55" s="142"/>
      <c r="W55" s="142"/>
      <c r="X55" s="142"/>
      <c r="Y55" s="142"/>
      <c r="Z55" s="142"/>
      <c r="AA55" s="142"/>
      <c r="AB55" s="154"/>
      <c r="AC55" s="154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58" t="str">
        <f>IF(G55="","",升末班明细!D54)</f>
        <v/>
      </c>
      <c r="AQ55" s="159"/>
    </row>
    <row r="56" ht="18.75" customHeight="1" spans="1:43">
      <c r="A56" s="148"/>
      <c r="B56" s="144">
        <f t="shared" si="16"/>
        <v>88</v>
      </c>
      <c r="C56" s="144">
        <f t="shared" si="16"/>
        <v>88</v>
      </c>
      <c r="D56" s="18" t="str">
        <f>IF(G56="","",90-通关分!D56-SUM(升末班明细!$P$9:$P$10))</f>
        <v/>
      </c>
      <c r="E56" s="18" t="str">
        <f>IF(G56="","",90-通关分!E56-SUM(升末班明细!$P$9:$P$10))</f>
        <v/>
      </c>
      <c r="F56" s="142"/>
      <c r="G56" s="142"/>
      <c r="H56" s="142"/>
      <c r="I56" s="142"/>
      <c r="J56" s="154"/>
      <c r="K56" s="154"/>
      <c r="L56" s="142"/>
      <c r="M56" s="142"/>
      <c r="N56" s="142"/>
      <c r="O56" s="142"/>
      <c r="P56" s="142"/>
      <c r="Q56" s="142"/>
      <c r="R56" s="154"/>
      <c r="S56" s="154"/>
      <c r="T56" s="142"/>
      <c r="U56" s="142"/>
      <c r="V56" s="142"/>
      <c r="W56" s="142"/>
      <c r="X56" s="142"/>
      <c r="Y56" s="142"/>
      <c r="Z56" s="142"/>
      <c r="AA56" s="142"/>
      <c r="AB56" s="154"/>
      <c r="AC56" s="154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58" t="str">
        <f>IF(G56="","",升末班明细!D55)</f>
        <v/>
      </c>
      <c r="AQ56" s="159"/>
    </row>
    <row r="57" s="1" customFormat="1" ht="18.75" customHeight="1" spans="1:236">
      <c r="A57" s="149"/>
      <c r="B57" s="110" t="s">
        <v>26</v>
      </c>
      <c r="C57" s="111"/>
      <c r="D57" s="111"/>
      <c r="E57" s="111"/>
      <c r="F57" s="111"/>
      <c r="G57" s="145"/>
      <c r="H57" s="146">
        <f>IF(OR(SUM(H51:H56)=0,COUNTA($G$51:$G$56)=0),0,SUM(H51:H56)/COUNTA($G$51:$G$56))</f>
        <v>0</v>
      </c>
      <c r="I57" s="146">
        <f t="shared" ref="I57:AO57" si="17">IF(OR(SUM(I51:I56)=0,COUNTA($G$51:$G$56)=0),0,SUM(I51:I56)/COUNTA($G$51:$G$56))</f>
        <v>0</v>
      </c>
      <c r="J57" s="146">
        <f t="shared" si="17"/>
        <v>0</v>
      </c>
      <c r="K57" s="146">
        <f t="shared" si="17"/>
        <v>0</v>
      </c>
      <c r="L57" s="146">
        <f t="shared" si="17"/>
        <v>0</v>
      </c>
      <c r="M57" s="146">
        <f t="shared" si="17"/>
        <v>0</v>
      </c>
      <c r="N57" s="146">
        <f t="shared" si="17"/>
        <v>0</v>
      </c>
      <c r="O57" s="146">
        <f t="shared" si="17"/>
        <v>0</v>
      </c>
      <c r="P57" s="146">
        <f t="shared" si="17"/>
        <v>0</v>
      </c>
      <c r="Q57" s="146">
        <f t="shared" si="17"/>
        <v>0</v>
      </c>
      <c r="R57" s="146">
        <f t="shared" si="17"/>
        <v>0</v>
      </c>
      <c r="S57" s="146">
        <f t="shared" si="17"/>
        <v>0</v>
      </c>
      <c r="T57" s="146">
        <f t="shared" si="17"/>
        <v>0</v>
      </c>
      <c r="U57" s="146">
        <f t="shared" si="17"/>
        <v>0</v>
      </c>
      <c r="V57" s="146">
        <f t="shared" si="17"/>
        <v>0</v>
      </c>
      <c r="W57" s="146">
        <f t="shared" si="17"/>
        <v>0</v>
      </c>
      <c r="X57" s="146">
        <f t="shared" si="17"/>
        <v>0</v>
      </c>
      <c r="Y57" s="146">
        <f t="shared" si="17"/>
        <v>0</v>
      </c>
      <c r="Z57" s="146">
        <f t="shared" si="17"/>
        <v>0</v>
      </c>
      <c r="AA57" s="146">
        <f t="shared" si="17"/>
        <v>0</v>
      </c>
      <c r="AB57" s="146">
        <f t="shared" si="17"/>
        <v>0</v>
      </c>
      <c r="AC57" s="146">
        <f t="shared" si="17"/>
        <v>0</v>
      </c>
      <c r="AD57" s="146">
        <f t="shared" si="17"/>
        <v>0</v>
      </c>
      <c r="AE57" s="146">
        <f t="shared" si="17"/>
        <v>0</v>
      </c>
      <c r="AF57" s="146">
        <f t="shared" si="17"/>
        <v>0</v>
      </c>
      <c r="AG57" s="146">
        <f t="shared" si="17"/>
        <v>0</v>
      </c>
      <c r="AH57" s="146">
        <f t="shared" si="17"/>
        <v>0</v>
      </c>
      <c r="AI57" s="146">
        <f t="shared" si="17"/>
        <v>0</v>
      </c>
      <c r="AJ57" s="146">
        <f t="shared" si="17"/>
        <v>0</v>
      </c>
      <c r="AK57" s="146">
        <f t="shared" si="17"/>
        <v>0</v>
      </c>
      <c r="AL57" s="146">
        <f t="shared" si="17"/>
        <v>0</v>
      </c>
      <c r="AM57" s="146">
        <f t="shared" si="17"/>
        <v>0</v>
      </c>
      <c r="AN57" s="146">
        <f t="shared" si="17"/>
        <v>0</v>
      </c>
      <c r="AO57" s="146">
        <f t="shared" si="17"/>
        <v>0</v>
      </c>
      <c r="AP57" s="160"/>
      <c r="AQ57" s="161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</row>
    <row r="58" ht="18.75" customHeight="1" spans="1:43">
      <c r="A58" s="147" t="s">
        <v>62</v>
      </c>
      <c r="B58" s="141">
        <f>90-通关分!D64-SUM(升末班明细!$P$9:$P$10)</f>
        <v>88</v>
      </c>
      <c r="C58" s="141">
        <f>90-通关分!E64-SUM(升末班明细!$P$9:$P$10)</f>
        <v>88</v>
      </c>
      <c r="D58" s="18" t="str">
        <f>IF(G58="","",90-通关分!D58-SUM(升末班明细!$P$9:$P$10))</f>
        <v/>
      </c>
      <c r="E58" s="18" t="str">
        <f>IF(G58="","",90-通关分!E58-SUM(升末班明细!$P$9:$P$10))</f>
        <v/>
      </c>
      <c r="F58" s="142"/>
      <c r="G58" s="142"/>
      <c r="H58" s="142"/>
      <c r="I58" s="142"/>
      <c r="J58" s="154"/>
      <c r="K58" s="154"/>
      <c r="L58" s="142"/>
      <c r="M58" s="142"/>
      <c r="N58" s="142"/>
      <c r="O58" s="142"/>
      <c r="P58" s="142"/>
      <c r="Q58" s="142"/>
      <c r="R58" s="154"/>
      <c r="S58" s="154"/>
      <c r="T58" s="142"/>
      <c r="U58" s="142"/>
      <c r="V58" s="142"/>
      <c r="W58" s="142"/>
      <c r="X58" s="142"/>
      <c r="Y58" s="142"/>
      <c r="Z58" s="142"/>
      <c r="AA58" s="142"/>
      <c r="AB58" s="154"/>
      <c r="AC58" s="154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58" t="str">
        <f>IF(G58="","",升末班明细!D57)</f>
        <v/>
      </c>
      <c r="AQ58" s="159"/>
    </row>
    <row r="59" ht="18.75" customHeight="1" spans="1:43">
      <c r="A59" s="148"/>
      <c r="B59" s="143">
        <f t="shared" ref="B59:C63" si="18">B58</f>
        <v>88</v>
      </c>
      <c r="C59" s="143">
        <f t="shared" si="18"/>
        <v>88</v>
      </c>
      <c r="D59" s="18" t="str">
        <f>IF(G59="","",90-通关分!D59-SUM(升末班明细!$P$9:$P$10))</f>
        <v/>
      </c>
      <c r="E59" s="18" t="str">
        <f>IF(G59="","",90-通关分!E59-SUM(升末班明细!$P$9:$P$10))</f>
        <v/>
      </c>
      <c r="F59" s="142"/>
      <c r="G59" s="142"/>
      <c r="H59" s="142"/>
      <c r="I59" s="142"/>
      <c r="J59" s="154"/>
      <c r="K59" s="154"/>
      <c r="L59" s="142"/>
      <c r="M59" s="142"/>
      <c r="N59" s="142"/>
      <c r="O59" s="142"/>
      <c r="P59" s="142"/>
      <c r="Q59" s="142"/>
      <c r="R59" s="154"/>
      <c r="S59" s="154"/>
      <c r="T59" s="142"/>
      <c r="U59" s="142"/>
      <c r="V59" s="142"/>
      <c r="W59" s="142"/>
      <c r="X59" s="142"/>
      <c r="Y59" s="142"/>
      <c r="Z59" s="142"/>
      <c r="AA59" s="142"/>
      <c r="AB59" s="154"/>
      <c r="AC59" s="154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58" t="str">
        <f>IF(G59="","",升末班明细!D58)</f>
        <v/>
      </c>
      <c r="AQ59" s="159"/>
    </row>
    <row r="60" ht="18.75" customHeight="1" spans="1:43">
      <c r="A60" s="148"/>
      <c r="B60" s="143">
        <f t="shared" si="18"/>
        <v>88</v>
      </c>
      <c r="C60" s="143">
        <f t="shared" si="18"/>
        <v>88</v>
      </c>
      <c r="D60" s="18" t="str">
        <f>IF(G60="","",90-通关分!D60-SUM(升末班明细!$P$9:$P$10))</f>
        <v/>
      </c>
      <c r="E60" s="18" t="str">
        <f>IF(G60="","",90-通关分!E60-SUM(升末班明细!$P$9:$P$10))</f>
        <v/>
      </c>
      <c r="F60" s="142"/>
      <c r="G60" s="142"/>
      <c r="H60" s="142"/>
      <c r="I60" s="142"/>
      <c r="J60" s="154"/>
      <c r="K60" s="154"/>
      <c r="L60" s="142"/>
      <c r="M60" s="142"/>
      <c r="N60" s="142"/>
      <c r="O60" s="142"/>
      <c r="P60" s="142"/>
      <c r="Q60" s="142"/>
      <c r="R60" s="154"/>
      <c r="S60" s="154"/>
      <c r="T60" s="142"/>
      <c r="U60" s="142"/>
      <c r="V60" s="142"/>
      <c r="W60" s="142"/>
      <c r="X60" s="142"/>
      <c r="Y60" s="142"/>
      <c r="Z60" s="142"/>
      <c r="AA60" s="142"/>
      <c r="AB60" s="154"/>
      <c r="AC60" s="154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58" t="str">
        <f>IF(G60="","",升末班明细!D59)</f>
        <v/>
      </c>
      <c r="AQ60" s="159"/>
    </row>
    <row r="61" ht="18.75" customHeight="1" spans="1:43">
      <c r="A61" s="148"/>
      <c r="B61" s="143">
        <f t="shared" si="18"/>
        <v>88</v>
      </c>
      <c r="C61" s="143">
        <f t="shared" si="18"/>
        <v>88</v>
      </c>
      <c r="D61" s="18" t="str">
        <f>IF(G61="","",90-通关分!D61-SUM(升末班明细!$P$9:$P$10))</f>
        <v/>
      </c>
      <c r="E61" s="18" t="str">
        <f>IF(G61="","",90-通关分!E61-SUM(升末班明细!$P$9:$P$10))</f>
        <v/>
      </c>
      <c r="F61" s="142"/>
      <c r="G61" s="142"/>
      <c r="H61" s="142"/>
      <c r="I61" s="142"/>
      <c r="J61" s="154"/>
      <c r="K61" s="154"/>
      <c r="L61" s="142"/>
      <c r="M61" s="142"/>
      <c r="N61" s="142"/>
      <c r="O61" s="142"/>
      <c r="P61" s="142"/>
      <c r="Q61" s="142"/>
      <c r="R61" s="154"/>
      <c r="S61" s="154"/>
      <c r="T61" s="142"/>
      <c r="U61" s="142"/>
      <c r="V61" s="142"/>
      <c r="W61" s="142"/>
      <c r="X61" s="142"/>
      <c r="Y61" s="142"/>
      <c r="Z61" s="142"/>
      <c r="AA61" s="142"/>
      <c r="AB61" s="154"/>
      <c r="AC61" s="154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58" t="str">
        <f>IF(G61="","",升末班明细!D60)</f>
        <v/>
      </c>
      <c r="AQ61" s="159"/>
    </row>
    <row r="62" ht="18.75" customHeight="1" spans="1:43">
      <c r="A62" s="148"/>
      <c r="B62" s="143">
        <f t="shared" si="18"/>
        <v>88</v>
      </c>
      <c r="C62" s="143">
        <f t="shared" si="18"/>
        <v>88</v>
      </c>
      <c r="D62" s="18" t="str">
        <f>IF(G62="","",90-通关分!D62-SUM(升末班明细!$P$9:$P$10))</f>
        <v/>
      </c>
      <c r="E62" s="18" t="str">
        <f>IF(G62="","",90-通关分!E62-SUM(升末班明细!$P$9:$P$10))</f>
        <v/>
      </c>
      <c r="F62" s="142"/>
      <c r="G62" s="142"/>
      <c r="H62" s="142"/>
      <c r="I62" s="142"/>
      <c r="J62" s="154"/>
      <c r="K62" s="154"/>
      <c r="L62" s="142"/>
      <c r="M62" s="142"/>
      <c r="N62" s="142"/>
      <c r="O62" s="142"/>
      <c r="P62" s="142"/>
      <c r="Q62" s="142"/>
      <c r="R62" s="154"/>
      <c r="S62" s="154"/>
      <c r="T62" s="142"/>
      <c r="U62" s="142"/>
      <c r="V62" s="142"/>
      <c r="W62" s="142"/>
      <c r="X62" s="142"/>
      <c r="Y62" s="142"/>
      <c r="Z62" s="142"/>
      <c r="AA62" s="142"/>
      <c r="AB62" s="154"/>
      <c r="AC62" s="154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58" t="str">
        <f>IF(G62="","",升末班明细!D61)</f>
        <v/>
      </c>
      <c r="AQ62" s="159"/>
    </row>
    <row r="63" ht="18.75" customHeight="1" spans="1:43">
      <c r="A63" s="148"/>
      <c r="B63" s="144">
        <f t="shared" si="18"/>
        <v>88</v>
      </c>
      <c r="C63" s="144">
        <f t="shared" si="18"/>
        <v>88</v>
      </c>
      <c r="D63" s="18" t="str">
        <f>IF(G63="","",90-通关分!D63-SUM(升末班明细!$P$9:$P$10))</f>
        <v/>
      </c>
      <c r="E63" s="18" t="str">
        <f>IF(G63="","",90-通关分!E63-SUM(升末班明细!$P$9:$P$10))</f>
        <v/>
      </c>
      <c r="F63" s="142"/>
      <c r="G63" s="142"/>
      <c r="H63" s="142"/>
      <c r="I63" s="142"/>
      <c r="J63" s="154"/>
      <c r="K63" s="154"/>
      <c r="L63" s="142"/>
      <c r="M63" s="142"/>
      <c r="N63" s="142"/>
      <c r="O63" s="142"/>
      <c r="P63" s="142"/>
      <c r="Q63" s="142"/>
      <c r="R63" s="154"/>
      <c r="S63" s="154"/>
      <c r="T63" s="142"/>
      <c r="U63" s="142"/>
      <c r="V63" s="142"/>
      <c r="W63" s="142"/>
      <c r="X63" s="142"/>
      <c r="Y63" s="142"/>
      <c r="Z63" s="142"/>
      <c r="AA63" s="142"/>
      <c r="AB63" s="154"/>
      <c r="AC63" s="154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58" t="str">
        <f>IF(G63="","",升末班明细!D62)</f>
        <v/>
      </c>
      <c r="AQ63" s="159"/>
    </row>
    <row r="64" s="1" customFormat="1" ht="18.75" customHeight="1" spans="1:236">
      <c r="A64" s="149"/>
      <c r="B64" s="110" t="s">
        <v>26</v>
      </c>
      <c r="C64" s="111"/>
      <c r="D64" s="111"/>
      <c r="E64" s="111"/>
      <c r="F64" s="111"/>
      <c r="G64" s="145"/>
      <c r="H64" s="146">
        <f>IF(OR(SUM(H58:H63)=0,COUNTA($G$58:$G$63)=0),0,SUM(H58:H63)/COUNTA($G$58:$G$63))</f>
        <v>0</v>
      </c>
      <c r="I64" s="146">
        <f t="shared" ref="I64:AO64" si="19">IF(OR(SUM(I58:I63)=0,COUNTA($G$58:$G$63)=0),0,SUM(I58:I63)/COUNTA($G$58:$G$63))</f>
        <v>0</v>
      </c>
      <c r="J64" s="146">
        <f t="shared" si="19"/>
        <v>0</v>
      </c>
      <c r="K64" s="146">
        <f t="shared" si="19"/>
        <v>0</v>
      </c>
      <c r="L64" s="146">
        <f t="shared" si="19"/>
        <v>0</v>
      </c>
      <c r="M64" s="146">
        <f t="shared" si="19"/>
        <v>0</v>
      </c>
      <c r="N64" s="146">
        <f t="shared" si="19"/>
        <v>0</v>
      </c>
      <c r="O64" s="146">
        <f t="shared" si="19"/>
        <v>0</v>
      </c>
      <c r="P64" s="146">
        <f t="shared" si="19"/>
        <v>0</v>
      </c>
      <c r="Q64" s="146">
        <f t="shared" si="19"/>
        <v>0</v>
      </c>
      <c r="R64" s="146">
        <f t="shared" si="19"/>
        <v>0</v>
      </c>
      <c r="S64" s="146">
        <f t="shared" si="19"/>
        <v>0</v>
      </c>
      <c r="T64" s="146">
        <f t="shared" si="19"/>
        <v>0</v>
      </c>
      <c r="U64" s="146">
        <f t="shared" si="19"/>
        <v>0</v>
      </c>
      <c r="V64" s="146">
        <f t="shared" si="19"/>
        <v>0</v>
      </c>
      <c r="W64" s="146">
        <f t="shared" si="19"/>
        <v>0</v>
      </c>
      <c r="X64" s="146">
        <f t="shared" si="19"/>
        <v>0</v>
      </c>
      <c r="Y64" s="146">
        <f t="shared" si="19"/>
        <v>0</v>
      </c>
      <c r="Z64" s="146">
        <f t="shared" si="19"/>
        <v>0</v>
      </c>
      <c r="AA64" s="146">
        <f t="shared" si="19"/>
        <v>0</v>
      </c>
      <c r="AB64" s="146">
        <f t="shared" si="19"/>
        <v>0</v>
      </c>
      <c r="AC64" s="146">
        <f t="shared" si="19"/>
        <v>0</v>
      </c>
      <c r="AD64" s="146">
        <f t="shared" si="19"/>
        <v>0</v>
      </c>
      <c r="AE64" s="146">
        <f t="shared" si="19"/>
        <v>0</v>
      </c>
      <c r="AF64" s="146">
        <f t="shared" si="19"/>
        <v>0</v>
      </c>
      <c r="AG64" s="146">
        <f t="shared" si="19"/>
        <v>0</v>
      </c>
      <c r="AH64" s="146">
        <f t="shared" si="19"/>
        <v>0</v>
      </c>
      <c r="AI64" s="146">
        <f t="shared" si="19"/>
        <v>0</v>
      </c>
      <c r="AJ64" s="146">
        <f t="shared" si="19"/>
        <v>0</v>
      </c>
      <c r="AK64" s="146">
        <f t="shared" si="19"/>
        <v>0</v>
      </c>
      <c r="AL64" s="146">
        <f t="shared" si="19"/>
        <v>0</v>
      </c>
      <c r="AM64" s="146">
        <f t="shared" si="19"/>
        <v>0</v>
      </c>
      <c r="AN64" s="146">
        <f t="shared" si="19"/>
        <v>0</v>
      </c>
      <c r="AO64" s="146">
        <f t="shared" si="19"/>
        <v>0</v>
      </c>
      <c r="AP64" s="160"/>
      <c r="AQ64" s="161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</row>
    <row r="65" ht="18.75" customHeight="1" spans="1:43">
      <c r="A65" s="147" t="s">
        <v>63</v>
      </c>
      <c r="B65" s="141">
        <f>90-通关分!D71-SUM(升末班明细!$P$9:$P$10)</f>
        <v>88</v>
      </c>
      <c r="C65" s="141">
        <f>90-通关分!E71-SUM(升末班明细!$P$9:$P$10)</f>
        <v>88</v>
      </c>
      <c r="D65" s="18" t="str">
        <f>IF(G65="","",90-通关分!D65-SUM(升末班明细!$P$9:$P$10))</f>
        <v/>
      </c>
      <c r="E65" s="18" t="str">
        <f>IF(G65="","",90-通关分!E65-SUM(升末班明细!$P$9:$P$10))</f>
        <v/>
      </c>
      <c r="F65" s="142"/>
      <c r="G65" s="142"/>
      <c r="H65" s="142"/>
      <c r="I65" s="142"/>
      <c r="J65" s="154"/>
      <c r="K65" s="154"/>
      <c r="L65" s="142"/>
      <c r="M65" s="142"/>
      <c r="N65" s="142"/>
      <c r="O65" s="142"/>
      <c r="P65" s="142"/>
      <c r="Q65" s="142"/>
      <c r="R65" s="154"/>
      <c r="S65" s="154"/>
      <c r="T65" s="142"/>
      <c r="U65" s="142"/>
      <c r="V65" s="142"/>
      <c r="W65" s="142"/>
      <c r="X65" s="142"/>
      <c r="Y65" s="142"/>
      <c r="Z65" s="142"/>
      <c r="AA65" s="142"/>
      <c r="AB65" s="154"/>
      <c r="AC65" s="154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58" t="str">
        <f>IF(G65="","",升末班明细!D64)</f>
        <v/>
      </c>
      <c r="AQ65" s="159"/>
    </row>
    <row r="66" ht="18.75" customHeight="1" spans="1:43">
      <c r="A66" s="148"/>
      <c r="B66" s="143">
        <f t="shared" ref="B66:C70" si="20">B65</f>
        <v>88</v>
      </c>
      <c r="C66" s="143">
        <f t="shared" si="20"/>
        <v>88</v>
      </c>
      <c r="D66" s="18" t="str">
        <f>IF(G66="","",90-通关分!D66-SUM(升末班明细!$P$9:$P$10))</f>
        <v/>
      </c>
      <c r="E66" s="18" t="str">
        <f>IF(G66="","",90-通关分!E66-SUM(升末班明细!$P$9:$P$10))</f>
        <v/>
      </c>
      <c r="F66" s="142"/>
      <c r="G66" s="142"/>
      <c r="H66" s="142"/>
      <c r="I66" s="142"/>
      <c r="J66" s="154"/>
      <c r="K66" s="154"/>
      <c r="L66" s="142"/>
      <c r="M66" s="142"/>
      <c r="N66" s="142"/>
      <c r="O66" s="142"/>
      <c r="P66" s="142"/>
      <c r="Q66" s="142"/>
      <c r="R66" s="154"/>
      <c r="S66" s="154"/>
      <c r="T66" s="142"/>
      <c r="U66" s="142"/>
      <c r="V66" s="142"/>
      <c r="W66" s="142"/>
      <c r="X66" s="142"/>
      <c r="Y66" s="142"/>
      <c r="Z66" s="142"/>
      <c r="AA66" s="142"/>
      <c r="AB66" s="154"/>
      <c r="AC66" s="154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58" t="str">
        <f>IF(G66="","",升末班明细!D65)</f>
        <v/>
      </c>
      <c r="AQ66" s="159"/>
    </row>
    <row r="67" ht="18.75" customHeight="1" spans="1:43">
      <c r="A67" s="148"/>
      <c r="B67" s="143">
        <f t="shared" si="20"/>
        <v>88</v>
      </c>
      <c r="C67" s="143">
        <f t="shared" si="20"/>
        <v>88</v>
      </c>
      <c r="D67" s="18" t="str">
        <f>IF(G67="","",90-通关分!D67-SUM(升末班明细!$P$9:$P$10))</f>
        <v/>
      </c>
      <c r="E67" s="18" t="str">
        <f>IF(G67="","",90-通关分!E67-SUM(升末班明细!$P$9:$P$10))</f>
        <v/>
      </c>
      <c r="F67" s="142"/>
      <c r="G67" s="142"/>
      <c r="H67" s="142"/>
      <c r="I67" s="142"/>
      <c r="J67" s="154"/>
      <c r="K67" s="154"/>
      <c r="L67" s="142"/>
      <c r="M67" s="142"/>
      <c r="N67" s="142"/>
      <c r="O67" s="142"/>
      <c r="P67" s="142"/>
      <c r="Q67" s="142"/>
      <c r="R67" s="154"/>
      <c r="S67" s="154"/>
      <c r="T67" s="142"/>
      <c r="U67" s="142"/>
      <c r="V67" s="142"/>
      <c r="W67" s="142"/>
      <c r="X67" s="142"/>
      <c r="Y67" s="142"/>
      <c r="Z67" s="142"/>
      <c r="AA67" s="142"/>
      <c r="AB67" s="154"/>
      <c r="AC67" s="154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58" t="str">
        <f>IF(G67="","",升末班明细!D66)</f>
        <v/>
      </c>
      <c r="AQ67" s="159"/>
    </row>
    <row r="68" ht="18.75" customHeight="1" spans="1:43">
      <c r="A68" s="148"/>
      <c r="B68" s="143">
        <f t="shared" si="20"/>
        <v>88</v>
      </c>
      <c r="C68" s="143">
        <f t="shared" si="20"/>
        <v>88</v>
      </c>
      <c r="D68" s="18" t="str">
        <f>IF(G68="","",90-通关分!D68-SUM(升末班明细!$P$9:$P$10))</f>
        <v/>
      </c>
      <c r="E68" s="18" t="str">
        <f>IF(G68="","",90-通关分!E68-SUM(升末班明细!$P$9:$P$10))</f>
        <v/>
      </c>
      <c r="F68" s="142"/>
      <c r="G68" s="142"/>
      <c r="H68" s="142"/>
      <c r="I68" s="142"/>
      <c r="J68" s="154"/>
      <c r="K68" s="154"/>
      <c r="L68" s="142"/>
      <c r="M68" s="142"/>
      <c r="N68" s="142"/>
      <c r="O68" s="142"/>
      <c r="P68" s="142"/>
      <c r="Q68" s="142"/>
      <c r="R68" s="154"/>
      <c r="S68" s="154"/>
      <c r="T68" s="142"/>
      <c r="U68" s="142"/>
      <c r="V68" s="142"/>
      <c r="W68" s="142"/>
      <c r="X68" s="142"/>
      <c r="Y68" s="142"/>
      <c r="Z68" s="142"/>
      <c r="AA68" s="142"/>
      <c r="AB68" s="154"/>
      <c r="AC68" s="154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58" t="str">
        <f>IF(G68="","",升末班明细!D67)</f>
        <v/>
      </c>
      <c r="AQ68" s="159"/>
    </row>
    <row r="69" ht="18.75" customHeight="1" spans="1:43">
      <c r="A69" s="148"/>
      <c r="B69" s="143">
        <f t="shared" si="20"/>
        <v>88</v>
      </c>
      <c r="C69" s="143">
        <f t="shared" si="20"/>
        <v>88</v>
      </c>
      <c r="D69" s="18" t="str">
        <f>IF(G69="","",90-通关分!D69-SUM(升末班明细!$P$9:$P$10))</f>
        <v/>
      </c>
      <c r="E69" s="18" t="str">
        <f>IF(G69="","",90-通关分!E69-SUM(升末班明细!$P$9:$P$10))</f>
        <v/>
      </c>
      <c r="F69" s="142"/>
      <c r="G69" s="142"/>
      <c r="H69" s="142"/>
      <c r="I69" s="142"/>
      <c r="J69" s="154"/>
      <c r="K69" s="154"/>
      <c r="L69" s="142"/>
      <c r="M69" s="142"/>
      <c r="N69" s="142"/>
      <c r="O69" s="142"/>
      <c r="P69" s="142"/>
      <c r="Q69" s="142"/>
      <c r="R69" s="154"/>
      <c r="S69" s="154"/>
      <c r="T69" s="142"/>
      <c r="U69" s="142"/>
      <c r="V69" s="142"/>
      <c r="W69" s="142"/>
      <c r="X69" s="142"/>
      <c r="Y69" s="142"/>
      <c r="Z69" s="142"/>
      <c r="AA69" s="142"/>
      <c r="AB69" s="154"/>
      <c r="AC69" s="154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58" t="str">
        <f>IF(G69="","",升末班明细!D68)</f>
        <v/>
      </c>
      <c r="AQ69" s="159"/>
    </row>
    <row r="70" ht="18.75" customHeight="1" spans="1:43">
      <c r="A70" s="148"/>
      <c r="B70" s="144">
        <f t="shared" si="20"/>
        <v>88</v>
      </c>
      <c r="C70" s="144">
        <f t="shared" si="20"/>
        <v>88</v>
      </c>
      <c r="D70" s="18" t="str">
        <f>IF(G70="","",90-通关分!D70-SUM(升末班明细!$P$9:$P$10))</f>
        <v/>
      </c>
      <c r="E70" s="18" t="str">
        <f>IF(G70="","",90-通关分!E70-SUM(升末班明细!$P$9:$P$10))</f>
        <v/>
      </c>
      <c r="F70" s="142"/>
      <c r="G70" s="142"/>
      <c r="H70" s="142"/>
      <c r="I70" s="142"/>
      <c r="J70" s="154"/>
      <c r="K70" s="154"/>
      <c r="L70" s="142"/>
      <c r="M70" s="142"/>
      <c r="N70" s="142"/>
      <c r="O70" s="142"/>
      <c r="P70" s="142"/>
      <c r="Q70" s="142"/>
      <c r="R70" s="154"/>
      <c r="S70" s="154"/>
      <c r="T70" s="142"/>
      <c r="U70" s="142"/>
      <c r="V70" s="142"/>
      <c r="W70" s="142"/>
      <c r="X70" s="142"/>
      <c r="Y70" s="142"/>
      <c r="Z70" s="142"/>
      <c r="AA70" s="142"/>
      <c r="AB70" s="154"/>
      <c r="AC70" s="154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58" t="str">
        <f>IF(G70="","",升末班明细!D69)</f>
        <v/>
      </c>
      <c r="AQ70" s="159"/>
    </row>
    <row r="71" s="1" customFormat="1" ht="18.75" customHeight="1" spans="1:236">
      <c r="A71" s="149"/>
      <c r="B71" s="110" t="s">
        <v>26</v>
      </c>
      <c r="C71" s="111"/>
      <c r="D71" s="111"/>
      <c r="E71" s="111"/>
      <c r="F71" s="111"/>
      <c r="G71" s="145"/>
      <c r="H71" s="146">
        <f>IF(OR(SUM(H65:H70)=0,COUNTA($G$65:$G$70)=0),0,SUM(H65:H70)/COUNTA($G$65:$G$70))</f>
        <v>0</v>
      </c>
      <c r="I71" s="146">
        <f t="shared" ref="I71:AO71" si="21">IF(OR(SUM(I65:I70)=0,COUNTA($G$65:$G$70)=0),0,SUM(I65:I70)/COUNTA($G$65:$G$70))</f>
        <v>0</v>
      </c>
      <c r="J71" s="146">
        <f t="shared" si="21"/>
        <v>0</v>
      </c>
      <c r="K71" s="146">
        <f t="shared" si="21"/>
        <v>0</v>
      </c>
      <c r="L71" s="146">
        <f t="shared" si="21"/>
        <v>0</v>
      </c>
      <c r="M71" s="146">
        <f t="shared" si="21"/>
        <v>0</v>
      </c>
      <c r="N71" s="146">
        <f t="shared" si="21"/>
        <v>0</v>
      </c>
      <c r="O71" s="146">
        <f t="shared" si="21"/>
        <v>0</v>
      </c>
      <c r="P71" s="146">
        <f t="shared" si="21"/>
        <v>0</v>
      </c>
      <c r="Q71" s="146">
        <f t="shared" si="21"/>
        <v>0</v>
      </c>
      <c r="R71" s="146">
        <f t="shared" si="21"/>
        <v>0</v>
      </c>
      <c r="S71" s="146">
        <f t="shared" si="21"/>
        <v>0</v>
      </c>
      <c r="T71" s="146">
        <f t="shared" si="21"/>
        <v>0</v>
      </c>
      <c r="U71" s="146">
        <f t="shared" si="21"/>
        <v>0</v>
      </c>
      <c r="V71" s="146">
        <f t="shared" si="21"/>
        <v>0</v>
      </c>
      <c r="W71" s="146">
        <f t="shared" si="21"/>
        <v>0</v>
      </c>
      <c r="X71" s="146">
        <f t="shared" si="21"/>
        <v>0</v>
      </c>
      <c r="Y71" s="146">
        <f t="shared" si="21"/>
        <v>0</v>
      </c>
      <c r="Z71" s="146">
        <f t="shared" si="21"/>
        <v>0</v>
      </c>
      <c r="AA71" s="146">
        <f t="shared" si="21"/>
        <v>0</v>
      </c>
      <c r="AB71" s="146">
        <f t="shared" si="21"/>
        <v>0</v>
      </c>
      <c r="AC71" s="146">
        <f t="shared" si="21"/>
        <v>0</v>
      </c>
      <c r="AD71" s="146">
        <f t="shared" si="21"/>
        <v>0</v>
      </c>
      <c r="AE71" s="146">
        <f t="shared" si="21"/>
        <v>0</v>
      </c>
      <c r="AF71" s="146">
        <f t="shared" si="21"/>
        <v>0</v>
      </c>
      <c r="AG71" s="146">
        <f t="shared" si="21"/>
        <v>0</v>
      </c>
      <c r="AH71" s="146">
        <f t="shared" si="21"/>
        <v>0</v>
      </c>
      <c r="AI71" s="146">
        <f t="shared" si="21"/>
        <v>0</v>
      </c>
      <c r="AJ71" s="146">
        <f t="shared" si="21"/>
        <v>0</v>
      </c>
      <c r="AK71" s="146">
        <f t="shared" si="21"/>
        <v>0</v>
      </c>
      <c r="AL71" s="146">
        <f t="shared" si="21"/>
        <v>0</v>
      </c>
      <c r="AM71" s="146">
        <f t="shared" si="21"/>
        <v>0</v>
      </c>
      <c r="AN71" s="146">
        <f t="shared" si="21"/>
        <v>0</v>
      </c>
      <c r="AO71" s="146">
        <f t="shared" si="21"/>
        <v>0</v>
      </c>
      <c r="AP71" s="160"/>
      <c r="AQ71" s="161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</row>
    <row r="72" ht="18.75" customHeight="1" spans="1:43">
      <c r="A72" s="147" t="s">
        <v>64</v>
      </c>
      <c r="B72" s="141">
        <f>90-通关分!D78-SUM(升末班明细!$P$9:$P$10)</f>
        <v>88</v>
      </c>
      <c r="C72" s="141">
        <f>90-通关分!E78-SUM(升末班明细!$P$9:$P$10)</f>
        <v>88</v>
      </c>
      <c r="D72" s="18" t="str">
        <f>IF(G72="","",90-通关分!D72-SUM(升末班明细!$P$9:$P$10))</f>
        <v/>
      </c>
      <c r="E72" s="18" t="str">
        <f>IF(G72="","",90-通关分!E72-SUM(升末班明细!$P$9:$P$10))</f>
        <v/>
      </c>
      <c r="F72" s="142"/>
      <c r="G72" s="142"/>
      <c r="H72" s="142"/>
      <c r="I72" s="142"/>
      <c r="J72" s="154"/>
      <c r="K72" s="154"/>
      <c r="L72" s="142"/>
      <c r="M72" s="142"/>
      <c r="N72" s="142"/>
      <c r="O72" s="142"/>
      <c r="P72" s="142"/>
      <c r="Q72" s="142"/>
      <c r="R72" s="154"/>
      <c r="S72" s="154"/>
      <c r="T72" s="142"/>
      <c r="U72" s="142"/>
      <c r="V72" s="142"/>
      <c r="W72" s="142"/>
      <c r="X72" s="142"/>
      <c r="Y72" s="142"/>
      <c r="Z72" s="142"/>
      <c r="AA72" s="142"/>
      <c r="AB72" s="154"/>
      <c r="AC72" s="154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58" t="str">
        <f>IF(G72="","",升末班明细!D71)</f>
        <v/>
      </c>
      <c r="AQ72" s="159"/>
    </row>
    <row r="73" ht="18.75" customHeight="1" spans="1:43">
      <c r="A73" s="148"/>
      <c r="B73" s="143">
        <f t="shared" ref="B73:C77" si="22">B72</f>
        <v>88</v>
      </c>
      <c r="C73" s="143">
        <f t="shared" si="22"/>
        <v>88</v>
      </c>
      <c r="D73" s="18" t="str">
        <f>IF(G73="","",90-通关分!D73-SUM(升末班明细!$P$9:$P$10))</f>
        <v/>
      </c>
      <c r="E73" s="18" t="str">
        <f>IF(G73="","",90-通关分!E73-SUM(升末班明细!$P$9:$P$10))</f>
        <v/>
      </c>
      <c r="F73" s="142"/>
      <c r="G73" s="142"/>
      <c r="H73" s="142"/>
      <c r="I73" s="142"/>
      <c r="J73" s="154"/>
      <c r="K73" s="154"/>
      <c r="L73" s="142"/>
      <c r="M73" s="142"/>
      <c r="N73" s="142"/>
      <c r="O73" s="142"/>
      <c r="P73" s="142"/>
      <c r="Q73" s="142"/>
      <c r="R73" s="154"/>
      <c r="S73" s="154"/>
      <c r="T73" s="142"/>
      <c r="U73" s="142"/>
      <c r="V73" s="142"/>
      <c r="W73" s="142"/>
      <c r="X73" s="142"/>
      <c r="Y73" s="142"/>
      <c r="Z73" s="142"/>
      <c r="AA73" s="142"/>
      <c r="AB73" s="154"/>
      <c r="AC73" s="154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58" t="str">
        <f>IF(G73="","",升末班明细!D72)</f>
        <v/>
      </c>
      <c r="AQ73" s="159"/>
    </row>
    <row r="74" ht="18.75" customHeight="1" spans="1:43">
      <c r="A74" s="148"/>
      <c r="B74" s="143">
        <f t="shared" si="22"/>
        <v>88</v>
      </c>
      <c r="C74" s="143">
        <f t="shared" si="22"/>
        <v>88</v>
      </c>
      <c r="D74" s="18" t="str">
        <f>IF(G74="","",90-通关分!D74-SUM(升末班明细!$P$9:$P$10))</f>
        <v/>
      </c>
      <c r="E74" s="18" t="str">
        <f>IF(G74="","",90-通关分!E74-SUM(升末班明细!$P$9:$P$10))</f>
        <v/>
      </c>
      <c r="F74" s="142"/>
      <c r="G74" s="142"/>
      <c r="H74" s="142"/>
      <c r="I74" s="142"/>
      <c r="J74" s="154"/>
      <c r="K74" s="154"/>
      <c r="L74" s="142"/>
      <c r="M74" s="142"/>
      <c r="N74" s="142"/>
      <c r="O74" s="142"/>
      <c r="P74" s="142"/>
      <c r="Q74" s="142"/>
      <c r="R74" s="154"/>
      <c r="S74" s="154"/>
      <c r="T74" s="142"/>
      <c r="U74" s="142"/>
      <c r="V74" s="142"/>
      <c r="W74" s="142"/>
      <c r="X74" s="142"/>
      <c r="Y74" s="142"/>
      <c r="Z74" s="142"/>
      <c r="AA74" s="142"/>
      <c r="AB74" s="154"/>
      <c r="AC74" s="154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58" t="str">
        <f>IF(G74="","",升末班明细!D73)</f>
        <v/>
      </c>
      <c r="AQ74" s="159"/>
    </row>
    <row r="75" ht="18.75" customHeight="1" spans="1:43">
      <c r="A75" s="148"/>
      <c r="B75" s="143">
        <f t="shared" si="22"/>
        <v>88</v>
      </c>
      <c r="C75" s="143">
        <f t="shared" si="22"/>
        <v>88</v>
      </c>
      <c r="D75" s="18" t="str">
        <f>IF(G75="","",90-通关分!D75-SUM(升末班明细!$P$9:$P$10))</f>
        <v/>
      </c>
      <c r="E75" s="18" t="str">
        <f>IF(G75="","",90-通关分!E75-SUM(升末班明细!$P$9:$P$10))</f>
        <v/>
      </c>
      <c r="F75" s="142"/>
      <c r="G75" s="142"/>
      <c r="H75" s="142"/>
      <c r="I75" s="142"/>
      <c r="J75" s="154"/>
      <c r="K75" s="154"/>
      <c r="L75" s="142"/>
      <c r="M75" s="142"/>
      <c r="N75" s="142"/>
      <c r="O75" s="142"/>
      <c r="P75" s="142"/>
      <c r="Q75" s="142"/>
      <c r="R75" s="154"/>
      <c r="S75" s="154"/>
      <c r="T75" s="142"/>
      <c r="U75" s="142"/>
      <c r="V75" s="142"/>
      <c r="W75" s="142"/>
      <c r="X75" s="142"/>
      <c r="Y75" s="142"/>
      <c r="Z75" s="142"/>
      <c r="AA75" s="142"/>
      <c r="AB75" s="154"/>
      <c r="AC75" s="154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58" t="str">
        <f>IF(G75="","",升末班明细!D74)</f>
        <v/>
      </c>
      <c r="AQ75" s="159"/>
    </row>
    <row r="76" ht="18.75" customHeight="1" spans="1:43">
      <c r="A76" s="148"/>
      <c r="B76" s="143">
        <f t="shared" si="22"/>
        <v>88</v>
      </c>
      <c r="C76" s="143">
        <f t="shared" si="22"/>
        <v>88</v>
      </c>
      <c r="D76" s="18" t="str">
        <f>IF(G76="","",90-通关分!D76-SUM(升末班明细!$P$9:$P$10))</f>
        <v/>
      </c>
      <c r="E76" s="18" t="str">
        <f>IF(G76="","",90-通关分!E76-SUM(升末班明细!$P$9:$P$10))</f>
        <v/>
      </c>
      <c r="F76" s="142"/>
      <c r="G76" s="142"/>
      <c r="H76" s="142"/>
      <c r="I76" s="142"/>
      <c r="J76" s="154"/>
      <c r="K76" s="154"/>
      <c r="L76" s="142"/>
      <c r="M76" s="142"/>
      <c r="N76" s="142"/>
      <c r="O76" s="142"/>
      <c r="P76" s="142"/>
      <c r="Q76" s="142"/>
      <c r="R76" s="154"/>
      <c r="S76" s="154"/>
      <c r="T76" s="142"/>
      <c r="U76" s="142"/>
      <c r="V76" s="142"/>
      <c r="W76" s="142"/>
      <c r="X76" s="142"/>
      <c r="Y76" s="142"/>
      <c r="Z76" s="142"/>
      <c r="AA76" s="142"/>
      <c r="AB76" s="154"/>
      <c r="AC76" s="154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58" t="str">
        <f>IF(G76="","",升末班明细!D75)</f>
        <v/>
      </c>
      <c r="AQ76" s="159"/>
    </row>
    <row r="77" ht="18.75" customHeight="1" spans="1:43">
      <c r="A77" s="148"/>
      <c r="B77" s="144">
        <f t="shared" si="22"/>
        <v>88</v>
      </c>
      <c r="C77" s="144">
        <f t="shared" si="22"/>
        <v>88</v>
      </c>
      <c r="D77" s="18" t="str">
        <f>IF(G77="","",90-通关分!D77-SUM(升末班明细!$P$9:$P$10))</f>
        <v/>
      </c>
      <c r="E77" s="18" t="str">
        <f>IF(G77="","",90-通关分!E77-SUM(升末班明细!$P$9:$P$10))</f>
        <v/>
      </c>
      <c r="F77" s="142"/>
      <c r="G77" s="142"/>
      <c r="H77" s="142"/>
      <c r="I77" s="142"/>
      <c r="J77" s="154"/>
      <c r="K77" s="154"/>
      <c r="L77" s="142"/>
      <c r="M77" s="142"/>
      <c r="N77" s="142"/>
      <c r="O77" s="142"/>
      <c r="P77" s="142"/>
      <c r="Q77" s="142"/>
      <c r="R77" s="154"/>
      <c r="S77" s="154"/>
      <c r="T77" s="142"/>
      <c r="U77" s="142"/>
      <c r="V77" s="142"/>
      <c r="W77" s="142"/>
      <c r="X77" s="142"/>
      <c r="Y77" s="142"/>
      <c r="Z77" s="142"/>
      <c r="AA77" s="142"/>
      <c r="AB77" s="154"/>
      <c r="AC77" s="154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58" t="str">
        <f>IF(G77="","",升末班明细!D76)</f>
        <v/>
      </c>
      <c r="AQ77" s="159"/>
    </row>
    <row r="78" s="1" customFormat="1" ht="18.75" customHeight="1" spans="1:236">
      <c r="A78" s="149"/>
      <c r="B78" s="110" t="s">
        <v>26</v>
      </c>
      <c r="C78" s="111"/>
      <c r="D78" s="111"/>
      <c r="E78" s="111"/>
      <c r="F78" s="111"/>
      <c r="G78" s="145"/>
      <c r="H78" s="146">
        <f>IF(OR(SUM(H72:H77)=0,COUNTA($G$72:$G$77)=0),0,SUM(H72:H77)/COUNTA($G$72:$G$77))</f>
        <v>0</v>
      </c>
      <c r="I78" s="146">
        <f t="shared" ref="I78:AO78" si="23">IF(OR(SUM(I72:I77)=0,COUNTA($G$72:$G$77)=0),0,SUM(I72:I77)/COUNTA($G$72:$G$77))</f>
        <v>0</v>
      </c>
      <c r="J78" s="146">
        <f t="shared" si="23"/>
        <v>0</v>
      </c>
      <c r="K78" s="146">
        <f t="shared" si="23"/>
        <v>0</v>
      </c>
      <c r="L78" s="146">
        <f t="shared" si="23"/>
        <v>0</v>
      </c>
      <c r="M78" s="146">
        <f t="shared" si="23"/>
        <v>0</v>
      </c>
      <c r="N78" s="146">
        <f t="shared" si="23"/>
        <v>0</v>
      </c>
      <c r="O78" s="146">
        <f t="shared" si="23"/>
        <v>0</v>
      </c>
      <c r="P78" s="146">
        <f t="shared" si="23"/>
        <v>0</v>
      </c>
      <c r="Q78" s="146">
        <f t="shared" si="23"/>
        <v>0</v>
      </c>
      <c r="R78" s="146">
        <f t="shared" si="23"/>
        <v>0</v>
      </c>
      <c r="S78" s="146">
        <f t="shared" si="23"/>
        <v>0</v>
      </c>
      <c r="T78" s="146">
        <f t="shared" si="23"/>
        <v>0</v>
      </c>
      <c r="U78" s="146">
        <f t="shared" si="23"/>
        <v>0</v>
      </c>
      <c r="V78" s="146">
        <f t="shared" si="23"/>
        <v>0</v>
      </c>
      <c r="W78" s="146">
        <f t="shared" si="23"/>
        <v>0</v>
      </c>
      <c r="X78" s="146">
        <f t="shared" si="23"/>
        <v>0</v>
      </c>
      <c r="Y78" s="146">
        <f t="shared" si="23"/>
        <v>0</v>
      </c>
      <c r="Z78" s="146">
        <f t="shared" si="23"/>
        <v>0</v>
      </c>
      <c r="AA78" s="146">
        <f t="shared" si="23"/>
        <v>0</v>
      </c>
      <c r="AB78" s="146">
        <f t="shared" si="23"/>
        <v>0</v>
      </c>
      <c r="AC78" s="146">
        <f t="shared" si="23"/>
        <v>0</v>
      </c>
      <c r="AD78" s="146">
        <f t="shared" si="23"/>
        <v>0</v>
      </c>
      <c r="AE78" s="146">
        <f t="shared" si="23"/>
        <v>0</v>
      </c>
      <c r="AF78" s="146">
        <f t="shared" si="23"/>
        <v>0</v>
      </c>
      <c r="AG78" s="146">
        <f t="shared" si="23"/>
        <v>0</v>
      </c>
      <c r="AH78" s="146">
        <f t="shared" si="23"/>
        <v>0</v>
      </c>
      <c r="AI78" s="146">
        <f t="shared" si="23"/>
        <v>0</v>
      </c>
      <c r="AJ78" s="146">
        <f t="shared" si="23"/>
        <v>0</v>
      </c>
      <c r="AK78" s="146">
        <f t="shared" si="23"/>
        <v>0</v>
      </c>
      <c r="AL78" s="146">
        <f t="shared" si="23"/>
        <v>0</v>
      </c>
      <c r="AM78" s="146">
        <f t="shared" si="23"/>
        <v>0</v>
      </c>
      <c r="AN78" s="146">
        <f t="shared" si="23"/>
        <v>0</v>
      </c>
      <c r="AO78" s="146">
        <f t="shared" si="23"/>
        <v>0</v>
      </c>
      <c r="AP78" s="160"/>
      <c r="AQ78" s="161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</row>
    <row r="79" ht="18.75" customHeight="1" spans="1:43">
      <c r="A79" s="147" t="s">
        <v>65</v>
      </c>
      <c r="B79" s="141">
        <f>90-通关分!D85-SUM(升末班明细!$P$9:$P$10)</f>
        <v>88</v>
      </c>
      <c r="C79" s="141">
        <f>90-通关分!E85-SUM(升末班明细!$P$9:$P$10)</f>
        <v>88</v>
      </c>
      <c r="D79" s="18" t="str">
        <f>IF(G79="","",90-通关分!D79-SUM(升末班明细!$P$9:$P$10))</f>
        <v/>
      </c>
      <c r="E79" s="18" t="str">
        <f>IF(G79="","",90-通关分!E79-SUM(升末班明细!$P$9:$P$10))</f>
        <v/>
      </c>
      <c r="F79" s="142"/>
      <c r="G79" s="142"/>
      <c r="H79" s="142"/>
      <c r="I79" s="142"/>
      <c r="J79" s="154"/>
      <c r="K79" s="154"/>
      <c r="L79" s="142"/>
      <c r="M79" s="142"/>
      <c r="N79" s="142"/>
      <c r="O79" s="142"/>
      <c r="P79" s="142"/>
      <c r="Q79" s="142"/>
      <c r="R79" s="154"/>
      <c r="S79" s="154"/>
      <c r="T79" s="142"/>
      <c r="U79" s="142"/>
      <c r="V79" s="142"/>
      <c r="W79" s="142"/>
      <c r="X79" s="142"/>
      <c r="Y79" s="142"/>
      <c r="Z79" s="142"/>
      <c r="AA79" s="142"/>
      <c r="AB79" s="154"/>
      <c r="AC79" s="154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58" t="str">
        <f>IF(G79="","",升末班明细!D78)</f>
        <v/>
      </c>
      <c r="AQ79" s="159"/>
    </row>
    <row r="80" ht="18.75" customHeight="1" spans="1:43">
      <c r="A80" s="148"/>
      <c r="B80" s="143">
        <f t="shared" ref="B80:C84" si="24">B79</f>
        <v>88</v>
      </c>
      <c r="C80" s="143">
        <f t="shared" si="24"/>
        <v>88</v>
      </c>
      <c r="D80" s="18" t="str">
        <f>IF(G80="","",90-通关分!D80-SUM(升末班明细!$P$9:$P$10))</f>
        <v/>
      </c>
      <c r="E80" s="18" t="str">
        <f>IF(G80="","",90-通关分!E80-SUM(升末班明细!$P$9:$P$10))</f>
        <v/>
      </c>
      <c r="F80" s="142"/>
      <c r="G80" s="142"/>
      <c r="H80" s="142"/>
      <c r="I80" s="142"/>
      <c r="J80" s="154"/>
      <c r="K80" s="154"/>
      <c r="L80" s="142"/>
      <c r="M80" s="142"/>
      <c r="N80" s="142"/>
      <c r="O80" s="142"/>
      <c r="P80" s="142"/>
      <c r="Q80" s="142"/>
      <c r="R80" s="154"/>
      <c r="S80" s="154"/>
      <c r="T80" s="142"/>
      <c r="U80" s="142"/>
      <c r="V80" s="142"/>
      <c r="W80" s="142"/>
      <c r="X80" s="142"/>
      <c r="Y80" s="142"/>
      <c r="Z80" s="142"/>
      <c r="AA80" s="142"/>
      <c r="AB80" s="154"/>
      <c r="AC80" s="154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58" t="str">
        <f>IF(G80="","",升末班明细!D79)</f>
        <v/>
      </c>
      <c r="AQ80" s="159"/>
    </row>
    <row r="81" ht="18.75" customHeight="1" spans="1:43">
      <c r="A81" s="148"/>
      <c r="B81" s="143">
        <f t="shared" si="24"/>
        <v>88</v>
      </c>
      <c r="C81" s="143">
        <f t="shared" si="24"/>
        <v>88</v>
      </c>
      <c r="D81" s="18" t="str">
        <f>IF(G81="","",90-通关分!D81-SUM(升末班明细!$P$9:$P$10))</f>
        <v/>
      </c>
      <c r="E81" s="18" t="str">
        <f>IF(G81="","",90-通关分!E81-SUM(升末班明细!$P$9:$P$10))</f>
        <v/>
      </c>
      <c r="F81" s="142"/>
      <c r="G81" s="142"/>
      <c r="H81" s="142"/>
      <c r="I81" s="142"/>
      <c r="J81" s="154"/>
      <c r="K81" s="154"/>
      <c r="L81" s="142"/>
      <c r="M81" s="142"/>
      <c r="N81" s="142"/>
      <c r="O81" s="142"/>
      <c r="P81" s="142"/>
      <c r="Q81" s="142"/>
      <c r="R81" s="154"/>
      <c r="S81" s="154"/>
      <c r="T81" s="142"/>
      <c r="U81" s="142"/>
      <c r="V81" s="142"/>
      <c r="W81" s="142"/>
      <c r="X81" s="142"/>
      <c r="Y81" s="142"/>
      <c r="Z81" s="142"/>
      <c r="AA81" s="142"/>
      <c r="AB81" s="154"/>
      <c r="AC81" s="154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58" t="str">
        <f>IF(G81="","",升末班明细!D80)</f>
        <v/>
      </c>
      <c r="AQ81" s="159"/>
    </row>
    <row r="82" ht="18.75" customHeight="1" spans="1:43">
      <c r="A82" s="148"/>
      <c r="B82" s="143">
        <f t="shared" si="24"/>
        <v>88</v>
      </c>
      <c r="C82" s="143">
        <f t="shared" si="24"/>
        <v>88</v>
      </c>
      <c r="D82" s="18" t="str">
        <f>IF(G82="","",90-通关分!D82-SUM(升末班明细!$P$9:$P$10))</f>
        <v/>
      </c>
      <c r="E82" s="18" t="str">
        <f>IF(G82="","",90-通关分!E82-SUM(升末班明细!$P$9:$P$10))</f>
        <v/>
      </c>
      <c r="F82" s="142"/>
      <c r="G82" s="142"/>
      <c r="H82" s="142"/>
      <c r="I82" s="142"/>
      <c r="J82" s="154"/>
      <c r="K82" s="154"/>
      <c r="L82" s="142"/>
      <c r="M82" s="142"/>
      <c r="N82" s="142"/>
      <c r="O82" s="142"/>
      <c r="P82" s="142"/>
      <c r="Q82" s="142"/>
      <c r="R82" s="154"/>
      <c r="S82" s="154"/>
      <c r="T82" s="142"/>
      <c r="U82" s="142"/>
      <c r="V82" s="142"/>
      <c r="W82" s="142"/>
      <c r="X82" s="142"/>
      <c r="Y82" s="142"/>
      <c r="Z82" s="142"/>
      <c r="AA82" s="142"/>
      <c r="AB82" s="154"/>
      <c r="AC82" s="154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58" t="str">
        <f>IF(G82="","",升末班明细!D81)</f>
        <v/>
      </c>
      <c r="AQ82" s="159"/>
    </row>
    <row r="83" ht="18.75" customHeight="1" spans="1:43">
      <c r="A83" s="148"/>
      <c r="B83" s="143">
        <f t="shared" si="24"/>
        <v>88</v>
      </c>
      <c r="C83" s="143">
        <f t="shared" si="24"/>
        <v>88</v>
      </c>
      <c r="D83" s="18" t="str">
        <f>IF(G83="","",90-通关分!D83-SUM(升末班明细!$P$9:$P$10))</f>
        <v/>
      </c>
      <c r="E83" s="18" t="str">
        <f>IF(G83="","",90-通关分!E83-SUM(升末班明细!$P$9:$P$10))</f>
        <v/>
      </c>
      <c r="F83" s="142"/>
      <c r="G83" s="142"/>
      <c r="H83" s="142"/>
      <c r="I83" s="142"/>
      <c r="J83" s="154"/>
      <c r="K83" s="154"/>
      <c r="L83" s="142"/>
      <c r="M83" s="142"/>
      <c r="N83" s="142"/>
      <c r="O83" s="142"/>
      <c r="P83" s="142"/>
      <c r="Q83" s="142"/>
      <c r="R83" s="154"/>
      <c r="S83" s="154"/>
      <c r="T83" s="142"/>
      <c r="U83" s="142"/>
      <c r="V83" s="142"/>
      <c r="W83" s="142"/>
      <c r="X83" s="142"/>
      <c r="Y83" s="142"/>
      <c r="Z83" s="142"/>
      <c r="AA83" s="142"/>
      <c r="AB83" s="154"/>
      <c r="AC83" s="154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58" t="str">
        <f>IF(G83="","",升末班明细!D82)</f>
        <v/>
      </c>
      <c r="AQ83" s="159"/>
    </row>
    <row r="84" ht="18.75" customHeight="1" spans="1:43">
      <c r="A84" s="148"/>
      <c r="B84" s="144">
        <f t="shared" si="24"/>
        <v>88</v>
      </c>
      <c r="C84" s="144">
        <f t="shared" si="24"/>
        <v>88</v>
      </c>
      <c r="D84" s="18" t="str">
        <f>IF(G84="","",90-通关分!D84-SUM(升末班明细!$P$9:$P$10))</f>
        <v/>
      </c>
      <c r="E84" s="18" t="str">
        <f>IF(G84="","",90-通关分!E84-SUM(升末班明细!$P$9:$P$10))</f>
        <v/>
      </c>
      <c r="F84" s="142"/>
      <c r="G84" s="142"/>
      <c r="H84" s="142"/>
      <c r="I84" s="142"/>
      <c r="J84" s="154"/>
      <c r="K84" s="154"/>
      <c r="L84" s="142"/>
      <c r="M84" s="142"/>
      <c r="N84" s="142"/>
      <c r="O84" s="142"/>
      <c r="P84" s="142"/>
      <c r="Q84" s="142"/>
      <c r="R84" s="154"/>
      <c r="S84" s="154"/>
      <c r="T84" s="142"/>
      <c r="U84" s="142"/>
      <c r="V84" s="142"/>
      <c r="W84" s="142"/>
      <c r="X84" s="142"/>
      <c r="Y84" s="142"/>
      <c r="Z84" s="142"/>
      <c r="AA84" s="142"/>
      <c r="AB84" s="154"/>
      <c r="AC84" s="154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58" t="str">
        <f>IF(G84="","",升末班明细!D83)</f>
        <v/>
      </c>
      <c r="AQ84" s="159"/>
    </row>
    <row r="85" s="1" customFormat="1" ht="18.75" customHeight="1" spans="1:236">
      <c r="A85" s="149"/>
      <c r="B85" s="110" t="s">
        <v>26</v>
      </c>
      <c r="C85" s="111"/>
      <c r="D85" s="111"/>
      <c r="E85" s="111"/>
      <c r="F85" s="111"/>
      <c r="G85" s="145"/>
      <c r="H85" s="146">
        <f>IF(OR(SUM(H79:H84)=0,COUNTA($G$79:$G$84)=0),0,SUM(H79:H84)/COUNTA($G$79:$G$84))</f>
        <v>0</v>
      </c>
      <c r="I85" s="146">
        <f t="shared" ref="I85:AO85" si="25">IF(OR(SUM(I79:I84)=0,COUNTA($G$79:$G$84)=0),0,SUM(I79:I84)/COUNTA($G$79:$G$84))</f>
        <v>0</v>
      </c>
      <c r="J85" s="146">
        <f t="shared" si="25"/>
        <v>0</v>
      </c>
      <c r="K85" s="146">
        <f t="shared" si="25"/>
        <v>0</v>
      </c>
      <c r="L85" s="146">
        <f t="shared" si="25"/>
        <v>0</v>
      </c>
      <c r="M85" s="146">
        <f t="shared" si="25"/>
        <v>0</v>
      </c>
      <c r="N85" s="146">
        <f t="shared" si="25"/>
        <v>0</v>
      </c>
      <c r="O85" s="146">
        <f t="shared" si="25"/>
        <v>0</v>
      </c>
      <c r="P85" s="146">
        <f t="shared" si="25"/>
        <v>0</v>
      </c>
      <c r="Q85" s="146">
        <f t="shared" si="25"/>
        <v>0</v>
      </c>
      <c r="R85" s="146">
        <f t="shared" si="25"/>
        <v>0</v>
      </c>
      <c r="S85" s="146">
        <f t="shared" si="25"/>
        <v>0</v>
      </c>
      <c r="T85" s="146">
        <f t="shared" si="25"/>
        <v>0</v>
      </c>
      <c r="U85" s="146">
        <f t="shared" si="25"/>
        <v>0</v>
      </c>
      <c r="V85" s="146">
        <f t="shared" si="25"/>
        <v>0</v>
      </c>
      <c r="W85" s="146">
        <f t="shared" si="25"/>
        <v>0</v>
      </c>
      <c r="X85" s="146">
        <f t="shared" si="25"/>
        <v>0</v>
      </c>
      <c r="Y85" s="146">
        <f t="shared" si="25"/>
        <v>0</v>
      </c>
      <c r="Z85" s="146">
        <f t="shared" si="25"/>
        <v>0</v>
      </c>
      <c r="AA85" s="146">
        <f t="shared" si="25"/>
        <v>0</v>
      </c>
      <c r="AB85" s="146">
        <f t="shared" si="25"/>
        <v>0</v>
      </c>
      <c r="AC85" s="146">
        <f t="shared" si="25"/>
        <v>0</v>
      </c>
      <c r="AD85" s="146">
        <f t="shared" si="25"/>
        <v>0</v>
      </c>
      <c r="AE85" s="146">
        <f t="shared" si="25"/>
        <v>0</v>
      </c>
      <c r="AF85" s="146">
        <f t="shared" si="25"/>
        <v>0</v>
      </c>
      <c r="AG85" s="146">
        <f t="shared" si="25"/>
        <v>0</v>
      </c>
      <c r="AH85" s="146">
        <f t="shared" si="25"/>
        <v>0</v>
      </c>
      <c r="AI85" s="146">
        <f t="shared" si="25"/>
        <v>0</v>
      </c>
      <c r="AJ85" s="146">
        <f t="shared" si="25"/>
        <v>0</v>
      </c>
      <c r="AK85" s="146">
        <f t="shared" si="25"/>
        <v>0</v>
      </c>
      <c r="AL85" s="146">
        <f t="shared" si="25"/>
        <v>0</v>
      </c>
      <c r="AM85" s="146">
        <f t="shared" si="25"/>
        <v>0</v>
      </c>
      <c r="AN85" s="146">
        <f t="shared" si="25"/>
        <v>0</v>
      </c>
      <c r="AO85" s="146">
        <f t="shared" si="25"/>
        <v>0</v>
      </c>
      <c r="AP85" s="160"/>
      <c r="AQ85" s="161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</row>
    <row r="86" ht="18.75" customHeight="1" spans="1:43">
      <c r="A86" s="147" t="s">
        <v>66</v>
      </c>
      <c r="B86" s="141">
        <f>90-通关分!D92-SUM(升末班明细!$P$9:$P$10)</f>
        <v>88</v>
      </c>
      <c r="C86" s="141">
        <f>90-通关分!E92-SUM(升末班明细!$P$9:$P$10)</f>
        <v>88</v>
      </c>
      <c r="D86" s="18" t="str">
        <f>IF(G86="","",90-通关分!D86-SUM(升末班明细!$P$9:$P$10))</f>
        <v/>
      </c>
      <c r="E86" s="18" t="str">
        <f>IF(G86="","",90-通关分!E86-SUM(升末班明细!$P$9:$P$10))</f>
        <v/>
      </c>
      <c r="F86" s="142"/>
      <c r="G86" s="142"/>
      <c r="H86" s="142"/>
      <c r="I86" s="142"/>
      <c r="J86" s="154"/>
      <c r="K86" s="154"/>
      <c r="L86" s="142"/>
      <c r="M86" s="142"/>
      <c r="N86" s="142"/>
      <c r="O86" s="142"/>
      <c r="P86" s="142"/>
      <c r="Q86" s="142"/>
      <c r="R86" s="154"/>
      <c r="S86" s="154"/>
      <c r="T86" s="142"/>
      <c r="U86" s="142"/>
      <c r="V86" s="142"/>
      <c r="W86" s="142"/>
      <c r="X86" s="142"/>
      <c r="Y86" s="142"/>
      <c r="Z86" s="142"/>
      <c r="AA86" s="142"/>
      <c r="AB86" s="154"/>
      <c r="AC86" s="154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58" t="str">
        <f>IF(G86="","",升末班明细!D85)</f>
        <v/>
      </c>
      <c r="AQ86" s="159"/>
    </row>
    <row r="87" ht="18.75" customHeight="1" spans="1:43">
      <c r="A87" s="148"/>
      <c r="B87" s="143">
        <f t="shared" ref="B87:C91" si="26">B86</f>
        <v>88</v>
      </c>
      <c r="C87" s="143">
        <f t="shared" si="26"/>
        <v>88</v>
      </c>
      <c r="D87" s="18" t="str">
        <f>IF(G87="","",90-通关分!D87-SUM(升末班明细!$P$9:$P$10))</f>
        <v/>
      </c>
      <c r="E87" s="18" t="str">
        <f>IF(G87="","",90-通关分!E87-SUM(升末班明细!$P$9:$P$10))</f>
        <v/>
      </c>
      <c r="F87" s="142"/>
      <c r="G87" s="142"/>
      <c r="H87" s="142"/>
      <c r="I87" s="142"/>
      <c r="J87" s="154"/>
      <c r="K87" s="154"/>
      <c r="L87" s="142"/>
      <c r="M87" s="142"/>
      <c r="N87" s="142"/>
      <c r="O87" s="142"/>
      <c r="P87" s="142"/>
      <c r="Q87" s="142"/>
      <c r="R87" s="154"/>
      <c r="S87" s="154"/>
      <c r="T87" s="142"/>
      <c r="U87" s="142"/>
      <c r="V87" s="142"/>
      <c r="W87" s="142"/>
      <c r="X87" s="142"/>
      <c r="Y87" s="142"/>
      <c r="Z87" s="142"/>
      <c r="AA87" s="142"/>
      <c r="AB87" s="154"/>
      <c r="AC87" s="154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58" t="str">
        <f>IF(G87="","",升末班明细!D86)</f>
        <v/>
      </c>
      <c r="AQ87" s="159"/>
    </row>
    <row r="88" ht="18.75" customHeight="1" spans="1:43">
      <c r="A88" s="148"/>
      <c r="B88" s="143">
        <f t="shared" si="26"/>
        <v>88</v>
      </c>
      <c r="C88" s="143">
        <f t="shared" si="26"/>
        <v>88</v>
      </c>
      <c r="D88" s="18" t="str">
        <f>IF(G88="","",90-通关分!D88-SUM(升末班明细!$P$9:$P$10))</f>
        <v/>
      </c>
      <c r="E88" s="18" t="str">
        <f>IF(G88="","",90-通关分!E88-SUM(升末班明细!$P$9:$P$10))</f>
        <v/>
      </c>
      <c r="F88" s="142"/>
      <c r="G88" s="142"/>
      <c r="H88" s="142"/>
      <c r="I88" s="142"/>
      <c r="J88" s="154"/>
      <c r="K88" s="154"/>
      <c r="L88" s="142"/>
      <c r="M88" s="142"/>
      <c r="N88" s="142"/>
      <c r="O88" s="142"/>
      <c r="P88" s="142"/>
      <c r="Q88" s="142"/>
      <c r="R88" s="154"/>
      <c r="S88" s="154"/>
      <c r="T88" s="142"/>
      <c r="U88" s="142"/>
      <c r="V88" s="142"/>
      <c r="W88" s="142"/>
      <c r="X88" s="142"/>
      <c r="Y88" s="142"/>
      <c r="Z88" s="142"/>
      <c r="AA88" s="142"/>
      <c r="AB88" s="154"/>
      <c r="AC88" s="154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58" t="str">
        <f>IF(G88="","",升末班明细!D87)</f>
        <v/>
      </c>
      <c r="AQ88" s="159"/>
    </row>
    <row r="89" ht="18.75" customHeight="1" spans="1:43">
      <c r="A89" s="148"/>
      <c r="B89" s="143">
        <f t="shared" si="26"/>
        <v>88</v>
      </c>
      <c r="C89" s="143">
        <f t="shared" si="26"/>
        <v>88</v>
      </c>
      <c r="D89" s="18" t="str">
        <f>IF(G89="","",90-通关分!D89-SUM(升末班明细!$P$9:$P$10))</f>
        <v/>
      </c>
      <c r="E89" s="18" t="str">
        <f>IF(G89="","",90-通关分!E89-SUM(升末班明细!$P$9:$P$10))</f>
        <v/>
      </c>
      <c r="F89" s="142"/>
      <c r="G89" s="142"/>
      <c r="H89" s="142"/>
      <c r="I89" s="142"/>
      <c r="J89" s="154"/>
      <c r="K89" s="154"/>
      <c r="L89" s="142"/>
      <c r="M89" s="142"/>
      <c r="N89" s="142"/>
      <c r="O89" s="142"/>
      <c r="P89" s="142"/>
      <c r="Q89" s="142"/>
      <c r="R89" s="154"/>
      <c r="S89" s="154"/>
      <c r="T89" s="142"/>
      <c r="U89" s="142"/>
      <c r="V89" s="142"/>
      <c r="W89" s="142"/>
      <c r="X89" s="142"/>
      <c r="Y89" s="142"/>
      <c r="Z89" s="142"/>
      <c r="AA89" s="142"/>
      <c r="AB89" s="154"/>
      <c r="AC89" s="154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58" t="str">
        <f>IF(G89="","",升末班明细!D88)</f>
        <v/>
      </c>
      <c r="AQ89" s="159"/>
    </row>
    <row r="90" ht="18.75" customHeight="1" spans="1:43">
      <c r="A90" s="148"/>
      <c r="B90" s="143">
        <f t="shared" si="26"/>
        <v>88</v>
      </c>
      <c r="C90" s="143">
        <f t="shared" si="26"/>
        <v>88</v>
      </c>
      <c r="D90" s="18" t="str">
        <f>IF(G90="","",90-通关分!D90-SUM(升末班明细!$P$9:$P$10))</f>
        <v/>
      </c>
      <c r="E90" s="18" t="str">
        <f>IF(G90="","",90-通关分!E90-SUM(升末班明细!$P$9:$P$10))</f>
        <v/>
      </c>
      <c r="F90" s="142"/>
      <c r="G90" s="142"/>
      <c r="H90" s="142"/>
      <c r="I90" s="142"/>
      <c r="J90" s="154"/>
      <c r="K90" s="154"/>
      <c r="L90" s="142"/>
      <c r="M90" s="142"/>
      <c r="N90" s="142"/>
      <c r="O90" s="142"/>
      <c r="P90" s="142"/>
      <c r="Q90" s="142"/>
      <c r="R90" s="154"/>
      <c r="S90" s="154"/>
      <c r="T90" s="142"/>
      <c r="U90" s="142"/>
      <c r="V90" s="142"/>
      <c r="W90" s="142"/>
      <c r="X90" s="142"/>
      <c r="Y90" s="142"/>
      <c r="Z90" s="142"/>
      <c r="AA90" s="142"/>
      <c r="AB90" s="154"/>
      <c r="AC90" s="154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58" t="str">
        <f>IF(G90="","",升末班明细!D89)</f>
        <v/>
      </c>
      <c r="AQ90" s="159"/>
    </row>
    <row r="91" ht="18.75" customHeight="1" spans="1:43">
      <c r="A91" s="148"/>
      <c r="B91" s="144">
        <f t="shared" si="26"/>
        <v>88</v>
      </c>
      <c r="C91" s="144">
        <f t="shared" si="26"/>
        <v>88</v>
      </c>
      <c r="D91" s="18" t="str">
        <f>IF(G91="","",90-通关分!D91-SUM(升末班明细!$P$9:$P$10))</f>
        <v/>
      </c>
      <c r="E91" s="18" t="str">
        <f>IF(G91="","",90-通关分!E91-SUM(升末班明细!$P$9:$P$10))</f>
        <v/>
      </c>
      <c r="F91" s="142"/>
      <c r="G91" s="142"/>
      <c r="H91" s="142"/>
      <c r="I91" s="142"/>
      <c r="J91" s="154"/>
      <c r="K91" s="154"/>
      <c r="L91" s="142"/>
      <c r="M91" s="142"/>
      <c r="N91" s="142"/>
      <c r="O91" s="142"/>
      <c r="P91" s="142"/>
      <c r="Q91" s="142"/>
      <c r="R91" s="154"/>
      <c r="S91" s="154"/>
      <c r="T91" s="142"/>
      <c r="U91" s="142"/>
      <c r="V91" s="142"/>
      <c r="W91" s="142"/>
      <c r="X91" s="142"/>
      <c r="Y91" s="142"/>
      <c r="Z91" s="142"/>
      <c r="AA91" s="142"/>
      <c r="AB91" s="154"/>
      <c r="AC91" s="154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58" t="str">
        <f>IF(G91="","",升末班明细!D90)</f>
        <v/>
      </c>
      <c r="AQ91" s="159"/>
    </row>
    <row r="92" s="1" customFormat="1" ht="18.75" customHeight="1" spans="1:236">
      <c r="A92" s="149"/>
      <c r="B92" s="110" t="s">
        <v>26</v>
      </c>
      <c r="C92" s="111"/>
      <c r="D92" s="111"/>
      <c r="E92" s="111"/>
      <c r="F92" s="111"/>
      <c r="G92" s="145"/>
      <c r="H92" s="146">
        <f>IF(OR(SUM(H86:H91)=0,COUNTA($G$86:$G$91)=0),0,SUM(H86:H91)/COUNTA($G$86:$G$91))</f>
        <v>0</v>
      </c>
      <c r="I92" s="146">
        <f t="shared" ref="I92:AO92" si="27">IF(OR(SUM(I86:I91)=0,COUNTA($G$86:$G$91)=0),0,SUM(I86:I91)/COUNTA($G$86:$G$91))</f>
        <v>0</v>
      </c>
      <c r="J92" s="146">
        <f t="shared" si="27"/>
        <v>0</v>
      </c>
      <c r="K92" s="146">
        <f t="shared" si="27"/>
        <v>0</v>
      </c>
      <c r="L92" s="146">
        <f t="shared" si="27"/>
        <v>0</v>
      </c>
      <c r="M92" s="146">
        <f t="shared" si="27"/>
        <v>0</v>
      </c>
      <c r="N92" s="146">
        <f t="shared" si="27"/>
        <v>0</v>
      </c>
      <c r="O92" s="146">
        <f t="shared" si="27"/>
        <v>0</v>
      </c>
      <c r="P92" s="146">
        <f t="shared" si="27"/>
        <v>0</v>
      </c>
      <c r="Q92" s="146">
        <f t="shared" si="27"/>
        <v>0</v>
      </c>
      <c r="R92" s="146">
        <f t="shared" si="27"/>
        <v>0</v>
      </c>
      <c r="S92" s="146">
        <f t="shared" si="27"/>
        <v>0</v>
      </c>
      <c r="T92" s="146">
        <f t="shared" si="27"/>
        <v>0</v>
      </c>
      <c r="U92" s="146">
        <f t="shared" si="27"/>
        <v>0</v>
      </c>
      <c r="V92" s="146">
        <f t="shared" si="27"/>
        <v>0</v>
      </c>
      <c r="W92" s="146">
        <f t="shared" si="27"/>
        <v>0</v>
      </c>
      <c r="X92" s="146">
        <f t="shared" si="27"/>
        <v>0</v>
      </c>
      <c r="Y92" s="146">
        <f t="shared" si="27"/>
        <v>0</v>
      </c>
      <c r="Z92" s="146">
        <f t="shared" si="27"/>
        <v>0</v>
      </c>
      <c r="AA92" s="146">
        <f t="shared" si="27"/>
        <v>0</v>
      </c>
      <c r="AB92" s="146">
        <f t="shared" si="27"/>
        <v>0</v>
      </c>
      <c r="AC92" s="146">
        <f t="shared" si="27"/>
        <v>0</v>
      </c>
      <c r="AD92" s="146">
        <f t="shared" si="27"/>
        <v>0</v>
      </c>
      <c r="AE92" s="146">
        <f t="shared" si="27"/>
        <v>0</v>
      </c>
      <c r="AF92" s="146">
        <f t="shared" si="27"/>
        <v>0</v>
      </c>
      <c r="AG92" s="146">
        <f t="shared" si="27"/>
        <v>0</v>
      </c>
      <c r="AH92" s="146">
        <f t="shared" si="27"/>
        <v>0</v>
      </c>
      <c r="AI92" s="146">
        <f t="shared" si="27"/>
        <v>0</v>
      </c>
      <c r="AJ92" s="146">
        <f t="shared" si="27"/>
        <v>0</v>
      </c>
      <c r="AK92" s="146">
        <f t="shared" si="27"/>
        <v>0</v>
      </c>
      <c r="AL92" s="146">
        <f t="shared" si="27"/>
        <v>0</v>
      </c>
      <c r="AM92" s="146">
        <f t="shared" si="27"/>
        <v>0</v>
      </c>
      <c r="AN92" s="146">
        <f t="shared" si="27"/>
        <v>0</v>
      </c>
      <c r="AO92" s="146">
        <f t="shared" si="27"/>
        <v>0</v>
      </c>
      <c r="AP92" s="160"/>
      <c r="AQ92" s="161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</row>
    <row r="93" s="1" customFormat="1" ht="18.75" customHeight="1" spans="1:210">
      <c r="A93" s="31"/>
      <c r="B93" s="125"/>
      <c r="C93" s="125"/>
      <c r="D93" s="125"/>
      <c r="E93" s="125"/>
      <c r="F93" s="126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</row>
    <row r="94" s="1" customFormat="1" ht="18.75" customHeight="1" spans="1:210">
      <c r="A94" s="31"/>
      <c r="B94" s="125"/>
      <c r="C94" s="125"/>
      <c r="D94" s="125"/>
      <c r="E94" s="125"/>
      <c r="F94" s="126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</row>
    <row r="95" spans="1:210">
      <c r="A95" s="4"/>
      <c r="B95" s="127"/>
      <c r="C95" s="127"/>
      <c r="D95" s="127"/>
      <c r="E95" s="127"/>
      <c r="F95" s="1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4"/>
      <c r="AQ95" s="4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</row>
    <row r="96" spans="1:210">
      <c r="A96" s="4"/>
      <c r="B96" s="127"/>
      <c r="C96" s="127"/>
      <c r="D96" s="127"/>
      <c r="E96" s="127"/>
      <c r="F96" s="12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4"/>
      <c r="AQ96" s="4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</row>
    <row r="97" spans="1:210">
      <c r="A97" s="4"/>
      <c r="B97" s="127"/>
      <c r="C97" s="127"/>
      <c r="D97" s="127"/>
      <c r="E97" s="127"/>
      <c r="F97" s="128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4"/>
      <c r="AQ97" s="4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</row>
    <row r="98" spans="1:210">
      <c r="A98" s="4"/>
      <c r="B98" s="127"/>
      <c r="C98" s="127"/>
      <c r="D98" s="127"/>
      <c r="E98" s="127"/>
      <c r="F98" s="128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4"/>
      <c r="AQ98" s="4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</row>
    <row r="99" spans="1:210">
      <c r="A99" s="4"/>
      <c r="B99" s="127"/>
      <c r="C99" s="127"/>
      <c r="D99" s="127"/>
      <c r="E99" s="127"/>
      <c r="F99" s="12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4"/>
      <c r="AQ99" s="4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</row>
    <row r="100" spans="1:210">
      <c r="A100" s="4"/>
      <c r="B100" s="127"/>
      <c r="C100" s="127"/>
      <c r="D100" s="127"/>
      <c r="E100" s="127"/>
      <c r="F100" s="12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4"/>
      <c r="AQ100" s="4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</row>
    <row r="101" spans="1:210">
      <c r="A101" s="4"/>
      <c r="B101" s="127"/>
      <c r="C101" s="127"/>
      <c r="D101" s="127"/>
      <c r="E101" s="127"/>
      <c r="F101" s="128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4"/>
      <c r="AQ101" s="4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</row>
    <row r="102" spans="1:210">
      <c r="A102" s="4"/>
      <c r="B102" s="127"/>
      <c r="C102" s="127"/>
      <c r="D102" s="127"/>
      <c r="E102" s="127"/>
      <c r="F102" s="128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4"/>
      <c r="AQ102" s="4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</row>
    <row r="103" spans="1:210">
      <c r="A103" s="4"/>
      <c r="B103" s="127"/>
      <c r="C103" s="127"/>
      <c r="D103" s="127"/>
      <c r="E103" s="127"/>
      <c r="F103" s="128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4"/>
      <c r="AQ103" s="4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</row>
    <row r="104" spans="1:210">
      <c r="A104" s="4"/>
      <c r="B104" s="127"/>
      <c r="C104" s="127"/>
      <c r="D104" s="127"/>
      <c r="E104" s="127"/>
      <c r="F104" s="128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4"/>
      <c r="AQ104" s="4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</row>
    <row r="105" spans="1:210">
      <c r="A105" s="4"/>
      <c r="B105" s="127"/>
      <c r="C105" s="127"/>
      <c r="D105" s="127"/>
      <c r="E105" s="127"/>
      <c r="F105" s="128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4"/>
      <c r="AQ105" s="4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</row>
    <row r="106" spans="1:210">
      <c r="A106" s="4"/>
      <c r="B106" s="127"/>
      <c r="C106" s="127"/>
      <c r="D106" s="127"/>
      <c r="E106" s="127"/>
      <c r="F106" s="1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4"/>
      <c r="AQ106" s="4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</row>
    <row r="107" spans="1:210">
      <c r="A107" s="4"/>
      <c r="B107" s="127"/>
      <c r="C107" s="127"/>
      <c r="D107" s="127"/>
      <c r="E107" s="127"/>
      <c r="F107" s="128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4"/>
      <c r="AQ107" s="4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</row>
    <row r="108" spans="1:210">
      <c r="A108" s="4"/>
      <c r="B108" s="127"/>
      <c r="C108" s="127"/>
      <c r="D108" s="127"/>
      <c r="E108" s="127"/>
      <c r="F108" s="128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4"/>
      <c r="AQ108" s="4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</row>
    <row r="109" spans="1:210">
      <c r="A109" s="4"/>
      <c r="B109" s="127"/>
      <c r="C109" s="127"/>
      <c r="D109" s="127"/>
      <c r="E109" s="127"/>
      <c r="F109" s="128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4"/>
      <c r="AQ109" s="4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</row>
    <row r="110" spans="1:210">
      <c r="A110" s="4"/>
      <c r="B110" s="127"/>
      <c r="C110" s="127"/>
      <c r="D110" s="127"/>
      <c r="E110" s="127"/>
      <c r="F110" s="128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4"/>
      <c r="AQ110" s="4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</row>
    <row r="111" spans="1:210">
      <c r="A111" s="4"/>
      <c r="B111" s="127"/>
      <c r="C111" s="127"/>
      <c r="D111" s="127"/>
      <c r="E111" s="127"/>
      <c r="F111" s="128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4"/>
      <c r="AQ111" s="4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</row>
    <row r="112" spans="1:210">
      <c r="A112" s="4"/>
      <c r="B112" s="127"/>
      <c r="C112" s="127"/>
      <c r="D112" s="127"/>
      <c r="E112" s="127"/>
      <c r="F112" s="128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4"/>
      <c r="AQ112" s="4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</row>
    <row r="113" spans="1:210">
      <c r="A113" s="4"/>
      <c r="B113" s="127"/>
      <c r="C113" s="127"/>
      <c r="D113" s="127"/>
      <c r="E113" s="127"/>
      <c r="F113" s="128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4"/>
      <c r="AQ113" s="4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</row>
    <row r="114" spans="1:210">
      <c r="A114" s="4"/>
      <c r="B114" s="127"/>
      <c r="C114" s="127"/>
      <c r="D114" s="127"/>
      <c r="E114" s="127"/>
      <c r="F114" s="128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4"/>
      <c r="AQ114" s="4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</row>
    <row r="115" spans="1:210">
      <c r="A115" s="4"/>
      <c r="B115" s="127"/>
      <c r="C115" s="127"/>
      <c r="D115" s="127"/>
      <c r="E115" s="127"/>
      <c r="F115" s="128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4"/>
      <c r="AQ115" s="4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</row>
    <row r="116" spans="1:210">
      <c r="A116" s="4"/>
      <c r="B116" s="127"/>
      <c r="C116" s="127"/>
      <c r="D116" s="127"/>
      <c r="E116" s="127"/>
      <c r="F116" s="128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4"/>
      <c r="AQ116" s="4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</row>
    <row r="117" spans="1:210">
      <c r="A117" s="4"/>
      <c r="B117" s="127"/>
      <c r="C117" s="127"/>
      <c r="D117" s="127"/>
      <c r="E117" s="127"/>
      <c r="F117" s="1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4"/>
      <c r="AQ117" s="4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</row>
    <row r="118" spans="1:210">
      <c r="A118" s="4"/>
      <c r="B118" s="127"/>
      <c r="C118" s="127"/>
      <c r="D118" s="127"/>
      <c r="E118" s="127"/>
      <c r="F118" s="128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4"/>
      <c r="AQ118" s="4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</row>
    <row r="119" spans="1:210">
      <c r="A119" s="4"/>
      <c r="B119" s="127"/>
      <c r="C119" s="127"/>
      <c r="D119" s="127"/>
      <c r="E119" s="127"/>
      <c r="F119" s="128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4"/>
      <c r="AQ119" s="4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29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</row>
    <row r="120" spans="1:210">
      <c r="A120" s="4"/>
      <c r="B120" s="127"/>
      <c r="C120" s="127"/>
      <c r="D120" s="127"/>
      <c r="E120" s="127"/>
      <c r="F120" s="128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4"/>
      <c r="AQ120" s="4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</row>
    <row r="121" spans="1:210">
      <c r="A121" s="4"/>
      <c r="B121" s="127"/>
      <c r="C121" s="127"/>
      <c r="D121" s="127"/>
      <c r="E121" s="127"/>
      <c r="F121" s="128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4"/>
      <c r="AQ121" s="4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</row>
    <row r="122" spans="1:210">
      <c r="A122" s="4"/>
      <c r="B122" s="127"/>
      <c r="C122" s="127"/>
      <c r="D122" s="127"/>
      <c r="E122" s="127"/>
      <c r="F122" s="128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4"/>
      <c r="AQ122" s="4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</row>
    <row r="123" spans="1:210">
      <c r="A123" s="4"/>
      <c r="B123" s="127"/>
      <c r="C123" s="127"/>
      <c r="D123" s="127"/>
      <c r="E123" s="127"/>
      <c r="F123" s="128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4"/>
      <c r="AQ123" s="4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</row>
    <row r="124" spans="1:210">
      <c r="A124" s="4"/>
      <c r="B124" s="127"/>
      <c r="C124" s="127"/>
      <c r="D124" s="127"/>
      <c r="E124" s="127"/>
      <c r="F124" s="128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4"/>
      <c r="AQ124" s="4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</row>
    <row r="125" spans="1:210">
      <c r="A125" s="4"/>
      <c r="B125" s="127"/>
      <c r="C125" s="127"/>
      <c r="D125" s="127"/>
      <c r="E125" s="127"/>
      <c r="F125" s="128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4"/>
      <c r="AQ125" s="4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</row>
    <row r="126" spans="1:210">
      <c r="A126" s="4"/>
      <c r="B126" s="127"/>
      <c r="C126" s="127"/>
      <c r="D126" s="127"/>
      <c r="E126" s="127"/>
      <c r="F126" s="128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4"/>
      <c r="AQ126" s="4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</row>
    <row r="127" spans="1:210">
      <c r="A127" s="4"/>
      <c r="B127" s="127"/>
      <c r="C127" s="127"/>
      <c r="D127" s="127"/>
      <c r="E127" s="127"/>
      <c r="F127" s="128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4"/>
      <c r="AQ127" s="4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29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</row>
    <row r="128" spans="1:210">
      <c r="A128" s="4"/>
      <c r="B128" s="127"/>
      <c r="C128" s="127"/>
      <c r="D128" s="127"/>
      <c r="E128" s="127"/>
      <c r="F128" s="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4"/>
      <c r="AQ128" s="4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</row>
    <row r="129" spans="1:210">
      <c r="A129" s="4"/>
      <c r="B129" s="127"/>
      <c r="C129" s="127"/>
      <c r="D129" s="127"/>
      <c r="E129" s="127"/>
      <c r="F129" s="128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4"/>
      <c r="AQ129" s="4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</row>
    <row r="130" spans="1:210">
      <c r="A130" s="4"/>
      <c r="B130" s="127"/>
      <c r="C130" s="127"/>
      <c r="D130" s="127"/>
      <c r="E130" s="127"/>
      <c r="F130" s="1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4"/>
      <c r="AQ130" s="4"/>
      <c r="GD130" s="29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</row>
    <row r="131" spans="1:210">
      <c r="A131" s="4"/>
      <c r="B131" s="127"/>
      <c r="C131" s="127"/>
      <c r="D131" s="127"/>
      <c r="E131" s="127"/>
      <c r="F131" s="128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4"/>
      <c r="AQ131" s="4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</row>
    <row r="132" spans="1:210">
      <c r="A132" s="4"/>
      <c r="B132" s="127"/>
      <c r="C132" s="127"/>
      <c r="D132" s="127"/>
      <c r="E132" s="127"/>
      <c r="F132" s="128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4"/>
      <c r="AQ132" s="4"/>
      <c r="GD132" s="29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</row>
    <row r="133" spans="1:210">
      <c r="A133" s="4"/>
      <c r="B133" s="127"/>
      <c r="C133" s="127"/>
      <c r="D133" s="127"/>
      <c r="E133" s="127"/>
      <c r="F133" s="1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4"/>
      <c r="AQ133" s="4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</row>
    <row r="134" spans="1:210">
      <c r="A134" s="4"/>
      <c r="B134" s="127"/>
      <c r="C134" s="127"/>
      <c r="D134" s="127"/>
      <c r="E134" s="127"/>
      <c r="F134" s="128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4"/>
      <c r="AQ134" s="4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</row>
    <row r="135" spans="1:210">
      <c r="A135" s="4"/>
      <c r="B135" s="127"/>
      <c r="C135" s="127"/>
      <c r="D135" s="127"/>
      <c r="E135" s="127"/>
      <c r="F135" s="128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4"/>
      <c r="AQ135" s="4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</row>
    <row r="136" spans="1:210">
      <c r="A136" s="4"/>
      <c r="B136" s="127"/>
      <c r="C136" s="127"/>
      <c r="D136" s="127"/>
      <c r="E136" s="127"/>
      <c r="F136" s="128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4"/>
      <c r="AQ136" s="4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</row>
    <row r="137" spans="1:210">
      <c r="A137" s="4"/>
      <c r="B137" s="127"/>
      <c r="C137" s="127"/>
      <c r="D137" s="127"/>
      <c r="E137" s="127"/>
      <c r="F137" s="128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4"/>
      <c r="AQ137" s="4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</row>
    <row r="138" spans="1:210">
      <c r="A138" s="4"/>
      <c r="B138" s="127"/>
      <c r="C138" s="127"/>
      <c r="D138" s="127"/>
      <c r="E138" s="127"/>
      <c r="F138" s="12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4"/>
      <c r="AQ138" s="4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</row>
    <row r="139" spans="1:210">
      <c r="A139" s="4"/>
      <c r="B139" s="127"/>
      <c r="C139" s="127"/>
      <c r="D139" s="127"/>
      <c r="E139" s="127"/>
      <c r="F139" s="128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4"/>
      <c r="AQ139" s="4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</row>
    <row r="140" spans="1:210">
      <c r="A140" s="4"/>
      <c r="B140" s="127"/>
      <c r="C140" s="127"/>
      <c r="D140" s="127"/>
      <c r="E140" s="127"/>
      <c r="F140" s="128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4"/>
      <c r="AQ140" s="4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</row>
    <row r="141" spans="1:210">
      <c r="A141" s="4"/>
      <c r="B141" s="127"/>
      <c r="C141" s="127"/>
      <c r="D141" s="127"/>
      <c r="E141" s="127"/>
      <c r="F141" s="128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4"/>
      <c r="AQ141" s="4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29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</row>
    <row r="142" spans="1:210">
      <c r="A142" s="4"/>
      <c r="B142" s="127"/>
      <c r="C142" s="127"/>
      <c r="D142" s="127"/>
      <c r="E142" s="127"/>
      <c r="F142" s="128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4"/>
      <c r="AQ142" s="4"/>
      <c r="GD142" s="29"/>
      <c r="GE142" s="29"/>
      <c r="GF142" s="29"/>
      <c r="GG142" s="29"/>
      <c r="GH142" s="29"/>
      <c r="GI142" s="29"/>
      <c r="GJ142" s="29"/>
      <c r="GK142" s="29"/>
      <c r="GL142" s="29"/>
      <c r="GM142" s="29"/>
      <c r="GN142" s="29"/>
      <c r="GO142" s="29"/>
      <c r="GP142" s="29"/>
      <c r="GQ142" s="29"/>
      <c r="GR142" s="29"/>
      <c r="GS142" s="29"/>
      <c r="GT142" s="29"/>
      <c r="GU142" s="29"/>
      <c r="GV142" s="29"/>
      <c r="GW142" s="29"/>
      <c r="GX142" s="29"/>
      <c r="GY142" s="29"/>
      <c r="GZ142" s="29"/>
      <c r="HA142" s="29"/>
      <c r="HB142" s="29"/>
    </row>
    <row r="143" spans="1:210">
      <c r="A143" s="4"/>
      <c r="B143" s="127"/>
      <c r="C143" s="127"/>
      <c r="D143" s="127"/>
      <c r="E143" s="127"/>
      <c r="F143" s="128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4"/>
      <c r="AQ143" s="4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29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</row>
    <row r="144" spans="1:210">
      <c r="A144" s="4"/>
      <c r="B144" s="127"/>
      <c r="C144" s="127"/>
      <c r="D144" s="127"/>
      <c r="E144" s="127"/>
      <c r="F144" s="128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4"/>
      <c r="AQ144" s="4"/>
      <c r="GD144" s="29"/>
      <c r="GE144" s="29"/>
      <c r="GF144" s="29"/>
      <c r="GG144" s="29"/>
      <c r="GH144" s="29"/>
      <c r="GI144" s="29"/>
      <c r="GJ144" s="29"/>
      <c r="GK144" s="29"/>
      <c r="GL144" s="29"/>
      <c r="GM144" s="29"/>
      <c r="GN144" s="29"/>
      <c r="GO144" s="29"/>
      <c r="GP144" s="29"/>
      <c r="GQ144" s="29"/>
      <c r="GR144" s="29"/>
      <c r="GS144" s="29"/>
      <c r="GT144" s="29"/>
      <c r="GU144" s="29"/>
      <c r="GV144" s="29"/>
      <c r="GW144" s="29"/>
      <c r="GX144" s="29"/>
      <c r="GY144" s="29"/>
      <c r="GZ144" s="29"/>
      <c r="HA144" s="29"/>
      <c r="HB144" s="29"/>
    </row>
    <row r="145" spans="1:210">
      <c r="A145" s="4"/>
      <c r="B145" s="127"/>
      <c r="C145" s="127"/>
      <c r="D145" s="127"/>
      <c r="E145" s="127"/>
      <c r="F145" s="128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4"/>
      <c r="AQ145" s="4"/>
      <c r="GD145" s="29"/>
      <c r="GE145" s="29"/>
      <c r="GF145" s="29"/>
      <c r="GG145" s="29"/>
      <c r="GH145" s="29"/>
      <c r="GI145" s="29"/>
      <c r="GJ145" s="29"/>
      <c r="GK145" s="29"/>
      <c r="GL145" s="29"/>
      <c r="GM145" s="29"/>
      <c r="GN145" s="29"/>
      <c r="GO145" s="29"/>
      <c r="GP145" s="29"/>
      <c r="GQ145" s="29"/>
      <c r="GR145" s="29"/>
      <c r="GS145" s="29"/>
      <c r="GT145" s="29"/>
      <c r="GU145" s="29"/>
      <c r="GV145" s="29"/>
      <c r="GW145" s="29"/>
      <c r="GX145" s="29"/>
      <c r="GY145" s="29"/>
      <c r="GZ145" s="29"/>
      <c r="HA145" s="29"/>
      <c r="HB145" s="29"/>
    </row>
    <row r="146" spans="1:210">
      <c r="A146" s="4"/>
      <c r="B146" s="127"/>
      <c r="C146" s="127"/>
      <c r="D146" s="127"/>
      <c r="E146" s="127"/>
      <c r="F146" s="128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4"/>
      <c r="AQ146" s="4"/>
      <c r="GD146" s="29"/>
      <c r="GE146" s="29"/>
      <c r="GF146" s="29"/>
      <c r="GG146" s="29"/>
      <c r="GH146" s="29"/>
      <c r="GI146" s="29"/>
      <c r="GJ146" s="29"/>
      <c r="GK146" s="29"/>
      <c r="GL146" s="29"/>
      <c r="GM146" s="29"/>
      <c r="GN146" s="29"/>
      <c r="GO146" s="29"/>
      <c r="GP146" s="29"/>
      <c r="GQ146" s="29"/>
      <c r="GR146" s="29"/>
      <c r="GS146" s="29"/>
      <c r="GT146" s="29"/>
      <c r="GU146" s="29"/>
      <c r="GV146" s="29"/>
      <c r="GW146" s="29"/>
      <c r="GX146" s="29"/>
      <c r="GY146" s="29"/>
      <c r="GZ146" s="29"/>
      <c r="HA146" s="29"/>
      <c r="HB146" s="29"/>
    </row>
    <row r="147" spans="1:210">
      <c r="A147" s="4"/>
      <c r="B147" s="127"/>
      <c r="C147" s="127"/>
      <c r="D147" s="127"/>
      <c r="E147" s="127"/>
      <c r="F147" s="128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4"/>
      <c r="AQ147" s="4"/>
      <c r="GD147" s="29"/>
      <c r="GE147" s="29"/>
      <c r="GF147" s="29"/>
      <c r="GG147" s="29"/>
      <c r="GH147" s="29"/>
      <c r="GI147" s="29"/>
      <c r="GJ147" s="29"/>
      <c r="GK147" s="29"/>
      <c r="GL147" s="29"/>
      <c r="GM147" s="29"/>
      <c r="GN147" s="29"/>
      <c r="GO147" s="29"/>
      <c r="GP147" s="29"/>
      <c r="GQ147" s="29"/>
      <c r="GR147" s="29"/>
      <c r="GS147" s="29"/>
      <c r="GT147" s="29"/>
      <c r="GU147" s="29"/>
      <c r="GV147" s="29"/>
      <c r="GW147" s="29"/>
      <c r="GX147" s="29"/>
      <c r="GY147" s="29"/>
      <c r="GZ147" s="29"/>
      <c r="HA147" s="29"/>
      <c r="HB147" s="29"/>
    </row>
    <row r="148" spans="1:210">
      <c r="A148" s="4"/>
      <c r="B148" s="127"/>
      <c r="C148" s="127"/>
      <c r="D148" s="127"/>
      <c r="E148" s="127"/>
      <c r="F148" s="12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4"/>
      <c r="AQ148" s="4"/>
      <c r="GD148" s="29"/>
      <c r="GE148" s="29"/>
      <c r="GF148" s="29"/>
      <c r="GG148" s="29"/>
      <c r="GH148" s="29"/>
      <c r="GI148" s="29"/>
      <c r="GJ148" s="29"/>
      <c r="GK148" s="29"/>
      <c r="GL148" s="29"/>
      <c r="GM148" s="29"/>
      <c r="GN148" s="29"/>
      <c r="GO148" s="29"/>
      <c r="GP148" s="29"/>
      <c r="GQ148" s="29"/>
      <c r="GR148" s="29"/>
      <c r="GS148" s="29"/>
      <c r="GT148" s="29"/>
      <c r="GU148" s="29"/>
      <c r="GV148" s="29"/>
      <c r="GW148" s="29"/>
      <c r="GX148" s="29"/>
      <c r="GY148" s="29"/>
      <c r="GZ148" s="29"/>
      <c r="HA148" s="29"/>
      <c r="HB148" s="29"/>
    </row>
    <row r="149" spans="1:210">
      <c r="A149" s="4"/>
      <c r="B149" s="127"/>
      <c r="C149" s="127"/>
      <c r="D149" s="127"/>
      <c r="E149" s="127"/>
      <c r="F149" s="128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4"/>
      <c r="AQ149" s="4"/>
      <c r="GD149" s="29"/>
      <c r="GE149" s="29"/>
      <c r="GF149" s="29"/>
      <c r="GG149" s="29"/>
      <c r="GH149" s="29"/>
      <c r="GI149" s="29"/>
      <c r="GJ149" s="29"/>
      <c r="GK149" s="29"/>
      <c r="GL149" s="29"/>
      <c r="GM149" s="29"/>
      <c r="GN149" s="29"/>
      <c r="GO149" s="29"/>
      <c r="GP149" s="29"/>
      <c r="GQ149" s="29"/>
      <c r="GR149" s="29"/>
      <c r="GS149" s="29"/>
      <c r="GT149" s="29"/>
      <c r="GU149" s="29"/>
      <c r="GV149" s="29"/>
      <c r="GW149" s="29"/>
      <c r="GX149" s="29"/>
      <c r="GY149" s="29"/>
      <c r="GZ149" s="29"/>
      <c r="HA149" s="29"/>
      <c r="HB149" s="29"/>
    </row>
    <row r="150" spans="1:210">
      <c r="A150" s="4"/>
      <c r="B150" s="127"/>
      <c r="C150" s="127"/>
      <c r="D150" s="127"/>
      <c r="E150" s="127"/>
      <c r="F150" s="128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4"/>
      <c r="AQ150" s="4"/>
      <c r="GD150" s="29"/>
      <c r="GE150" s="29"/>
      <c r="GF150" s="29"/>
      <c r="GG150" s="29"/>
      <c r="GH150" s="29"/>
      <c r="GI150" s="29"/>
      <c r="GJ150" s="29"/>
      <c r="GK150" s="29"/>
      <c r="GL150" s="29"/>
      <c r="GM150" s="29"/>
      <c r="GN150" s="29"/>
      <c r="GO150" s="29"/>
      <c r="GP150" s="29"/>
      <c r="GQ150" s="29"/>
      <c r="GR150" s="29"/>
      <c r="GS150" s="29"/>
      <c r="GT150" s="29"/>
      <c r="GU150" s="29"/>
      <c r="GV150" s="29"/>
      <c r="GW150" s="29"/>
      <c r="GX150" s="29"/>
      <c r="GY150" s="29"/>
      <c r="GZ150" s="29"/>
      <c r="HA150" s="29"/>
      <c r="HB150" s="29"/>
    </row>
    <row r="151" spans="1:210">
      <c r="A151" s="4"/>
      <c r="B151" s="127"/>
      <c r="C151" s="127"/>
      <c r="D151" s="127"/>
      <c r="E151" s="127"/>
      <c r="F151" s="128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4"/>
      <c r="AQ151" s="4"/>
      <c r="GD151" s="29"/>
      <c r="GE151" s="29"/>
      <c r="GF151" s="29"/>
      <c r="GG151" s="29"/>
      <c r="GH151" s="29"/>
      <c r="GI151" s="29"/>
      <c r="GJ151" s="29"/>
      <c r="GK151" s="29"/>
      <c r="GL151" s="29"/>
      <c r="GM151" s="29"/>
      <c r="GN151" s="29"/>
      <c r="GO151" s="29"/>
      <c r="GP151" s="29"/>
      <c r="GQ151" s="29"/>
      <c r="GR151" s="29"/>
      <c r="GS151" s="29"/>
      <c r="GT151" s="29"/>
      <c r="GU151" s="29"/>
      <c r="GV151" s="29"/>
      <c r="GW151" s="29"/>
      <c r="GX151" s="29"/>
      <c r="GY151" s="29"/>
      <c r="GZ151" s="29"/>
      <c r="HA151" s="29"/>
      <c r="HB151" s="29"/>
    </row>
    <row r="152" spans="1:210">
      <c r="A152" s="4"/>
      <c r="B152" s="127"/>
      <c r="C152" s="127"/>
      <c r="D152" s="127"/>
      <c r="E152" s="127"/>
      <c r="F152" s="128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4"/>
      <c r="AQ152" s="4"/>
      <c r="GD152" s="29"/>
      <c r="GE152" s="29"/>
      <c r="GF152" s="29"/>
      <c r="GG152" s="29"/>
      <c r="GH152" s="29"/>
      <c r="GI152" s="29"/>
      <c r="GJ152" s="29"/>
      <c r="GK152" s="29"/>
      <c r="GL152" s="29"/>
      <c r="GM152" s="29"/>
      <c r="GN152" s="29"/>
      <c r="GO152" s="29"/>
      <c r="GP152" s="29"/>
      <c r="GQ152" s="29"/>
      <c r="GR152" s="29"/>
      <c r="GS152" s="29"/>
      <c r="GT152" s="29"/>
      <c r="GU152" s="29"/>
      <c r="GV152" s="29"/>
      <c r="GW152" s="29"/>
      <c r="GX152" s="29"/>
      <c r="GY152" s="29"/>
      <c r="GZ152" s="29"/>
      <c r="HA152" s="29"/>
      <c r="HB152" s="29"/>
    </row>
    <row r="153" spans="1:210">
      <c r="A153" s="4"/>
      <c r="B153" s="127"/>
      <c r="C153" s="127"/>
      <c r="D153" s="127"/>
      <c r="E153" s="127"/>
      <c r="F153" s="128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4"/>
      <c r="AQ153" s="4"/>
      <c r="GD153" s="29"/>
      <c r="GE153" s="29"/>
      <c r="GF153" s="29"/>
      <c r="GG153" s="29"/>
      <c r="GH153" s="29"/>
      <c r="GI153" s="29"/>
      <c r="GJ153" s="29"/>
      <c r="GK153" s="29"/>
      <c r="GL153" s="29"/>
      <c r="GM153" s="29"/>
      <c r="GN153" s="29"/>
      <c r="GO153" s="29"/>
      <c r="GP153" s="29"/>
      <c r="GQ153" s="29"/>
      <c r="GR153" s="29"/>
      <c r="GS153" s="29"/>
      <c r="GT153" s="29"/>
      <c r="GU153" s="29"/>
      <c r="GV153" s="29"/>
      <c r="GW153" s="29"/>
      <c r="GX153" s="29"/>
      <c r="GY153" s="29"/>
      <c r="GZ153" s="29"/>
      <c r="HA153" s="29"/>
      <c r="HB153" s="29"/>
    </row>
    <row r="154" spans="1:210">
      <c r="A154" s="4"/>
      <c r="B154" s="127"/>
      <c r="C154" s="127"/>
      <c r="D154" s="127"/>
      <c r="E154" s="127"/>
      <c r="F154" s="128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4"/>
      <c r="AQ154" s="4"/>
      <c r="GD154" s="29"/>
      <c r="GE154" s="29"/>
      <c r="GF154" s="29"/>
      <c r="GG154" s="29"/>
      <c r="GH154" s="29"/>
      <c r="GI154" s="29"/>
      <c r="GJ154" s="29"/>
      <c r="GK154" s="29"/>
      <c r="GL154" s="29"/>
      <c r="GM154" s="29"/>
      <c r="GN154" s="29"/>
      <c r="GO154" s="29"/>
      <c r="GP154" s="29"/>
      <c r="GQ154" s="29"/>
      <c r="GR154" s="29"/>
      <c r="GS154" s="29"/>
      <c r="GT154" s="29"/>
      <c r="GU154" s="29"/>
      <c r="GV154" s="29"/>
      <c r="GW154" s="29"/>
      <c r="GX154" s="29"/>
      <c r="GY154" s="29"/>
      <c r="GZ154" s="29"/>
      <c r="HA154" s="29"/>
      <c r="HB154" s="29"/>
    </row>
    <row r="155" spans="1:210">
      <c r="A155" s="4"/>
      <c r="B155" s="127"/>
      <c r="C155" s="127"/>
      <c r="D155" s="127"/>
      <c r="E155" s="127"/>
      <c r="F155" s="128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4"/>
      <c r="AQ155" s="4"/>
      <c r="GD155" s="29"/>
      <c r="GE155" s="29"/>
      <c r="GF155" s="29"/>
      <c r="GG155" s="29"/>
      <c r="GH155" s="29"/>
      <c r="GI155" s="29"/>
      <c r="GJ155" s="29"/>
      <c r="GK155" s="29"/>
      <c r="GL155" s="29"/>
      <c r="GM155" s="29"/>
      <c r="GN155" s="29"/>
      <c r="GO155" s="29"/>
      <c r="GP155" s="29"/>
      <c r="GQ155" s="29"/>
      <c r="GR155" s="29"/>
      <c r="GS155" s="29"/>
      <c r="GT155" s="29"/>
      <c r="GU155" s="29"/>
      <c r="GV155" s="29"/>
      <c r="GW155" s="29"/>
      <c r="GX155" s="29"/>
      <c r="GY155" s="29"/>
      <c r="GZ155" s="29"/>
      <c r="HA155" s="29"/>
      <c r="HB155" s="29"/>
    </row>
    <row r="156" spans="1:210">
      <c r="A156" s="4"/>
      <c r="B156" s="127"/>
      <c r="C156" s="127"/>
      <c r="D156" s="127"/>
      <c r="E156" s="127"/>
      <c r="F156" s="12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4"/>
      <c r="AQ156" s="4"/>
      <c r="GD156" s="29"/>
      <c r="GE156" s="29"/>
      <c r="GF156" s="29"/>
      <c r="GG156" s="29"/>
      <c r="GH156" s="29"/>
      <c r="GI156" s="29"/>
      <c r="GJ156" s="29"/>
      <c r="GK156" s="29"/>
      <c r="GL156" s="29"/>
      <c r="GM156" s="29"/>
      <c r="GN156" s="29"/>
      <c r="GO156" s="29"/>
      <c r="GP156" s="29"/>
      <c r="GQ156" s="29"/>
      <c r="GR156" s="29"/>
      <c r="GS156" s="29"/>
      <c r="GT156" s="29"/>
      <c r="GU156" s="29"/>
      <c r="GV156" s="29"/>
      <c r="GW156" s="29"/>
      <c r="GX156" s="29"/>
      <c r="GY156" s="29"/>
      <c r="GZ156" s="29"/>
      <c r="HA156" s="29"/>
      <c r="HB156" s="29"/>
    </row>
    <row r="157" spans="1:210">
      <c r="A157" s="4"/>
      <c r="B157" s="127"/>
      <c r="C157" s="127"/>
      <c r="D157" s="127"/>
      <c r="E157" s="127"/>
      <c r="F157" s="128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4"/>
      <c r="AQ157" s="4"/>
      <c r="GD157" s="29"/>
      <c r="GE157" s="29"/>
      <c r="GF157" s="29"/>
      <c r="GG157" s="29"/>
      <c r="GH157" s="29"/>
      <c r="GI157" s="29"/>
      <c r="GJ157" s="29"/>
      <c r="GK157" s="29"/>
      <c r="GL157" s="29"/>
      <c r="GM157" s="29"/>
      <c r="GN157" s="29"/>
      <c r="GO157" s="29"/>
      <c r="GP157" s="29"/>
      <c r="GQ157" s="29"/>
      <c r="GR157" s="29"/>
      <c r="GS157" s="29"/>
      <c r="GT157" s="29"/>
      <c r="GU157" s="29"/>
      <c r="GV157" s="29"/>
      <c r="GW157" s="29"/>
      <c r="GX157" s="29"/>
      <c r="GY157" s="29"/>
      <c r="GZ157" s="29"/>
      <c r="HA157" s="29"/>
      <c r="HB157" s="29"/>
    </row>
    <row r="158" spans="1:210">
      <c r="A158" s="4"/>
      <c r="B158" s="127"/>
      <c r="C158" s="127"/>
      <c r="D158" s="127"/>
      <c r="E158" s="127"/>
      <c r="F158" s="128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4"/>
      <c r="AQ158" s="4"/>
      <c r="GD158" s="29"/>
      <c r="GE158" s="29"/>
      <c r="GF158" s="29"/>
      <c r="GG158" s="29"/>
      <c r="GH158" s="29"/>
      <c r="GI158" s="29"/>
      <c r="GJ158" s="29"/>
      <c r="GK158" s="29"/>
      <c r="GL158" s="29"/>
      <c r="GM158" s="29"/>
      <c r="GN158" s="29"/>
      <c r="GO158" s="29"/>
      <c r="GP158" s="29"/>
      <c r="GQ158" s="29"/>
      <c r="GR158" s="29"/>
      <c r="GS158" s="29"/>
      <c r="GT158" s="29"/>
      <c r="GU158" s="29"/>
      <c r="GV158" s="29"/>
      <c r="GW158" s="29"/>
      <c r="GX158" s="29"/>
      <c r="GY158" s="29"/>
      <c r="GZ158" s="29"/>
      <c r="HA158" s="29"/>
      <c r="HB158" s="29"/>
    </row>
    <row r="159" spans="1:210">
      <c r="A159" s="4"/>
      <c r="B159" s="127"/>
      <c r="C159" s="127"/>
      <c r="D159" s="127"/>
      <c r="E159" s="127"/>
      <c r="F159" s="128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4"/>
      <c r="AQ159" s="4"/>
      <c r="GD159" s="29"/>
      <c r="GE159" s="29"/>
      <c r="GF159" s="29"/>
      <c r="GG159" s="29"/>
      <c r="GH159" s="29"/>
      <c r="GI159" s="29"/>
      <c r="GJ159" s="29"/>
      <c r="GK159" s="29"/>
      <c r="GL159" s="29"/>
      <c r="GM159" s="29"/>
      <c r="GN159" s="29"/>
      <c r="GO159" s="29"/>
      <c r="GP159" s="29"/>
      <c r="GQ159" s="29"/>
      <c r="GR159" s="29"/>
      <c r="GS159" s="29"/>
      <c r="GT159" s="29"/>
      <c r="GU159" s="29"/>
      <c r="GV159" s="29"/>
      <c r="GW159" s="29"/>
      <c r="GX159" s="29"/>
      <c r="GY159" s="29"/>
      <c r="GZ159" s="29"/>
      <c r="HA159" s="29"/>
      <c r="HB159" s="29"/>
    </row>
    <row r="160" spans="1:210">
      <c r="A160" s="4"/>
      <c r="B160" s="127"/>
      <c r="C160" s="127"/>
      <c r="D160" s="127"/>
      <c r="E160" s="127"/>
      <c r="F160" s="128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4"/>
      <c r="AQ160" s="4"/>
      <c r="GD160" s="29"/>
      <c r="GE160" s="29"/>
      <c r="GF160" s="29"/>
      <c r="GG160" s="29"/>
      <c r="GH160" s="29"/>
      <c r="GI160" s="29"/>
      <c r="GJ160" s="29"/>
      <c r="GK160" s="29"/>
      <c r="GL160" s="29"/>
      <c r="GM160" s="29"/>
      <c r="GN160" s="29"/>
      <c r="GO160" s="29"/>
      <c r="GP160" s="29"/>
      <c r="GQ160" s="29"/>
      <c r="GR160" s="29"/>
      <c r="GS160" s="29"/>
      <c r="GT160" s="29"/>
      <c r="GU160" s="29"/>
      <c r="GV160" s="29"/>
      <c r="GW160" s="29"/>
      <c r="GX160" s="29"/>
      <c r="GY160" s="29"/>
      <c r="GZ160" s="29"/>
      <c r="HA160" s="29"/>
      <c r="HB160" s="29"/>
    </row>
    <row r="161" spans="1:210">
      <c r="A161" s="4"/>
      <c r="B161" s="127"/>
      <c r="C161" s="127"/>
      <c r="D161" s="127"/>
      <c r="E161" s="127"/>
      <c r="F161" s="128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4"/>
      <c r="AQ161" s="4"/>
      <c r="GD161" s="29"/>
      <c r="GE161" s="29"/>
      <c r="GF161" s="29"/>
      <c r="GG161" s="29"/>
      <c r="GH161" s="29"/>
      <c r="GI161" s="29"/>
      <c r="GJ161" s="29"/>
      <c r="GK161" s="29"/>
      <c r="GL161" s="29"/>
      <c r="GM161" s="29"/>
      <c r="GN161" s="29"/>
      <c r="GO161" s="29"/>
      <c r="GP161" s="29"/>
      <c r="GQ161" s="29"/>
      <c r="GR161" s="29"/>
      <c r="GS161" s="29"/>
      <c r="GT161" s="29"/>
      <c r="GU161" s="29"/>
      <c r="GV161" s="29"/>
      <c r="GW161" s="29"/>
      <c r="GX161" s="29"/>
      <c r="GY161" s="29"/>
      <c r="GZ161" s="29"/>
      <c r="HA161" s="29"/>
      <c r="HB161" s="29"/>
    </row>
    <row r="162" spans="1:210">
      <c r="A162" s="4"/>
      <c r="B162" s="127"/>
      <c r="C162" s="127"/>
      <c r="D162" s="127"/>
      <c r="E162" s="127"/>
      <c r="F162" s="128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4"/>
      <c r="AQ162" s="4"/>
      <c r="GD162" s="29"/>
      <c r="GE162" s="29"/>
      <c r="GF162" s="29"/>
      <c r="GG162" s="29"/>
      <c r="GH162" s="29"/>
      <c r="GI162" s="29"/>
      <c r="GJ162" s="29"/>
      <c r="GK162" s="29"/>
      <c r="GL162" s="29"/>
      <c r="GM162" s="29"/>
      <c r="GN162" s="29"/>
      <c r="GO162" s="29"/>
      <c r="GP162" s="29"/>
      <c r="GQ162" s="29"/>
      <c r="GR162" s="29"/>
      <c r="GS162" s="29"/>
      <c r="GT162" s="29"/>
      <c r="GU162" s="29"/>
      <c r="GV162" s="29"/>
      <c r="GW162" s="29"/>
      <c r="GX162" s="29"/>
      <c r="GY162" s="29"/>
      <c r="GZ162" s="29"/>
      <c r="HA162" s="29"/>
      <c r="HB162" s="29"/>
    </row>
    <row r="163" spans="1:210">
      <c r="A163" s="4"/>
      <c r="B163" s="127"/>
      <c r="C163" s="127"/>
      <c r="D163" s="127"/>
      <c r="E163" s="127"/>
      <c r="F163" s="128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4"/>
      <c r="AQ163" s="4"/>
      <c r="GD163" s="29"/>
      <c r="GE163" s="29"/>
      <c r="GF163" s="29"/>
      <c r="GG163" s="29"/>
      <c r="GH163" s="29"/>
      <c r="GI163" s="29"/>
      <c r="GJ163" s="29"/>
      <c r="GK163" s="29"/>
      <c r="GL163" s="29"/>
      <c r="GM163" s="29"/>
      <c r="GN163" s="29"/>
      <c r="GO163" s="29"/>
      <c r="GP163" s="29"/>
      <c r="GQ163" s="29"/>
      <c r="GR163" s="29"/>
      <c r="GS163" s="29"/>
      <c r="GT163" s="29"/>
      <c r="GU163" s="29"/>
      <c r="GV163" s="29"/>
      <c r="GW163" s="29"/>
      <c r="GX163" s="29"/>
      <c r="GY163" s="29"/>
      <c r="GZ163" s="29"/>
      <c r="HA163" s="29"/>
      <c r="HB163" s="29"/>
    </row>
    <row r="164" spans="1:210">
      <c r="A164" s="4"/>
      <c r="B164" s="127"/>
      <c r="C164" s="127"/>
      <c r="D164" s="127"/>
      <c r="E164" s="127"/>
      <c r="F164" s="128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4"/>
      <c r="AQ164" s="4"/>
      <c r="GD164" s="29"/>
      <c r="GE164" s="29"/>
      <c r="GF164" s="29"/>
      <c r="GG164" s="29"/>
      <c r="GH164" s="29"/>
      <c r="GI164" s="29"/>
      <c r="GJ164" s="29"/>
      <c r="GK164" s="29"/>
      <c r="GL164" s="29"/>
      <c r="GM164" s="29"/>
      <c r="GN164" s="29"/>
      <c r="GO164" s="29"/>
      <c r="GP164" s="29"/>
      <c r="GQ164" s="29"/>
      <c r="GR164" s="29"/>
      <c r="GS164" s="29"/>
      <c r="GT164" s="29"/>
      <c r="GU164" s="29"/>
      <c r="GV164" s="29"/>
      <c r="GW164" s="29"/>
      <c r="GX164" s="29"/>
      <c r="GY164" s="29"/>
      <c r="GZ164" s="29"/>
      <c r="HA164" s="29"/>
      <c r="HB164" s="29"/>
    </row>
    <row r="165" spans="1:210">
      <c r="A165" s="4"/>
      <c r="B165" s="127"/>
      <c r="C165" s="127"/>
      <c r="D165" s="127"/>
      <c r="E165" s="127"/>
      <c r="F165" s="128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4"/>
      <c r="AQ165" s="4"/>
      <c r="GD165" s="29"/>
      <c r="GE165" s="29"/>
      <c r="GF165" s="29"/>
      <c r="GG165" s="29"/>
      <c r="GH165" s="29"/>
      <c r="GI165" s="29"/>
      <c r="GJ165" s="29"/>
      <c r="GK165" s="29"/>
      <c r="GL165" s="29"/>
      <c r="GM165" s="29"/>
      <c r="GN165" s="29"/>
      <c r="GO165" s="29"/>
      <c r="GP165" s="29"/>
      <c r="GQ165" s="29"/>
      <c r="GR165" s="29"/>
      <c r="GS165" s="29"/>
      <c r="GT165" s="29"/>
      <c r="GU165" s="29"/>
      <c r="GV165" s="29"/>
      <c r="GW165" s="29"/>
      <c r="GX165" s="29"/>
      <c r="GY165" s="29"/>
      <c r="GZ165" s="29"/>
      <c r="HA165" s="29"/>
      <c r="HB165" s="29"/>
    </row>
    <row r="166" spans="1:210">
      <c r="A166" s="4"/>
      <c r="B166" s="127"/>
      <c r="C166" s="127"/>
      <c r="D166" s="127"/>
      <c r="E166" s="127"/>
      <c r="F166" s="128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4"/>
      <c r="AQ166" s="4"/>
      <c r="GD166" s="29"/>
      <c r="GE166" s="29"/>
      <c r="GF166" s="29"/>
      <c r="GG166" s="29"/>
      <c r="GH166" s="29"/>
      <c r="GI166" s="29"/>
      <c r="GJ166" s="29"/>
      <c r="GK166" s="29"/>
      <c r="GL166" s="29"/>
      <c r="GM166" s="29"/>
      <c r="GN166" s="29"/>
      <c r="GO166" s="29"/>
      <c r="GP166" s="29"/>
      <c r="GQ166" s="29"/>
      <c r="GR166" s="29"/>
      <c r="GS166" s="29"/>
      <c r="GT166" s="29"/>
      <c r="GU166" s="29"/>
      <c r="GV166" s="29"/>
      <c r="GW166" s="29"/>
      <c r="GX166" s="29"/>
      <c r="GY166" s="29"/>
      <c r="GZ166" s="29"/>
      <c r="HA166" s="29"/>
      <c r="HB166" s="29"/>
    </row>
    <row r="167" spans="1:210">
      <c r="A167" s="4"/>
      <c r="B167" s="127"/>
      <c r="C167" s="127"/>
      <c r="D167" s="127"/>
      <c r="E167" s="127"/>
      <c r="F167" s="128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4"/>
      <c r="AQ167" s="4"/>
      <c r="GD167" s="29"/>
      <c r="GE167" s="29"/>
      <c r="GF167" s="29"/>
      <c r="GG167" s="29"/>
      <c r="GH167" s="29"/>
      <c r="GI167" s="29"/>
      <c r="GJ167" s="29"/>
      <c r="GK167" s="29"/>
      <c r="GL167" s="29"/>
      <c r="GM167" s="29"/>
      <c r="GN167" s="29"/>
      <c r="GO167" s="29"/>
      <c r="GP167" s="29"/>
      <c r="GQ167" s="29"/>
      <c r="GR167" s="29"/>
      <c r="GS167" s="29"/>
      <c r="GT167" s="29"/>
      <c r="GU167" s="29"/>
      <c r="GV167" s="29"/>
      <c r="GW167" s="29"/>
      <c r="GX167" s="29"/>
      <c r="GY167" s="29"/>
      <c r="GZ167" s="29"/>
      <c r="HA167" s="29"/>
      <c r="HB167" s="29"/>
    </row>
    <row r="168" spans="1:210">
      <c r="A168" s="4"/>
      <c r="B168" s="127"/>
      <c r="C168" s="127"/>
      <c r="D168" s="127"/>
      <c r="E168" s="127"/>
      <c r="F168" s="128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4"/>
      <c r="AQ168" s="4"/>
      <c r="GD168" s="29"/>
      <c r="GE168" s="29"/>
      <c r="GF168" s="29"/>
      <c r="GG168" s="29"/>
      <c r="GH168" s="29"/>
      <c r="GI168" s="29"/>
      <c r="GJ168" s="29"/>
      <c r="GK168" s="29"/>
      <c r="GL168" s="29"/>
      <c r="GM168" s="29"/>
      <c r="GN168" s="29"/>
      <c r="GO168" s="29"/>
      <c r="GP168" s="29"/>
      <c r="GQ168" s="29"/>
      <c r="GR168" s="29"/>
      <c r="GS168" s="29"/>
      <c r="GT168" s="29"/>
      <c r="GU168" s="29"/>
      <c r="GV168" s="29"/>
      <c r="GW168" s="29"/>
      <c r="GX168" s="29"/>
      <c r="GY168" s="29"/>
      <c r="GZ168" s="29"/>
      <c r="HA168" s="29"/>
      <c r="HB168" s="29"/>
    </row>
    <row r="169" spans="1:210">
      <c r="A169" s="4"/>
      <c r="B169" s="127"/>
      <c r="C169" s="127"/>
      <c r="D169" s="127"/>
      <c r="E169" s="127"/>
      <c r="F169" s="128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4"/>
      <c r="AQ169" s="4"/>
      <c r="GD169" s="29"/>
      <c r="GE169" s="29"/>
      <c r="GF169" s="29"/>
      <c r="GG169" s="29"/>
      <c r="GH169" s="29"/>
      <c r="GI169" s="29"/>
      <c r="GJ169" s="29"/>
      <c r="GK169" s="29"/>
      <c r="GL169" s="29"/>
      <c r="GM169" s="29"/>
      <c r="GN169" s="29"/>
      <c r="GO169" s="29"/>
      <c r="GP169" s="29"/>
      <c r="GQ169" s="29"/>
      <c r="GR169" s="29"/>
      <c r="GS169" s="29"/>
      <c r="GT169" s="29"/>
      <c r="GU169" s="29"/>
      <c r="GV169" s="29"/>
      <c r="GW169" s="29"/>
      <c r="GX169" s="29"/>
      <c r="GY169" s="29"/>
      <c r="GZ169" s="29"/>
      <c r="HA169" s="29"/>
      <c r="HB169" s="29"/>
    </row>
    <row r="170" spans="1:210">
      <c r="A170" s="4"/>
      <c r="B170" s="127"/>
      <c r="C170" s="127"/>
      <c r="D170" s="127"/>
      <c r="E170" s="127"/>
      <c r="F170" s="128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4"/>
      <c r="AQ170" s="4"/>
      <c r="GD170" s="29"/>
      <c r="GE170" s="29"/>
      <c r="GF170" s="29"/>
      <c r="GG170" s="29"/>
      <c r="GH170" s="29"/>
      <c r="GI170" s="29"/>
      <c r="GJ170" s="29"/>
      <c r="GK170" s="29"/>
      <c r="GL170" s="29"/>
      <c r="GM170" s="29"/>
      <c r="GN170" s="29"/>
      <c r="GO170" s="29"/>
      <c r="GP170" s="29"/>
      <c r="GQ170" s="29"/>
      <c r="GR170" s="29"/>
      <c r="GS170" s="29"/>
      <c r="GT170" s="29"/>
      <c r="GU170" s="29"/>
      <c r="GV170" s="29"/>
      <c r="GW170" s="29"/>
      <c r="GX170" s="29"/>
      <c r="GY170" s="29"/>
      <c r="GZ170" s="29"/>
      <c r="HA170" s="29"/>
      <c r="HB170" s="29"/>
    </row>
    <row r="171" spans="1:210">
      <c r="A171" s="4"/>
      <c r="B171" s="127"/>
      <c r="C171" s="127"/>
      <c r="D171" s="127"/>
      <c r="E171" s="127"/>
      <c r="F171" s="128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4"/>
      <c r="AQ171" s="4"/>
      <c r="GD171" s="29"/>
      <c r="GE171" s="29"/>
      <c r="GF171" s="29"/>
      <c r="GG171" s="29"/>
      <c r="GH171" s="29"/>
      <c r="GI171" s="29"/>
      <c r="GJ171" s="29"/>
      <c r="GK171" s="29"/>
      <c r="GL171" s="29"/>
      <c r="GM171" s="29"/>
      <c r="GN171" s="29"/>
      <c r="GO171" s="29"/>
      <c r="GP171" s="29"/>
      <c r="GQ171" s="29"/>
      <c r="GR171" s="29"/>
      <c r="GS171" s="29"/>
      <c r="GT171" s="29"/>
      <c r="GU171" s="29"/>
      <c r="GV171" s="29"/>
      <c r="GW171" s="29"/>
      <c r="GX171" s="29"/>
      <c r="GY171" s="29"/>
      <c r="GZ171" s="29"/>
      <c r="HA171" s="29"/>
      <c r="HB171" s="29"/>
    </row>
    <row r="172" spans="1:210">
      <c r="A172" s="4"/>
      <c r="B172" s="127"/>
      <c r="C172" s="127"/>
      <c r="D172" s="127"/>
      <c r="E172" s="127"/>
      <c r="F172" s="128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4"/>
      <c r="AQ172" s="4"/>
      <c r="GD172" s="29"/>
      <c r="GE172" s="29"/>
      <c r="GF172" s="29"/>
      <c r="GG172" s="29"/>
      <c r="GH172" s="29"/>
      <c r="GI172" s="29"/>
      <c r="GJ172" s="29"/>
      <c r="GK172" s="29"/>
      <c r="GL172" s="29"/>
      <c r="GM172" s="29"/>
      <c r="GN172" s="29"/>
      <c r="GO172" s="29"/>
      <c r="GP172" s="29"/>
      <c r="GQ172" s="29"/>
      <c r="GR172" s="29"/>
      <c r="GS172" s="29"/>
      <c r="GT172" s="29"/>
      <c r="GU172" s="29"/>
      <c r="GV172" s="29"/>
      <c r="GW172" s="29"/>
      <c r="GX172" s="29"/>
      <c r="GY172" s="29"/>
      <c r="GZ172" s="29"/>
      <c r="HA172" s="29"/>
      <c r="HB172" s="29"/>
    </row>
    <row r="173" spans="1:210">
      <c r="A173" s="4"/>
      <c r="B173" s="127"/>
      <c r="C173" s="127"/>
      <c r="D173" s="127"/>
      <c r="E173" s="127"/>
      <c r="F173" s="128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4"/>
      <c r="AQ173" s="4"/>
      <c r="GD173" s="29"/>
      <c r="GE173" s="29"/>
      <c r="GF173" s="29"/>
      <c r="GG173" s="29"/>
      <c r="GH173" s="29"/>
      <c r="GI173" s="29"/>
      <c r="GJ173" s="29"/>
      <c r="GK173" s="29"/>
      <c r="GL173" s="29"/>
      <c r="GM173" s="29"/>
      <c r="GN173" s="29"/>
      <c r="GO173" s="29"/>
      <c r="GP173" s="29"/>
      <c r="GQ173" s="29"/>
      <c r="GR173" s="29"/>
      <c r="GS173" s="29"/>
      <c r="GT173" s="29"/>
      <c r="GU173" s="29"/>
      <c r="GV173" s="29"/>
      <c r="GW173" s="29"/>
      <c r="GX173" s="29"/>
      <c r="GY173" s="29"/>
      <c r="GZ173" s="29"/>
      <c r="HA173" s="29"/>
      <c r="HB173" s="29"/>
    </row>
    <row r="174" spans="1:210">
      <c r="A174" s="4"/>
      <c r="B174" s="127"/>
      <c r="C174" s="127"/>
      <c r="D174" s="127"/>
      <c r="E174" s="127"/>
      <c r="F174" s="128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4"/>
      <c r="AQ174" s="4"/>
      <c r="GD174" s="29"/>
      <c r="GE174" s="29"/>
      <c r="GF174" s="29"/>
      <c r="GG174" s="29"/>
      <c r="GH174" s="29"/>
      <c r="GI174" s="29"/>
      <c r="GJ174" s="29"/>
      <c r="GK174" s="29"/>
      <c r="GL174" s="29"/>
      <c r="GM174" s="29"/>
      <c r="GN174" s="29"/>
      <c r="GO174" s="29"/>
      <c r="GP174" s="29"/>
      <c r="GQ174" s="29"/>
      <c r="GR174" s="29"/>
      <c r="GS174" s="29"/>
      <c r="GT174" s="29"/>
      <c r="GU174" s="29"/>
      <c r="GV174" s="29"/>
      <c r="GW174" s="29"/>
      <c r="GX174" s="29"/>
      <c r="GY174" s="29"/>
      <c r="GZ174" s="29"/>
      <c r="HA174" s="29"/>
      <c r="HB174" s="29"/>
    </row>
    <row r="175" spans="1:210">
      <c r="A175" s="4"/>
      <c r="B175" s="127"/>
      <c r="C175" s="127"/>
      <c r="D175" s="127"/>
      <c r="E175" s="127"/>
      <c r="F175" s="128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4"/>
      <c r="AQ175" s="4"/>
      <c r="GD175" s="29"/>
      <c r="GE175" s="29"/>
      <c r="GF175" s="29"/>
      <c r="GG175" s="29"/>
      <c r="GH175" s="29"/>
      <c r="GI175" s="29"/>
      <c r="GJ175" s="29"/>
      <c r="GK175" s="29"/>
      <c r="GL175" s="29"/>
      <c r="GM175" s="29"/>
      <c r="GN175" s="29"/>
      <c r="GO175" s="29"/>
      <c r="GP175" s="29"/>
      <c r="GQ175" s="29"/>
      <c r="GR175" s="29"/>
      <c r="GS175" s="29"/>
      <c r="GT175" s="29"/>
      <c r="GU175" s="29"/>
      <c r="GV175" s="29"/>
      <c r="GW175" s="29"/>
      <c r="GX175" s="29"/>
      <c r="GY175" s="29"/>
      <c r="GZ175" s="29"/>
      <c r="HA175" s="29"/>
      <c r="HB175" s="29"/>
    </row>
    <row r="176" spans="1:210">
      <c r="A176" s="4"/>
      <c r="B176" s="127"/>
      <c r="C176" s="127"/>
      <c r="D176" s="127"/>
      <c r="E176" s="127"/>
      <c r="F176" s="128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4"/>
      <c r="AQ176" s="4"/>
      <c r="GD176" s="29"/>
      <c r="GE176" s="29"/>
      <c r="GF176" s="29"/>
      <c r="GG176" s="29"/>
      <c r="GH176" s="29"/>
      <c r="GI176" s="29"/>
      <c r="GJ176" s="29"/>
      <c r="GK176" s="29"/>
      <c r="GL176" s="29"/>
      <c r="GM176" s="29"/>
      <c r="GN176" s="29"/>
      <c r="GO176" s="29"/>
      <c r="GP176" s="29"/>
      <c r="GQ176" s="29"/>
      <c r="GR176" s="29"/>
      <c r="GS176" s="29"/>
      <c r="GT176" s="29"/>
      <c r="GU176" s="29"/>
      <c r="GV176" s="29"/>
      <c r="GW176" s="29"/>
      <c r="GX176" s="29"/>
      <c r="GY176" s="29"/>
      <c r="GZ176" s="29"/>
      <c r="HA176" s="29"/>
      <c r="HB176" s="29"/>
    </row>
    <row r="177" spans="1:210">
      <c r="A177" s="4"/>
      <c r="B177" s="127"/>
      <c r="C177" s="127"/>
      <c r="D177" s="127"/>
      <c r="E177" s="127"/>
      <c r="F177" s="128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4"/>
      <c r="AQ177" s="4"/>
      <c r="GD177" s="29"/>
      <c r="GE177" s="29"/>
      <c r="GF177" s="29"/>
      <c r="GG177" s="29"/>
      <c r="GH177" s="29"/>
      <c r="GI177" s="29"/>
      <c r="GJ177" s="29"/>
      <c r="GK177" s="29"/>
      <c r="GL177" s="29"/>
      <c r="GM177" s="29"/>
      <c r="GN177" s="29"/>
      <c r="GO177" s="29"/>
      <c r="GP177" s="29"/>
      <c r="GQ177" s="29"/>
      <c r="GR177" s="29"/>
      <c r="GS177" s="29"/>
      <c r="GT177" s="29"/>
      <c r="GU177" s="29"/>
      <c r="GV177" s="29"/>
      <c r="GW177" s="29"/>
      <c r="GX177" s="29"/>
      <c r="GY177" s="29"/>
      <c r="GZ177" s="29"/>
      <c r="HA177" s="29"/>
      <c r="HB177" s="29"/>
    </row>
    <row r="178" spans="1:210">
      <c r="A178" s="4"/>
      <c r="B178" s="127"/>
      <c r="C178" s="127"/>
      <c r="D178" s="127"/>
      <c r="E178" s="127"/>
      <c r="F178" s="128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4"/>
      <c r="AQ178" s="4"/>
      <c r="GD178" s="29"/>
      <c r="GE178" s="29"/>
      <c r="GF178" s="29"/>
      <c r="GG178" s="29"/>
      <c r="GH178" s="29"/>
      <c r="GI178" s="29"/>
      <c r="GJ178" s="29"/>
      <c r="GK178" s="29"/>
      <c r="GL178" s="29"/>
      <c r="GM178" s="29"/>
      <c r="GN178" s="29"/>
      <c r="GO178" s="29"/>
      <c r="GP178" s="29"/>
      <c r="GQ178" s="29"/>
      <c r="GR178" s="29"/>
      <c r="GS178" s="29"/>
      <c r="GT178" s="29"/>
      <c r="GU178" s="29"/>
      <c r="GV178" s="29"/>
      <c r="GW178" s="29"/>
      <c r="GX178" s="29"/>
      <c r="GY178" s="29"/>
      <c r="GZ178" s="29"/>
      <c r="HA178" s="29"/>
      <c r="HB178" s="29"/>
    </row>
    <row r="179" spans="1:210">
      <c r="A179" s="4"/>
      <c r="B179" s="127"/>
      <c r="C179" s="127"/>
      <c r="D179" s="127"/>
      <c r="E179" s="127"/>
      <c r="F179" s="128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4"/>
      <c r="AQ179" s="4"/>
      <c r="GD179" s="29"/>
      <c r="GE179" s="29"/>
      <c r="GF179" s="29"/>
      <c r="GG179" s="29"/>
      <c r="GH179" s="29"/>
      <c r="GI179" s="29"/>
      <c r="GJ179" s="29"/>
      <c r="GK179" s="29"/>
      <c r="GL179" s="29"/>
      <c r="GM179" s="29"/>
      <c r="GN179" s="29"/>
      <c r="GO179" s="29"/>
      <c r="GP179" s="29"/>
      <c r="GQ179" s="29"/>
      <c r="GR179" s="29"/>
      <c r="GS179" s="29"/>
      <c r="GT179" s="29"/>
      <c r="GU179" s="29"/>
      <c r="GV179" s="29"/>
      <c r="GW179" s="29"/>
      <c r="GX179" s="29"/>
      <c r="GY179" s="29"/>
      <c r="GZ179" s="29"/>
      <c r="HA179" s="29"/>
      <c r="HB179" s="29"/>
    </row>
    <row r="180" spans="1:210">
      <c r="A180" s="4"/>
      <c r="B180" s="127"/>
      <c r="C180" s="127"/>
      <c r="D180" s="127"/>
      <c r="E180" s="127"/>
      <c r="F180" s="128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4"/>
      <c r="AQ180" s="4"/>
      <c r="GD180" s="29"/>
      <c r="GE180" s="29"/>
      <c r="GF180" s="29"/>
      <c r="GG180" s="29"/>
      <c r="GH180" s="29"/>
      <c r="GI180" s="29"/>
      <c r="GJ180" s="29"/>
      <c r="GK180" s="29"/>
      <c r="GL180" s="29"/>
      <c r="GM180" s="29"/>
      <c r="GN180" s="29"/>
      <c r="GO180" s="29"/>
      <c r="GP180" s="29"/>
      <c r="GQ180" s="29"/>
      <c r="GR180" s="29"/>
      <c r="GS180" s="29"/>
      <c r="GT180" s="29"/>
      <c r="GU180" s="29"/>
      <c r="GV180" s="29"/>
      <c r="GW180" s="29"/>
      <c r="GX180" s="29"/>
      <c r="GY180" s="29"/>
      <c r="GZ180" s="29"/>
      <c r="HA180" s="29"/>
      <c r="HB180" s="29"/>
    </row>
    <row r="181" spans="1:210">
      <c r="A181" s="4"/>
      <c r="B181" s="127"/>
      <c r="C181" s="127"/>
      <c r="D181" s="127"/>
      <c r="E181" s="127"/>
      <c r="F181" s="128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4"/>
      <c r="AQ181" s="4"/>
      <c r="GD181" s="29"/>
      <c r="GE181" s="29"/>
      <c r="GF181" s="29"/>
      <c r="GG181" s="29"/>
      <c r="GH181" s="29"/>
      <c r="GI181" s="29"/>
      <c r="GJ181" s="29"/>
      <c r="GK181" s="29"/>
      <c r="GL181" s="29"/>
      <c r="GM181" s="29"/>
      <c r="GN181" s="29"/>
      <c r="GO181" s="29"/>
      <c r="GP181" s="29"/>
      <c r="GQ181" s="29"/>
      <c r="GR181" s="29"/>
      <c r="GS181" s="29"/>
      <c r="GT181" s="29"/>
      <c r="GU181" s="29"/>
      <c r="GV181" s="29"/>
      <c r="GW181" s="29"/>
      <c r="GX181" s="29"/>
      <c r="GY181" s="29"/>
      <c r="GZ181" s="29"/>
      <c r="HA181" s="29"/>
      <c r="HB181" s="29"/>
    </row>
    <row r="182" spans="1:210">
      <c r="A182" s="4"/>
      <c r="B182" s="127"/>
      <c r="C182" s="127"/>
      <c r="D182" s="127"/>
      <c r="E182" s="127"/>
      <c r="F182" s="128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4"/>
      <c r="AQ182" s="4"/>
      <c r="GD182" s="29"/>
      <c r="GE182" s="29"/>
      <c r="GF182" s="29"/>
      <c r="GG182" s="29"/>
      <c r="GH182" s="29"/>
      <c r="GI182" s="29"/>
      <c r="GJ182" s="29"/>
      <c r="GK182" s="29"/>
      <c r="GL182" s="29"/>
      <c r="GM182" s="29"/>
      <c r="GN182" s="29"/>
      <c r="GO182" s="29"/>
      <c r="GP182" s="29"/>
      <c r="GQ182" s="29"/>
      <c r="GR182" s="29"/>
      <c r="GS182" s="29"/>
      <c r="GT182" s="29"/>
      <c r="GU182" s="29"/>
      <c r="GV182" s="29"/>
      <c r="GW182" s="29"/>
      <c r="GX182" s="29"/>
      <c r="GY182" s="29"/>
      <c r="GZ182" s="29"/>
      <c r="HA182" s="29"/>
      <c r="HB182" s="29"/>
    </row>
    <row r="183" spans="1:210">
      <c r="A183" s="4"/>
      <c r="B183" s="127"/>
      <c r="C183" s="127"/>
      <c r="D183" s="127"/>
      <c r="E183" s="127"/>
      <c r="F183" s="128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4"/>
      <c r="AQ183" s="4"/>
      <c r="GD183" s="29"/>
      <c r="GE183" s="29"/>
      <c r="GF183" s="29"/>
      <c r="GG183" s="29"/>
      <c r="GH183" s="29"/>
      <c r="GI183" s="29"/>
      <c r="GJ183" s="29"/>
      <c r="GK183" s="29"/>
      <c r="GL183" s="29"/>
      <c r="GM183" s="29"/>
      <c r="GN183" s="29"/>
      <c r="GO183" s="29"/>
      <c r="GP183" s="29"/>
      <c r="GQ183" s="29"/>
      <c r="GR183" s="29"/>
      <c r="GS183" s="29"/>
      <c r="GT183" s="29"/>
      <c r="GU183" s="29"/>
      <c r="GV183" s="29"/>
      <c r="GW183" s="29"/>
      <c r="GX183" s="29"/>
      <c r="GY183" s="29"/>
      <c r="GZ183" s="29"/>
      <c r="HA183" s="29"/>
      <c r="HB183" s="29"/>
    </row>
    <row r="184" spans="1:210">
      <c r="A184" s="4"/>
      <c r="B184" s="127"/>
      <c r="C184" s="127"/>
      <c r="D184" s="127"/>
      <c r="E184" s="127"/>
      <c r="F184" s="128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4"/>
      <c r="AQ184" s="4"/>
      <c r="GD184" s="29"/>
      <c r="GE184" s="29"/>
      <c r="GF184" s="29"/>
      <c r="GG184" s="29"/>
      <c r="GH184" s="29"/>
      <c r="GI184" s="29"/>
      <c r="GJ184" s="29"/>
      <c r="GK184" s="29"/>
      <c r="GL184" s="29"/>
      <c r="GM184" s="29"/>
      <c r="GN184" s="29"/>
      <c r="GO184" s="29"/>
      <c r="GP184" s="29"/>
      <c r="GQ184" s="29"/>
      <c r="GR184" s="29"/>
      <c r="GS184" s="29"/>
      <c r="GT184" s="29"/>
      <c r="GU184" s="29"/>
      <c r="GV184" s="29"/>
      <c r="GW184" s="29"/>
      <c r="GX184" s="29"/>
      <c r="GY184" s="29"/>
      <c r="GZ184" s="29"/>
      <c r="HA184" s="29"/>
      <c r="HB184" s="29"/>
    </row>
    <row r="185" spans="1:210">
      <c r="A185" s="4"/>
      <c r="B185" s="127"/>
      <c r="C185" s="127"/>
      <c r="D185" s="127"/>
      <c r="E185" s="127"/>
      <c r="F185" s="128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4"/>
      <c r="AQ185" s="4"/>
      <c r="GD185" s="29"/>
      <c r="GE185" s="29"/>
      <c r="GF185" s="29"/>
      <c r="GG185" s="29"/>
      <c r="GH185" s="29"/>
      <c r="GI185" s="29"/>
      <c r="GJ185" s="29"/>
      <c r="GK185" s="29"/>
      <c r="GL185" s="29"/>
      <c r="GM185" s="29"/>
      <c r="GN185" s="29"/>
      <c r="GO185" s="29"/>
      <c r="GP185" s="29"/>
      <c r="GQ185" s="29"/>
      <c r="GR185" s="29"/>
      <c r="GS185" s="29"/>
      <c r="GT185" s="29"/>
      <c r="GU185" s="29"/>
      <c r="GV185" s="29"/>
      <c r="GW185" s="29"/>
      <c r="GX185" s="29"/>
      <c r="GY185" s="29"/>
      <c r="GZ185" s="29"/>
      <c r="HA185" s="29"/>
      <c r="HB185" s="29"/>
    </row>
    <row r="186" spans="1:210">
      <c r="A186" s="4"/>
      <c r="B186" s="127"/>
      <c r="C186" s="127"/>
      <c r="D186" s="127"/>
      <c r="E186" s="127"/>
      <c r="F186" s="128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4"/>
      <c r="AQ186" s="4"/>
      <c r="GD186" s="29"/>
      <c r="GE186" s="29"/>
      <c r="GF186" s="29"/>
      <c r="GG186" s="29"/>
      <c r="GH186" s="29"/>
      <c r="GI186" s="29"/>
      <c r="GJ186" s="29"/>
      <c r="GK186" s="29"/>
      <c r="GL186" s="29"/>
      <c r="GM186" s="29"/>
      <c r="GN186" s="29"/>
      <c r="GO186" s="29"/>
      <c r="GP186" s="29"/>
      <c r="GQ186" s="29"/>
      <c r="GR186" s="29"/>
      <c r="GS186" s="29"/>
      <c r="GT186" s="29"/>
      <c r="GU186" s="29"/>
      <c r="GV186" s="29"/>
      <c r="GW186" s="29"/>
      <c r="GX186" s="29"/>
      <c r="GY186" s="29"/>
      <c r="GZ186" s="29"/>
      <c r="HA186" s="29"/>
      <c r="HB186" s="29"/>
    </row>
    <row r="187" spans="1:210">
      <c r="A187" s="4"/>
      <c r="B187" s="127"/>
      <c r="C187" s="127"/>
      <c r="D187" s="127"/>
      <c r="E187" s="127"/>
      <c r="F187" s="128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4"/>
      <c r="AQ187" s="4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29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</row>
    <row r="188" spans="1:210">
      <c r="A188" s="4"/>
      <c r="B188" s="127"/>
      <c r="C188" s="127"/>
      <c r="D188" s="127"/>
      <c r="E188" s="127"/>
      <c r="F188" s="128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4"/>
      <c r="AQ188" s="4"/>
      <c r="GD188" s="29"/>
      <c r="GE188" s="29"/>
      <c r="GF188" s="29"/>
      <c r="GG188" s="29"/>
      <c r="GH188" s="29"/>
      <c r="GI188" s="29"/>
      <c r="GJ188" s="29"/>
      <c r="GK188" s="29"/>
      <c r="GL188" s="29"/>
      <c r="GM188" s="29"/>
      <c r="GN188" s="29"/>
      <c r="GO188" s="29"/>
      <c r="GP188" s="29"/>
      <c r="GQ188" s="29"/>
      <c r="GR188" s="29"/>
      <c r="GS188" s="29"/>
      <c r="GT188" s="29"/>
      <c r="GU188" s="29"/>
      <c r="GV188" s="29"/>
      <c r="GW188" s="29"/>
      <c r="GX188" s="29"/>
      <c r="GY188" s="29"/>
      <c r="GZ188" s="29"/>
      <c r="HA188" s="29"/>
      <c r="HB188" s="29"/>
    </row>
    <row r="189" spans="1:210">
      <c r="A189" s="4"/>
      <c r="B189" s="127"/>
      <c r="C189" s="127"/>
      <c r="D189" s="127"/>
      <c r="E189" s="127"/>
      <c r="F189" s="128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4"/>
      <c r="AQ189" s="4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29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</row>
    <row r="190" spans="1:210">
      <c r="A190" s="4"/>
      <c r="B190" s="127"/>
      <c r="C190" s="127"/>
      <c r="D190" s="127"/>
      <c r="E190" s="127"/>
      <c r="F190" s="128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4"/>
      <c r="AQ190" s="4"/>
      <c r="GD190" s="29"/>
      <c r="GE190" s="29"/>
      <c r="GF190" s="29"/>
      <c r="GG190" s="29"/>
      <c r="GH190" s="29"/>
      <c r="GI190" s="29"/>
      <c r="GJ190" s="29"/>
      <c r="GK190" s="29"/>
      <c r="GL190" s="29"/>
      <c r="GM190" s="29"/>
      <c r="GN190" s="29"/>
      <c r="GO190" s="29"/>
      <c r="GP190" s="29"/>
      <c r="GQ190" s="29"/>
      <c r="GR190" s="29"/>
      <c r="GS190" s="29"/>
      <c r="GT190" s="29"/>
      <c r="GU190" s="29"/>
      <c r="GV190" s="29"/>
      <c r="GW190" s="29"/>
      <c r="GX190" s="29"/>
      <c r="GY190" s="29"/>
      <c r="GZ190" s="29"/>
      <c r="HA190" s="29"/>
      <c r="HB190" s="29"/>
    </row>
    <row r="191" spans="1:210">
      <c r="A191" s="4"/>
      <c r="B191" s="127"/>
      <c r="C191" s="127"/>
      <c r="D191" s="127"/>
      <c r="E191" s="127"/>
      <c r="F191" s="128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4"/>
      <c r="AQ191" s="4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29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</row>
    <row r="192" spans="1:210">
      <c r="A192" s="4"/>
      <c r="B192" s="127"/>
      <c r="C192" s="127"/>
      <c r="D192" s="127"/>
      <c r="E192" s="127"/>
      <c r="F192" s="128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4"/>
      <c r="AQ192" s="4"/>
      <c r="GD192" s="29"/>
      <c r="GE192" s="29"/>
      <c r="GF192" s="29"/>
      <c r="GG192" s="29"/>
      <c r="GH192" s="29"/>
      <c r="GI192" s="29"/>
      <c r="GJ192" s="29"/>
      <c r="GK192" s="29"/>
      <c r="GL192" s="29"/>
      <c r="GM192" s="29"/>
      <c r="GN192" s="29"/>
      <c r="GO192" s="29"/>
      <c r="GP192" s="29"/>
      <c r="GQ192" s="29"/>
      <c r="GR192" s="29"/>
      <c r="GS192" s="29"/>
      <c r="GT192" s="29"/>
      <c r="GU192" s="29"/>
      <c r="GV192" s="29"/>
      <c r="GW192" s="29"/>
      <c r="GX192" s="29"/>
      <c r="GY192" s="29"/>
      <c r="GZ192" s="29"/>
      <c r="HA192" s="29"/>
      <c r="HB192" s="29"/>
    </row>
    <row r="193" spans="1:210">
      <c r="A193" s="4"/>
      <c r="B193" s="127"/>
      <c r="C193" s="127"/>
      <c r="D193" s="127"/>
      <c r="E193" s="127"/>
      <c r="F193" s="128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4"/>
      <c r="AQ193" s="4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29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</row>
    <row r="194" spans="1:210">
      <c r="A194" s="4"/>
      <c r="B194" s="127"/>
      <c r="C194" s="127"/>
      <c r="D194" s="127"/>
      <c r="E194" s="127"/>
      <c r="F194" s="128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4"/>
      <c r="AQ194" s="4"/>
      <c r="GD194" s="29"/>
      <c r="GE194" s="29"/>
      <c r="GF194" s="29"/>
      <c r="GG194" s="29"/>
      <c r="GH194" s="29"/>
      <c r="GI194" s="29"/>
      <c r="GJ194" s="29"/>
      <c r="GK194" s="29"/>
      <c r="GL194" s="29"/>
      <c r="GM194" s="29"/>
      <c r="GN194" s="29"/>
      <c r="GO194" s="29"/>
      <c r="GP194" s="29"/>
      <c r="GQ194" s="29"/>
      <c r="GR194" s="29"/>
      <c r="GS194" s="29"/>
      <c r="GT194" s="29"/>
      <c r="GU194" s="29"/>
      <c r="GV194" s="29"/>
      <c r="GW194" s="29"/>
      <c r="GX194" s="29"/>
      <c r="GY194" s="29"/>
      <c r="GZ194" s="29"/>
      <c r="HA194" s="29"/>
      <c r="HB194" s="29"/>
    </row>
    <row r="195" spans="1:210">
      <c r="A195" s="4"/>
      <c r="B195" s="127"/>
      <c r="C195" s="127"/>
      <c r="D195" s="127"/>
      <c r="E195" s="127"/>
      <c r="F195" s="128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4"/>
      <c r="AQ195" s="4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29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</row>
    <row r="196" spans="1:210">
      <c r="A196" s="4"/>
      <c r="B196" s="127"/>
      <c r="C196" s="127"/>
      <c r="D196" s="127"/>
      <c r="E196" s="127"/>
      <c r="F196" s="128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4"/>
      <c r="AQ196" s="4"/>
      <c r="GD196" s="29"/>
      <c r="GE196" s="29"/>
      <c r="GF196" s="29"/>
      <c r="GG196" s="29"/>
      <c r="GH196" s="29"/>
      <c r="GI196" s="29"/>
      <c r="GJ196" s="29"/>
      <c r="GK196" s="29"/>
      <c r="GL196" s="29"/>
      <c r="GM196" s="29"/>
      <c r="GN196" s="29"/>
      <c r="GO196" s="29"/>
      <c r="GP196" s="29"/>
      <c r="GQ196" s="29"/>
      <c r="GR196" s="29"/>
      <c r="GS196" s="29"/>
      <c r="GT196" s="29"/>
      <c r="GU196" s="29"/>
      <c r="GV196" s="29"/>
      <c r="GW196" s="29"/>
      <c r="GX196" s="29"/>
      <c r="GY196" s="29"/>
      <c r="GZ196" s="29"/>
      <c r="HA196" s="29"/>
      <c r="HB196" s="29"/>
    </row>
    <row r="197" spans="1:210">
      <c r="A197" s="4"/>
      <c r="B197" s="127"/>
      <c r="C197" s="127"/>
      <c r="D197" s="127"/>
      <c r="E197" s="127"/>
      <c r="F197" s="128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4"/>
      <c r="AQ197" s="4"/>
      <c r="GD197" s="29"/>
      <c r="GE197" s="29"/>
      <c r="GF197" s="29"/>
      <c r="GG197" s="29"/>
      <c r="GH197" s="29"/>
      <c r="GI197" s="29"/>
      <c r="GJ197" s="29"/>
      <c r="GK197" s="29"/>
      <c r="GL197" s="29"/>
      <c r="GM197" s="29"/>
      <c r="GN197" s="29"/>
      <c r="GO197" s="29"/>
      <c r="GP197" s="29"/>
      <c r="GQ197" s="29"/>
      <c r="GR197" s="29"/>
      <c r="GS197" s="29"/>
      <c r="GT197" s="29"/>
      <c r="GU197" s="29"/>
      <c r="GV197" s="29"/>
      <c r="GW197" s="29"/>
      <c r="GX197" s="29"/>
      <c r="GY197" s="29"/>
      <c r="GZ197" s="29"/>
      <c r="HA197" s="29"/>
      <c r="HB197" s="29"/>
    </row>
    <row r="198" spans="1:210">
      <c r="A198" s="4"/>
      <c r="B198" s="127"/>
      <c r="C198" s="127"/>
      <c r="D198" s="127"/>
      <c r="E198" s="127"/>
      <c r="F198" s="128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4"/>
      <c r="AQ198" s="4"/>
      <c r="GD198" s="29"/>
      <c r="GE198" s="29"/>
      <c r="GF198" s="29"/>
      <c r="GG198" s="29"/>
      <c r="GH198" s="29"/>
      <c r="GI198" s="29"/>
      <c r="GJ198" s="29"/>
      <c r="GK198" s="29"/>
      <c r="GL198" s="29"/>
      <c r="GM198" s="29"/>
      <c r="GN198" s="29"/>
      <c r="GO198" s="29"/>
      <c r="GP198" s="29"/>
      <c r="GQ198" s="29"/>
      <c r="GR198" s="29"/>
      <c r="GS198" s="29"/>
      <c r="GT198" s="29"/>
      <c r="GU198" s="29"/>
      <c r="GV198" s="29"/>
      <c r="GW198" s="29"/>
      <c r="GX198" s="29"/>
      <c r="GY198" s="29"/>
      <c r="GZ198" s="29"/>
      <c r="HA198" s="29"/>
      <c r="HB198" s="29"/>
    </row>
    <row r="199" spans="1:210">
      <c r="A199" s="4"/>
      <c r="B199" s="127"/>
      <c r="C199" s="127"/>
      <c r="D199" s="127"/>
      <c r="E199" s="127"/>
      <c r="F199" s="128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4"/>
      <c r="AQ199" s="4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29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</row>
    <row r="200" spans="1:210">
      <c r="A200" s="4"/>
      <c r="B200" s="127"/>
      <c r="C200" s="127"/>
      <c r="D200" s="127"/>
      <c r="E200" s="127"/>
      <c r="F200" s="1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4"/>
      <c r="AQ200" s="4"/>
      <c r="GD200" s="29"/>
      <c r="GE200" s="29"/>
      <c r="GF200" s="29"/>
      <c r="GG200" s="29"/>
      <c r="GH200" s="29"/>
      <c r="GI200" s="29"/>
      <c r="GJ200" s="29"/>
      <c r="GK200" s="29"/>
      <c r="GL200" s="29"/>
      <c r="GM200" s="29"/>
      <c r="GN200" s="29"/>
      <c r="GO200" s="29"/>
      <c r="GP200" s="29"/>
      <c r="GQ200" s="29"/>
      <c r="GR200" s="29"/>
      <c r="GS200" s="29"/>
      <c r="GT200" s="29"/>
      <c r="GU200" s="29"/>
      <c r="GV200" s="29"/>
      <c r="GW200" s="29"/>
      <c r="GX200" s="29"/>
      <c r="GY200" s="29"/>
      <c r="GZ200" s="29"/>
      <c r="HA200" s="29"/>
      <c r="HB200" s="29"/>
    </row>
    <row r="201" spans="1:210">
      <c r="A201" s="4"/>
      <c r="B201" s="127"/>
      <c r="C201" s="127"/>
      <c r="D201" s="127"/>
      <c r="E201" s="127"/>
      <c r="F201" s="128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4"/>
      <c r="AQ201" s="4"/>
      <c r="GD201" s="29"/>
      <c r="GE201" s="29"/>
      <c r="GF201" s="29"/>
      <c r="GG201" s="29"/>
      <c r="GH201" s="29"/>
      <c r="GI201" s="29"/>
      <c r="GJ201" s="29"/>
      <c r="GK201" s="29"/>
      <c r="GL201" s="29"/>
      <c r="GM201" s="29"/>
      <c r="GN201" s="29"/>
      <c r="GO201" s="29"/>
      <c r="GP201" s="29"/>
      <c r="GQ201" s="29"/>
      <c r="GR201" s="29"/>
      <c r="GS201" s="29"/>
      <c r="GT201" s="29"/>
      <c r="GU201" s="29"/>
      <c r="GV201" s="29"/>
      <c r="GW201" s="29"/>
      <c r="GX201" s="29"/>
      <c r="GY201" s="29"/>
      <c r="GZ201" s="29"/>
      <c r="HA201" s="29"/>
      <c r="HB201" s="29"/>
    </row>
    <row r="202" spans="1:210">
      <c r="A202" s="4"/>
      <c r="B202" s="127"/>
      <c r="C202" s="127"/>
      <c r="D202" s="127"/>
      <c r="E202" s="127"/>
      <c r="F202" s="128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4"/>
      <c r="AQ202" s="4"/>
      <c r="GD202" s="29"/>
      <c r="GE202" s="29"/>
      <c r="GF202" s="29"/>
      <c r="GG202" s="29"/>
      <c r="GH202" s="29"/>
      <c r="GI202" s="29"/>
      <c r="GJ202" s="29"/>
      <c r="GK202" s="29"/>
      <c r="GL202" s="29"/>
      <c r="GM202" s="29"/>
      <c r="GN202" s="29"/>
      <c r="GO202" s="29"/>
      <c r="GP202" s="29"/>
      <c r="GQ202" s="29"/>
      <c r="GR202" s="29"/>
      <c r="GS202" s="29"/>
      <c r="GT202" s="29"/>
      <c r="GU202" s="29"/>
      <c r="GV202" s="29"/>
      <c r="GW202" s="29"/>
      <c r="GX202" s="29"/>
      <c r="GY202" s="29"/>
      <c r="GZ202" s="29"/>
      <c r="HA202" s="29"/>
      <c r="HB202" s="29"/>
    </row>
    <row r="203" spans="1:210">
      <c r="A203" s="4"/>
      <c r="B203" s="127"/>
      <c r="C203" s="127"/>
      <c r="D203" s="127"/>
      <c r="E203" s="127"/>
      <c r="F203" s="128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4"/>
      <c r="AQ203" s="4"/>
      <c r="GD203" s="29"/>
      <c r="GE203" s="29"/>
      <c r="GF203" s="29"/>
      <c r="GG203" s="29"/>
      <c r="GH203" s="29"/>
      <c r="GI203" s="29"/>
      <c r="GJ203" s="29"/>
      <c r="GK203" s="29"/>
      <c r="GL203" s="29"/>
      <c r="GM203" s="29"/>
      <c r="GN203" s="29"/>
      <c r="GO203" s="29"/>
      <c r="GP203" s="29"/>
      <c r="GQ203" s="29"/>
      <c r="GR203" s="29"/>
      <c r="GS203" s="29"/>
      <c r="GT203" s="29"/>
      <c r="GU203" s="29"/>
      <c r="GV203" s="29"/>
      <c r="GW203" s="29"/>
      <c r="GX203" s="29"/>
      <c r="GY203" s="29"/>
      <c r="GZ203" s="29"/>
      <c r="HA203" s="29"/>
      <c r="HB203" s="29"/>
    </row>
    <row r="204" spans="1:210">
      <c r="A204" s="4"/>
      <c r="B204" s="127"/>
      <c r="C204" s="127"/>
      <c r="D204" s="127"/>
      <c r="E204" s="127"/>
      <c r="F204" s="128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4"/>
      <c r="AQ204" s="4"/>
      <c r="GD204" s="29"/>
      <c r="GE204" s="29"/>
      <c r="GF204" s="29"/>
      <c r="GG204" s="29"/>
      <c r="GH204" s="29"/>
      <c r="GI204" s="29"/>
      <c r="GJ204" s="29"/>
      <c r="GK204" s="29"/>
      <c r="GL204" s="29"/>
      <c r="GM204" s="29"/>
      <c r="GN204" s="29"/>
      <c r="GO204" s="29"/>
      <c r="GP204" s="29"/>
      <c r="GQ204" s="29"/>
      <c r="GR204" s="29"/>
      <c r="GS204" s="29"/>
      <c r="GT204" s="29"/>
      <c r="GU204" s="29"/>
      <c r="GV204" s="29"/>
      <c r="GW204" s="29"/>
      <c r="GX204" s="29"/>
      <c r="GY204" s="29"/>
      <c r="GZ204" s="29"/>
      <c r="HA204" s="29"/>
      <c r="HB204" s="29"/>
    </row>
    <row r="205" spans="1:210">
      <c r="A205" s="4"/>
      <c r="B205" s="127"/>
      <c r="C205" s="127"/>
      <c r="D205" s="127"/>
      <c r="E205" s="127"/>
      <c r="F205" s="128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4"/>
      <c r="AQ205" s="4"/>
      <c r="GD205" s="29"/>
      <c r="GE205" s="29"/>
      <c r="GF205" s="29"/>
      <c r="GG205" s="29"/>
      <c r="GH205" s="29"/>
      <c r="GI205" s="29"/>
      <c r="GJ205" s="29"/>
      <c r="GK205" s="29"/>
      <c r="GL205" s="29"/>
      <c r="GM205" s="29"/>
      <c r="GN205" s="29"/>
      <c r="GO205" s="29"/>
      <c r="GP205" s="29"/>
      <c r="GQ205" s="29"/>
      <c r="GR205" s="29"/>
      <c r="GS205" s="29"/>
      <c r="GT205" s="29"/>
      <c r="GU205" s="29"/>
      <c r="GV205" s="29"/>
      <c r="GW205" s="29"/>
      <c r="GX205" s="29"/>
      <c r="GY205" s="29"/>
      <c r="GZ205" s="29"/>
      <c r="HA205" s="29"/>
      <c r="HB205" s="29"/>
    </row>
    <row r="206" spans="1:210">
      <c r="A206" s="4"/>
      <c r="B206" s="127"/>
      <c r="C206" s="127"/>
      <c r="D206" s="127"/>
      <c r="E206" s="127"/>
      <c r="F206" s="128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4"/>
      <c r="AQ206" s="4"/>
      <c r="GD206" s="29"/>
      <c r="GE206" s="29"/>
      <c r="GF206" s="29"/>
      <c r="GG206" s="29"/>
      <c r="GH206" s="29"/>
      <c r="GI206" s="29"/>
      <c r="GJ206" s="29"/>
      <c r="GK206" s="29"/>
      <c r="GL206" s="29"/>
      <c r="GM206" s="29"/>
      <c r="GN206" s="29"/>
      <c r="GO206" s="29"/>
      <c r="GP206" s="29"/>
      <c r="GQ206" s="29"/>
      <c r="GR206" s="29"/>
      <c r="GS206" s="29"/>
      <c r="GT206" s="29"/>
      <c r="GU206" s="29"/>
      <c r="GV206" s="29"/>
      <c r="GW206" s="29"/>
      <c r="GX206" s="29"/>
      <c r="GY206" s="29"/>
      <c r="GZ206" s="29"/>
      <c r="HA206" s="29"/>
      <c r="HB206" s="29"/>
    </row>
    <row r="207" spans="1:210">
      <c r="A207" s="4"/>
      <c r="B207" s="127"/>
      <c r="C207" s="127"/>
      <c r="D207" s="127"/>
      <c r="E207" s="127"/>
      <c r="F207" s="128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4"/>
      <c r="AQ207" s="4"/>
      <c r="GD207" s="29"/>
      <c r="GE207" s="29"/>
      <c r="GF207" s="29"/>
      <c r="GG207" s="29"/>
      <c r="GH207" s="29"/>
      <c r="GI207" s="29"/>
      <c r="GJ207" s="29"/>
      <c r="GK207" s="29"/>
      <c r="GL207" s="29"/>
      <c r="GM207" s="29"/>
      <c r="GN207" s="29"/>
      <c r="GO207" s="29"/>
      <c r="GP207" s="29"/>
      <c r="GQ207" s="29"/>
      <c r="GR207" s="29"/>
      <c r="GS207" s="29"/>
      <c r="GT207" s="29"/>
      <c r="GU207" s="29"/>
      <c r="GV207" s="29"/>
      <c r="GW207" s="29"/>
      <c r="GX207" s="29"/>
      <c r="GY207" s="29"/>
      <c r="GZ207" s="29"/>
      <c r="HA207" s="29"/>
      <c r="HB207" s="29"/>
    </row>
    <row r="208" spans="1:210">
      <c r="A208" s="4"/>
      <c r="B208" s="127"/>
      <c r="C208" s="127"/>
      <c r="D208" s="127"/>
      <c r="E208" s="127"/>
      <c r="F208" s="128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4"/>
      <c r="AQ208" s="4"/>
      <c r="GD208" s="29"/>
      <c r="GE208" s="29"/>
      <c r="GF208" s="29"/>
      <c r="GG208" s="29"/>
      <c r="GH208" s="29"/>
      <c r="GI208" s="29"/>
      <c r="GJ208" s="29"/>
      <c r="GK208" s="29"/>
      <c r="GL208" s="29"/>
      <c r="GM208" s="29"/>
      <c r="GN208" s="29"/>
      <c r="GO208" s="29"/>
      <c r="GP208" s="29"/>
      <c r="GQ208" s="29"/>
      <c r="GR208" s="29"/>
      <c r="GS208" s="29"/>
      <c r="GT208" s="29"/>
      <c r="GU208" s="29"/>
      <c r="GV208" s="29"/>
      <c r="GW208" s="29"/>
      <c r="GX208" s="29"/>
      <c r="GY208" s="29"/>
      <c r="GZ208" s="29"/>
      <c r="HA208" s="29"/>
      <c r="HB208" s="29"/>
    </row>
    <row r="209" spans="1:210">
      <c r="A209" s="4"/>
      <c r="B209" s="127"/>
      <c r="C209" s="127"/>
      <c r="D209" s="127"/>
      <c r="E209" s="127"/>
      <c r="F209" s="128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4"/>
      <c r="AQ209" s="4"/>
      <c r="GD209" s="29"/>
      <c r="GE209" s="29"/>
      <c r="GF209" s="29"/>
      <c r="GG209" s="29"/>
      <c r="GH209" s="29"/>
      <c r="GI209" s="29"/>
      <c r="GJ209" s="29"/>
      <c r="GK209" s="29"/>
      <c r="GL209" s="29"/>
      <c r="GM209" s="29"/>
      <c r="GN209" s="29"/>
      <c r="GO209" s="29"/>
      <c r="GP209" s="29"/>
      <c r="GQ209" s="29"/>
      <c r="GR209" s="29"/>
      <c r="GS209" s="29"/>
      <c r="GT209" s="29"/>
      <c r="GU209" s="29"/>
      <c r="GV209" s="29"/>
      <c r="GW209" s="29"/>
      <c r="GX209" s="29"/>
      <c r="GY209" s="29"/>
      <c r="GZ209" s="29"/>
      <c r="HA209" s="29"/>
      <c r="HB209" s="29"/>
    </row>
    <row r="210" spans="1:210">
      <c r="A210" s="4"/>
      <c r="B210" s="127"/>
      <c r="C210" s="127"/>
      <c r="D210" s="127"/>
      <c r="E210" s="127"/>
      <c r="F210" s="128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4"/>
      <c r="AQ210" s="4"/>
      <c r="GD210" s="29"/>
      <c r="GE210" s="29"/>
      <c r="GF210" s="29"/>
      <c r="GG210" s="29"/>
      <c r="GH210" s="29"/>
      <c r="GI210" s="29"/>
      <c r="GJ210" s="29"/>
      <c r="GK210" s="29"/>
      <c r="GL210" s="29"/>
      <c r="GM210" s="29"/>
      <c r="GN210" s="29"/>
      <c r="GO210" s="29"/>
      <c r="GP210" s="29"/>
      <c r="GQ210" s="29"/>
      <c r="GR210" s="29"/>
      <c r="GS210" s="29"/>
      <c r="GT210" s="29"/>
      <c r="GU210" s="29"/>
      <c r="GV210" s="29"/>
      <c r="GW210" s="29"/>
      <c r="GX210" s="29"/>
      <c r="GY210" s="29"/>
      <c r="GZ210" s="29"/>
      <c r="HA210" s="29"/>
      <c r="HB210" s="29"/>
    </row>
    <row r="211" spans="1:210">
      <c r="A211" s="4"/>
      <c r="B211" s="127"/>
      <c r="C211" s="127"/>
      <c r="D211" s="127"/>
      <c r="E211" s="127"/>
      <c r="F211" s="128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4"/>
      <c r="AQ211" s="4"/>
      <c r="GD211" s="29"/>
      <c r="GE211" s="29"/>
      <c r="GF211" s="29"/>
      <c r="GG211" s="29"/>
      <c r="GH211" s="29"/>
      <c r="GI211" s="29"/>
      <c r="GJ211" s="29"/>
      <c r="GK211" s="29"/>
      <c r="GL211" s="29"/>
      <c r="GM211" s="29"/>
      <c r="GN211" s="29"/>
      <c r="GO211" s="29"/>
      <c r="GP211" s="29"/>
      <c r="GQ211" s="29"/>
      <c r="GR211" s="29"/>
      <c r="GS211" s="29"/>
      <c r="GT211" s="29"/>
      <c r="GU211" s="29"/>
      <c r="GV211" s="29"/>
      <c r="GW211" s="29"/>
      <c r="GX211" s="29"/>
      <c r="GY211" s="29"/>
      <c r="GZ211" s="29"/>
      <c r="HA211" s="29"/>
      <c r="HB211" s="29"/>
    </row>
    <row r="212" spans="1:210">
      <c r="A212" s="4"/>
      <c r="B212" s="127"/>
      <c r="C212" s="127"/>
      <c r="D212" s="127"/>
      <c r="E212" s="127"/>
      <c r="F212" s="128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4"/>
      <c r="AQ212" s="4"/>
      <c r="GD212" s="29"/>
      <c r="GE212" s="29"/>
      <c r="GF212" s="29"/>
      <c r="GG212" s="29"/>
      <c r="GH212" s="29"/>
      <c r="GI212" s="29"/>
      <c r="GJ212" s="29"/>
      <c r="GK212" s="29"/>
      <c r="GL212" s="29"/>
      <c r="GM212" s="29"/>
      <c r="GN212" s="29"/>
      <c r="GO212" s="29"/>
      <c r="GP212" s="29"/>
      <c r="GQ212" s="29"/>
      <c r="GR212" s="29"/>
      <c r="GS212" s="29"/>
      <c r="GT212" s="29"/>
      <c r="GU212" s="29"/>
      <c r="GV212" s="29"/>
      <c r="GW212" s="29"/>
      <c r="GX212" s="29"/>
      <c r="GY212" s="29"/>
      <c r="GZ212" s="29"/>
      <c r="HA212" s="29"/>
      <c r="HB212" s="29"/>
    </row>
    <row r="213" spans="1:210">
      <c r="A213" s="4"/>
      <c r="B213" s="127"/>
      <c r="C213" s="127"/>
      <c r="D213" s="127"/>
      <c r="E213" s="127"/>
      <c r="F213" s="128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4"/>
      <c r="AQ213" s="4"/>
      <c r="GD213" s="29"/>
      <c r="GE213" s="29"/>
      <c r="GF213" s="29"/>
      <c r="GG213" s="29"/>
      <c r="GH213" s="29"/>
      <c r="GI213" s="29"/>
      <c r="GJ213" s="29"/>
      <c r="GK213" s="29"/>
      <c r="GL213" s="29"/>
      <c r="GM213" s="29"/>
      <c r="GN213" s="29"/>
      <c r="GO213" s="29"/>
      <c r="GP213" s="29"/>
      <c r="GQ213" s="29"/>
      <c r="GR213" s="29"/>
      <c r="GS213" s="29"/>
      <c r="GT213" s="29"/>
      <c r="GU213" s="29"/>
      <c r="GV213" s="29"/>
      <c r="GW213" s="29"/>
      <c r="GX213" s="29"/>
      <c r="GY213" s="29"/>
      <c r="GZ213" s="29"/>
      <c r="HA213" s="29"/>
      <c r="HB213" s="29"/>
    </row>
    <row r="214" spans="1:210">
      <c r="A214" s="4"/>
      <c r="B214" s="127"/>
      <c r="C214" s="127"/>
      <c r="D214" s="127"/>
      <c r="E214" s="127"/>
      <c r="F214" s="128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4"/>
      <c r="AQ214" s="4"/>
      <c r="GD214" s="29"/>
      <c r="GE214" s="29"/>
      <c r="GF214" s="29"/>
      <c r="GG214" s="29"/>
      <c r="GH214" s="29"/>
      <c r="GI214" s="29"/>
      <c r="GJ214" s="29"/>
      <c r="GK214" s="29"/>
      <c r="GL214" s="29"/>
      <c r="GM214" s="29"/>
      <c r="GN214" s="29"/>
      <c r="GO214" s="29"/>
      <c r="GP214" s="29"/>
      <c r="GQ214" s="29"/>
      <c r="GR214" s="29"/>
      <c r="GS214" s="29"/>
      <c r="GT214" s="29"/>
      <c r="GU214" s="29"/>
      <c r="GV214" s="29"/>
      <c r="GW214" s="29"/>
      <c r="GX214" s="29"/>
      <c r="GY214" s="29"/>
      <c r="GZ214" s="29"/>
      <c r="HA214" s="29"/>
      <c r="HB214" s="29"/>
    </row>
    <row r="215" spans="1:210">
      <c r="A215" s="4"/>
      <c r="B215" s="127"/>
      <c r="C215" s="127"/>
      <c r="D215" s="127"/>
      <c r="E215" s="127"/>
      <c r="F215" s="128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4"/>
      <c r="AQ215" s="4"/>
      <c r="GD215" s="29"/>
      <c r="GE215" s="29"/>
      <c r="GF215" s="29"/>
      <c r="GG215" s="29"/>
      <c r="GH215" s="29"/>
      <c r="GI215" s="29"/>
      <c r="GJ215" s="29"/>
      <c r="GK215" s="29"/>
      <c r="GL215" s="29"/>
      <c r="GM215" s="29"/>
      <c r="GN215" s="29"/>
      <c r="GO215" s="29"/>
      <c r="GP215" s="29"/>
      <c r="GQ215" s="29"/>
      <c r="GR215" s="29"/>
      <c r="GS215" s="29"/>
      <c r="GT215" s="29"/>
      <c r="GU215" s="29"/>
      <c r="GV215" s="29"/>
      <c r="GW215" s="29"/>
      <c r="GX215" s="29"/>
      <c r="GY215" s="29"/>
      <c r="GZ215" s="29"/>
      <c r="HA215" s="29"/>
      <c r="HB215" s="29"/>
    </row>
    <row r="216" spans="1:210">
      <c r="A216" s="4"/>
      <c r="B216" s="127"/>
      <c r="C216" s="127"/>
      <c r="D216" s="127"/>
      <c r="E216" s="127"/>
      <c r="F216" s="128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4"/>
      <c r="AQ216" s="4"/>
      <c r="GD216" s="29"/>
      <c r="GE216" s="29"/>
      <c r="GF216" s="29"/>
      <c r="GG216" s="29"/>
      <c r="GH216" s="29"/>
      <c r="GI216" s="29"/>
      <c r="GJ216" s="29"/>
      <c r="GK216" s="29"/>
      <c r="GL216" s="29"/>
      <c r="GM216" s="29"/>
      <c r="GN216" s="29"/>
      <c r="GO216" s="29"/>
      <c r="GP216" s="29"/>
      <c r="GQ216" s="29"/>
      <c r="GR216" s="29"/>
      <c r="GS216" s="29"/>
      <c r="GT216" s="29"/>
      <c r="GU216" s="29"/>
      <c r="GV216" s="29"/>
      <c r="GW216" s="29"/>
      <c r="GX216" s="29"/>
      <c r="GY216" s="29"/>
      <c r="GZ216" s="29"/>
      <c r="HA216" s="29"/>
      <c r="HB216" s="29"/>
    </row>
    <row r="217" spans="1:210">
      <c r="A217" s="4"/>
      <c r="B217" s="127"/>
      <c r="C217" s="127"/>
      <c r="D217" s="127"/>
      <c r="E217" s="127"/>
      <c r="F217" s="128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4"/>
      <c r="AQ217" s="4"/>
      <c r="GD217" s="29"/>
      <c r="GE217" s="29"/>
      <c r="GF217" s="29"/>
      <c r="GG217" s="29"/>
      <c r="GH217" s="29"/>
      <c r="GI217" s="29"/>
      <c r="GJ217" s="29"/>
      <c r="GK217" s="29"/>
      <c r="GL217" s="29"/>
      <c r="GM217" s="29"/>
      <c r="GN217" s="29"/>
      <c r="GO217" s="29"/>
      <c r="GP217" s="29"/>
      <c r="GQ217" s="29"/>
      <c r="GR217" s="29"/>
      <c r="GS217" s="29"/>
      <c r="GT217" s="29"/>
      <c r="GU217" s="29"/>
      <c r="GV217" s="29"/>
      <c r="GW217" s="29"/>
      <c r="GX217" s="29"/>
      <c r="GY217" s="29"/>
      <c r="GZ217" s="29"/>
      <c r="HA217" s="29"/>
      <c r="HB217" s="29"/>
    </row>
    <row r="218" spans="1:210">
      <c r="A218" s="4"/>
      <c r="B218" s="127"/>
      <c r="C218" s="127"/>
      <c r="D218" s="127"/>
      <c r="E218" s="127"/>
      <c r="F218" s="128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4"/>
      <c r="AQ218" s="4"/>
      <c r="GD218" s="29"/>
      <c r="GE218" s="29"/>
      <c r="GF218" s="29"/>
      <c r="GG218" s="29"/>
      <c r="GH218" s="29"/>
      <c r="GI218" s="29"/>
      <c r="GJ218" s="29"/>
      <c r="GK218" s="29"/>
      <c r="GL218" s="29"/>
      <c r="GM218" s="29"/>
      <c r="GN218" s="29"/>
      <c r="GO218" s="29"/>
      <c r="GP218" s="29"/>
      <c r="GQ218" s="29"/>
      <c r="GR218" s="29"/>
      <c r="GS218" s="29"/>
      <c r="GT218" s="29"/>
      <c r="GU218" s="29"/>
      <c r="GV218" s="29"/>
      <c r="GW218" s="29"/>
      <c r="GX218" s="29"/>
      <c r="GY218" s="29"/>
      <c r="GZ218" s="29"/>
      <c r="HA218" s="29"/>
      <c r="HB218" s="29"/>
    </row>
    <row r="219" spans="1:210">
      <c r="A219" s="4"/>
      <c r="B219" s="127"/>
      <c r="C219" s="127"/>
      <c r="D219" s="127"/>
      <c r="E219" s="127"/>
      <c r="F219" s="128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4"/>
      <c r="AQ219" s="4"/>
      <c r="GD219" s="29"/>
      <c r="GE219" s="29"/>
      <c r="GF219" s="29"/>
      <c r="GG219" s="29"/>
      <c r="GH219" s="29"/>
      <c r="GI219" s="29"/>
      <c r="GJ219" s="29"/>
      <c r="GK219" s="29"/>
      <c r="GL219" s="29"/>
      <c r="GM219" s="29"/>
      <c r="GN219" s="29"/>
      <c r="GO219" s="29"/>
      <c r="GP219" s="29"/>
      <c r="GQ219" s="29"/>
      <c r="GR219" s="29"/>
      <c r="GS219" s="29"/>
      <c r="GT219" s="29"/>
      <c r="GU219" s="29"/>
      <c r="GV219" s="29"/>
      <c r="GW219" s="29"/>
      <c r="GX219" s="29"/>
      <c r="GY219" s="29"/>
      <c r="GZ219" s="29"/>
      <c r="HA219" s="29"/>
      <c r="HB219" s="29"/>
    </row>
    <row r="220" spans="1:210">
      <c r="A220" s="4"/>
      <c r="B220" s="127"/>
      <c r="C220" s="127"/>
      <c r="D220" s="127"/>
      <c r="E220" s="127"/>
      <c r="F220" s="128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4"/>
      <c r="AQ220" s="4"/>
      <c r="GD220" s="29"/>
      <c r="GE220" s="29"/>
      <c r="GF220" s="29"/>
      <c r="GG220" s="29"/>
      <c r="GH220" s="29"/>
      <c r="GI220" s="29"/>
      <c r="GJ220" s="29"/>
      <c r="GK220" s="29"/>
      <c r="GL220" s="29"/>
      <c r="GM220" s="29"/>
      <c r="GN220" s="29"/>
      <c r="GO220" s="29"/>
      <c r="GP220" s="29"/>
      <c r="GQ220" s="29"/>
      <c r="GR220" s="29"/>
      <c r="GS220" s="29"/>
      <c r="GT220" s="29"/>
      <c r="GU220" s="29"/>
      <c r="GV220" s="29"/>
      <c r="GW220" s="29"/>
      <c r="GX220" s="29"/>
      <c r="GY220" s="29"/>
      <c r="GZ220" s="29"/>
      <c r="HA220" s="29"/>
      <c r="HB220" s="29"/>
    </row>
    <row r="221" spans="1:210">
      <c r="A221" s="4"/>
      <c r="B221" s="127"/>
      <c r="C221" s="127"/>
      <c r="D221" s="127"/>
      <c r="E221" s="127"/>
      <c r="F221" s="128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4"/>
      <c r="AQ221" s="4"/>
      <c r="GD221" s="29"/>
      <c r="GE221" s="29"/>
      <c r="GF221" s="29"/>
      <c r="GG221" s="29"/>
      <c r="GH221" s="29"/>
      <c r="GI221" s="29"/>
      <c r="GJ221" s="29"/>
      <c r="GK221" s="29"/>
      <c r="GL221" s="29"/>
      <c r="GM221" s="29"/>
      <c r="GN221" s="29"/>
      <c r="GO221" s="29"/>
      <c r="GP221" s="29"/>
      <c r="GQ221" s="29"/>
      <c r="GR221" s="29"/>
      <c r="GS221" s="29"/>
      <c r="GT221" s="29"/>
      <c r="GU221" s="29"/>
      <c r="GV221" s="29"/>
      <c r="GW221" s="29"/>
      <c r="GX221" s="29"/>
      <c r="GY221" s="29"/>
      <c r="GZ221" s="29"/>
      <c r="HA221" s="29"/>
      <c r="HB221" s="29"/>
    </row>
    <row r="222" spans="1:210">
      <c r="A222" s="4"/>
      <c r="B222" s="127"/>
      <c r="C222" s="127"/>
      <c r="D222" s="127"/>
      <c r="E222" s="127"/>
      <c r="F222" s="128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4"/>
      <c r="AQ222" s="4"/>
      <c r="GD222" s="29"/>
      <c r="GE222" s="29"/>
      <c r="GF222" s="29"/>
      <c r="GG222" s="29"/>
      <c r="GH222" s="29"/>
      <c r="GI222" s="29"/>
      <c r="GJ222" s="29"/>
      <c r="GK222" s="29"/>
      <c r="GL222" s="29"/>
      <c r="GM222" s="29"/>
      <c r="GN222" s="29"/>
      <c r="GO222" s="29"/>
      <c r="GP222" s="29"/>
      <c r="GQ222" s="29"/>
      <c r="GR222" s="29"/>
      <c r="GS222" s="29"/>
      <c r="GT222" s="29"/>
      <c r="GU222" s="29"/>
      <c r="GV222" s="29"/>
      <c r="GW222" s="29"/>
      <c r="GX222" s="29"/>
      <c r="GY222" s="29"/>
      <c r="GZ222" s="29"/>
      <c r="HA222" s="29"/>
      <c r="HB222" s="29"/>
    </row>
    <row r="223" spans="1:210">
      <c r="A223" s="4"/>
      <c r="B223" s="127"/>
      <c r="C223" s="127"/>
      <c r="D223" s="127"/>
      <c r="E223" s="127"/>
      <c r="F223" s="128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4"/>
      <c r="AQ223" s="4"/>
      <c r="GD223" s="29"/>
      <c r="GE223" s="29"/>
      <c r="GF223" s="29"/>
      <c r="GG223" s="29"/>
      <c r="GH223" s="29"/>
      <c r="GI223" s="29"/>
      <c r="GJ223" s="29"/>
      <c r="GK223" s="29"/>
      <c r="GL223" s="29"/>
      <c r="GM223" s="29"/>
      <c r="GN223" s="29"/>
      <c r="GO223" s="29"/>
      <c r="GP223" s="29"/>
      <c r="GQ223" s="29"/>
      <c r="GR223" s="29"/>
      <c r="GS223" s="29"/>
      <c r="GT223" s="29"/>
      <c r="GU223" s="29"/>
      <c r="GV223" s="29"/>
      <c r="GW223" s="29"/>
      <c r="GX223" s="29"/>
      <c r="GY223" s="29"/>
      <c r="GZ223" s="29"/>
      <c r="HA223" s="29"/>
      <c r="HB223" s="29"/>
    </row>
    <row r="224" spans="1:210">
      <c r="A224" s="4"/>
      <c r="B224" s="127"/>
      <c r="C224" s="127"/>
      <c r="D224" s="127"/>
      <c r="E224" s="127"/>
      <c r="F224" s="128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4"/>
      <c r="AQ224" s="4"/>
      <c r="GD224" s="29"/>
      <c r="GE224" s="29"/>
      <c r="GF224" s="29"/>
      <c r="GG224" s="29"/>
      <c r="GH224" s="29"/>
      <c r="GI224" s="29"/>
      <c r="GJ224" s="29"/>
      <c r="GK224" s="29"/>
      <c r="GL224" s="29"/>
      <c r="GM224" s="29"/>
      <c r="GN224" s="29"/>
      <c r="GO224" s="29"/>
      <c r="GP224" s="29"/>
      <c r="GQ224" s="29"/>
      <c r="GR224" s="29"/>
      <c r="GS224" s="29"/>
      <c r="GT224" s="29"/>
      <c r="GU224" s="29"/>
      <c r="GV224" s="29"/>
      <c r="GW224" s="29"/>
      <c r="GX224" s="29"/>
      <c r="GY224" s="29"/>
      <c r="GZ224" s="29"/>
      <c r="HA224" s="29"/>
      <c r="HB224" s="29"/>
    </row>
    <row r="225" spans="1:210">
      <c r="A225" s="4"/>
      <c r="B225" s="127"/>
      <c r="C225" s="127"/>
      <c r="D225" s="127"/>
      <c r="E225" s="127"/>
      <c r="F225" s="128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4"/>
      <c r="AQ225" s="4"/>
      <c r="GD225" s="29"/>
      <c r="GE225" s="29"/>
      <c r="GF225" s="29"/>
      <c r="GG225" s="29"/>
      <c r="GH225" s="29"/>
      <c r="GI225" s="29"/>
      <c r="GJ225" s="29"/>
      <c r="GK225" s="29"/>
      <c r="GL225" s="29"/>
      <c r="GM225" s="29"/>
      <c r="GN225" s="29"/>
      <c r="GO225" s="29"/>
      <c r="GP225" s="29"/>
      <c r="GQ225" s="29"/>
      <c r="GR225" s="29"/>
      <c r="GS225" s="29"/>
      <c r="GT225" s="29"/>
      <c r="GU225" s="29"/>
      <c r="GV225" s="29"/>
      <c r="GW225" s="29"/>
      <c r="GX225" s="29"/>
      <c r="GY225" s="29"/>
      <c r="GZ225" s="29"/>
      <c r="HA225" s="29"/>
      <c r="HB225" s="29"/>
    </row>
    <row r="226" spans="1:210">
      <c r="A226" s="4"/>
      <c r="B226" s="127"/>
      <c r="C226" s="127"/>
      <c r="D226" s="127"/>
      <c r="E226" s="127"/>
      <c r="F226" s="128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4"/>
      <c r="AQ226" s="4"/>
      <c r="GD226" s="29"/>
      <c r="GE226" s="29"/>
      <c r="GF226" s="29"/>
      <c r="GG226" s="29"/>
      <c r="GH226" s="29"/>
      <c r="GI226" s="29"/>
      <c r="GJ226" s="29"/>
      <c r="GK226" s="29"/>
      <c r="GL226" s="29"/>
      <c r="GM226" s="29"/>
      <c r="GN226" s="29"/>
      <c r="GO226" s="29"/>
      <c r="GP226" s="29"/>
      <c r="GQ226" s="29"/>
      <c r="GR226" s="29"/>
      <c r="GS226" s="29"/>
      <c r="GT226" s="29"/>
      <c r="GU226" s="29"/>
      <c r="GV226" s="29"/>
      <c r="GW226" s="29"/>
      <c r="GX226" s="29"/>
      <c r="GY226" s="29"/>
      <c r="GZ226" s="29"/>
      <c r="HA226" s="29"/>
      <c r="HB226" s="29"/>
    </row>
    <row r="227" spans="1:210">
      <c r="A227" s="4"/>
      <c r="B227" s="127"/>
      <c r="C227" s="127"/>
      <c r="D227" s="127"/>
      <c r="E227" s="127"/>
      <c r="F227" s="128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4"/>
      <c r="AQ227" s="4"/>
      <c r="GD227" s="29"/>
      <c r="GE227" s="29"/>
      <c r="GF227" s="29"/>
      <c r="GG227" s="29"/>
      <c r="GH227" s="29"/>
      <c r="GI227" s="29"/>
      <c r="GJ227" s="29"/>
      <c r="GK227" s="29"/>
      <c r="GL227" s="29"/>
      <c r="GM227" s="29"/>
      <c r="GN227" s="29"/>
      <c r="GO227" s="29"/>
      <c r="GP227" s="29"/>
      <c r="GQ227" s="29"/>
      <c r="GR227" s="29"/>
      <c r="GS227" s="29"/>
      <c r="GT227" s="29"/>
      <c r="GU227" s="29"/>
      <c r="GV227" s="29"/>
      <c r="GW227" s="29"/>
      <c r="GX227" s="29"/>
      <c r="GY227" s="29"/>
      <c r="GZ227" s="29"/>
      <c r="HA227" s="29"/>
      <c r="HB227" s="29"/>
    </row>
    <row r="228" spans="1:210">
      <c r="A228" s="4"/>
      <c r="B228" s="127"/>
      <c r="C228" s="127"/>
      <c r="D228" s="127"/>
      <c r="E228" s="127"/>
      <c r="F228" s="128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4"/>
      <c r="AQ228" s="4"/>
      <c r="GD228" s="29"/>
      <c r="GE228" s="29"/>
      <c r="GF228" s="29"/>
      <c r="GG228" s="29"/>
      <c r="GH228" s="29"/>
      <c r="GI228" s="29"/>
      <c r="GJ228" s="29"/>
      <c r="GK228" s="29"/>
      <c r="GL228" s="29"/>
      <c r="GM228" s="29"/>
      <c r="GN228" s="29"/>
      <c r="GO228" s="29"/>
      <c r="GP228" s="29"/>
      <c r="GQ228" s="29"/>
      <c r="GR228" s="29"/>
      <c r="GS228" s="29"/>
      <c r="GT228" s="29"/>
      <c r="GU228" s="29"/>
      <c r="GV228" s="29"/>
      <c r="GW228" s="29"/>
      <c r="GX228" s="29"/>
      <c r="GY228" s="29"/>
      <c r="GZ228" s="29"/>
      <c r="HA228" s="29"/>
      <c r="HB228" s="29"/>
    </row>
    <row r="229" spans="1:210">
      <c r="A229" s="4"/>
      <c r="B229" s="127"/>
      <c r="C229" s="127"/>
      <c r="D229" s="127"/>
      <c r="E229" s="127"/>
      <c r="F229" s="128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4"/>
      <c r="AQ229" s="4"/>
      <c r="GD229" s="29"/>
      <c r="GE229" s="29"/>
      <c r="GF229" s="29"/>
      <c r="GG229" s="29"/>
      <c r="GH229" s="29"/>
      <c r="GI229" s="29"/>
      <c r="GJ229" s="29"/>
      <c r="GK229" s="29"/>
      <c r="GL229" s="29"/>
      <c r="GM229" s="29"/>
      <c r="GN229" s="29"/>
      <c r="GO229" s="29"/>
      <c r="GP229" s="29"/>
      <c r="GQ229" s="29"/>
      <c r="GR229" s="29"/>
      <c r="GS229" s="29"/>
      <c r="GT229" s="29"/>
      <c r="GU229" s="29"/>
      <c r="GV229" s="29"/>
      <c r="GW229" s="29"/>
      <c r="GX229" s="29"/>
      <c r="GY229" s="29"/>
      <c r="GZ229" s="29"/>
      <c r="HA229" s="29"/>
      <c r="HB229" s="29"/>
    </row>
    <row r="230" spans="1:210">
      <c r="A230" s="4"/>
      <c r="B230" s="127"/>
      <c r="C230" s="127"/>
      <c r="D230" s="127"/>
      <c r="E230" s="127"/>
      <c r="F230" s="128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4"/>
      <c r="AQ230" s="4"/>
      <c r="GD230" s="29"/>
      <c r="GE230" s="29"/>
      <c r="GF230" s="29"/>
      <c r="GG230" s="29"/>
      <c r="GH230" s="29"/>
      <c r="GI230" s="29"/>
      <c r="GJ230" s="29"/>
      <c r="GK230" s="29"/>
      <c r="GL230" s="29"/>
      <c r="GM230" s="29"/>
      <c r="GN230" s="29"/>
      <c r="GO230" s="29"/>
      <c r="GP230" s="29"/>
      <c r="GQ230" s="29"/>
      <c r="GR230" s="29"/>
      <c r="GS230" s="29"/>
      <c r="GT230" s="29"/>
      <c r="GU230" s="29"/>
      <c r="GV230" s="29"/>
      <c r="GW230" s="29"/>
      <c r="GX230" s="29"/>
      <c r="GY230" s="29"/>
      <c r="GZ230" s="29"/>
      <c r="HA230" s="29"/>
      <c r="HB230" s="29"/>
    </row>
    <row r="231" spans="1:210">
      <c r="A231" s="4"/>
      <c r="B231" s="127"/>
      <c r="C231" s="127"/>
      <c r="D231" s="127"/>
      <c r="E231" s="127"/>
      <c r="F231" s="128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4"/>
      <c r="AQ231" s="4"/>
      <c r="GD231" s="29"/>
      <c r="GE231" s="29"/>
      <c r="GF231" s="29"/>
      <c r="GG231" s="29"/>
      <c r="GH231" s="29"/>
      <c r="GI231" s="29"/>
      <c r="GJ231" s="29"/>
      <c r="GK231" s="29"/>
      <c r="GL231" s="29"/>
      <c r="GM231" s="29"/>
      <c r="GN231" s="29"/>
      <c r="GO231" s="29"/>
      <c r="GP231" s="29"/>
      <c r="GQ231" s="29"/>
      <c r="GR231" s="29"/>
      <c r="GS231" s="29"/>
      <c r="GT231" s="29"/>
      <c r="GU231" s="29"/>
      <c r="GV231" s="29"/>
      <c r="GW231" s="29"/>
      <c r="GX231" s="29"/>
      <c r="GY231" s="29"/>
      <c r="GZ231" s="29"/>
      <c r="HA231" s="29"/>
      <c r="HB231" s="29"/>
    </row>
    <row r="232" spans="1:210">
      <c r="A232" s="4"/>
      <c r="B232" s="127"/>
      <c r="C232" s="127"/>
      <c r="D232" s="127"/>
      <c r="E232" s="127"/>
      <c r="F232" s="128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4"/>
      <c r="AQ232" s="4"/>
      <c r="GD232" s="29"/>
      <c r="GE232" s="29"/>
      <c r="GF232" s="29"/>
      <c r="GG232" s="29"/>
      <c r="GH232" s="29"/>
      <c r="GI232" s="29"/>
      <c r="GJ232" s="29"/>
      <c r="GK232" s="29"/>
      <c r="GL232" s="29"/>
      <c r="GM232" s="29"/>
      <c r="GN232" s="29"/>
      <c r="GO232" s="29"/>
      <c r="GP232" s="29"/>
      <c r="GQ232" s="29"/>
      <c r="GR232" s="29"/>
      <c r="GS232" s="29"/>
      <c r="GT232" s="29"/>
      <c r="GU232" s="29"/>
      <c r="GV232" s="29"/>
      <c r="GW232" s="29"/>
      <c r="GX232" s="29"/>
      <c r="GY232" s="29"/>
      <c r="GZ232" s="29"/>
      <c r="HA232" s="29"/>
      <c r="HB232" s="29"/>
    </row>
    <row r="233" spans="1:210">
      <c r="A233" s="4"/>
      <c r="B233" s="127"/>
      <c r="C233" s="127"/>
      <c r="D233" s="127"/>
      <c r="E233" s="127"/>
      <c r="F233" s="128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4"/>
      <c r="AQ233" s="4"/>
      <c r="GD233" s="29"/>
      <c r="GE233" s="29"/>
      <c r="GF233" s="29"/>
      <c r="GG233" s="29"/>
      <c r="GH233" s="29"/>
      <c r="GI233" s="29"/>
      <c r="GJ233" s="29"/>
      <c r="GK233" s="29"/>
      <c r="GL233" s="29"/>
      <c r="GM233" s="29"/>
      <c r="GN233" s="29"/>
      <c r="GO233" s="29"/>
      <c r="GP233" s="29"/>
      <c r="GQ233" s="29"/>
      <c r="GR233" s="29"/>
      <c r="GS233" s="29"/>
      <c r="GT233" s="29"/>
      <c r="GU233" s="29"/>
      <c r="GV233" s="29"/>
      <c r="GW233" s="29"/>
      <c r="GX233" s="29"/>
      <c r="GY233" s="29"/>
      <c r="GZ233" s="29"/>
      <c r="HA233" s="29"/>
      <c r="HB233" s="29"/>
    </row>
    <row r="234" spans="1:210">
      <c r="A234" s="4"/>
      <c r="B234" s="127"/>
      <c r="C234" s="127"/>
      <c r="D234" s="127"/>
      <c r="E234" s="127"/>
      <c r="F234" s="128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4"/>
      <c r="AQ234" s="4"/>
      <c r="GD234" s="29"/>
      <c r="GE234" s="29"/>
      <c r="GF234" s="29"/>
      <c r="GG234" s="29"/>
      <c r="GH234" s="29"/>
      <c r="GI234" s="29"/>
      <c r="GJ234" s="29"/>
      <c r="GK234" s="29"/>
      <c r="GL234" s="29"/>
      <c r="GM234" s="29"/>
      <c r="GN234" s="29"/>
      <c r="GO234" s="29"/>
      <c r="GP234" s="29"/>
      <c r="GQ234" s="29"/>
      <c r="GR234" s="29"/>
      <c r="GS234" s="29"/>
      <c r="GT234" s="29"/>
      <c r="GU234" s="29"/>
      <c r="GV234" s="29"/>
      <c r="GW234" s="29"/>
      <c r="GX234" s="29"/>
      <c r="GY234" s="29"/>
      <c r="GZ234" s="29"/>
      <c r="HA234" s="29"/>
      <c r="HB234" s="29"/>
    </row>
    <row r="235" spans="1:210">
      <c r="A235" s="4"/>
      <c r="B235" s="127"/>
      <c r="C235" s="127"/>
      <c r="D235" s="127"/>
      <c r="E235" s="127"/>
      <c r="F235" s="128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4"/>
      <c r="AQ235" s="4"/>
      <c r="GD235" s="29"/>
      <c r="GE235" s="29"/>
      <c r="GF235" s="29"/>
      <c r="GG235" s="29"/>
      <c r="GH235" s="29"/>
      <c r="GI235" s="29"/>
      <c r="GJ235" s="29"/>
      <c r="GK235" s="29"/>
      <c r="GL235" s="29"/>
      <c r="GM235" s="29"/>
      <c r="GN235" s="29"/>
      <c r="GO235" s="29"/>
      <c r="GP235" s="29"/>
      <c r="GQ235" s="29"/>
      <c r="GR235" s="29"/>
      <c r="GS235" s="29"/>
      <c r="GT235" s="29"/>
      <c r="GU235" s="29"/>
      <c r="GV235" s="29"/>
      <c r="GW235" s="29"/>
      <c r="GX235" s="29"/>
      <c r="GY235" s="29"/>
      <c r="GZ235" s="29"/>
      <c r="HA235" s="29"/>
      <c r="HB235" s="29"/>
    </row>
    <row r="236" spans="1:210">
      <c r="A236" s="4"/>
      <c r="B236" s="127"/>
      <c r="C236" s="127"/>
      <c r="D236" s="127"/>
      <c r="E236" s="127"/>
      <c r="F236" s="128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4"/>
      <c r="AQ236" s="4"/>
      <c r="GD236" s="29"/>
      <c r="GE236" s="29"/>
      <c r="GF236" s="29"/>
      <c r="GG236" s="29"/>
      <c r="GH236" s="29"/>
      <c r="GI236" s="29"/>
      <c r="GJ236" s="29"/>
      <c r="GK236" s="29"/>
      <c r="GL236" s="29"/>
      <c r="GM236" s="29"/>
      <c r="GN236" s="29"/>
      <c r="GO236" s="29"/>
      <c r="GP236" s="29"/>
      <c r="GQ236" s="29"/>
      <c r="GR236" s="29"/>
      <c r="GS236" s="29"/>
      <c r="GT236" s="29"/>
      <c r="GU236" s="29"/>
      <c r="GV236" s="29"/>
      <c r="GW236" s="29"/>
      <c r="GX236" s="29"/>
      <c r="GY236" s="29"/>
      <c r="GZ236" s="29"/>
      <c r="HA236" s="29"/>
      <c r="HB236" s="29"/>
    </row>
    <row r="237" spans="1:210">
      <c r="A237" s="4"/>
      <c r="B237" s="127"/>
      <c r="C237" s="127"/>
      <c r="D237" s="127"/>
      <c r="E237" s="127"/>
      <c r="F237" s="128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4"/>
      <c r="AQ237" s="4"/>
      <c r="GD237" s="29"/>
      <c r="GE237" s="29"/>
      <c r="GF237" s="29"/>
      <c r="GG237" s="29"/>
      <c r="GH237" s="29"/>
      <c r="GI237" s="29"/>
      <c r="GJ237" s="29"/>
      <c r="GK237" s="29"/>
      <c r="GL237" s="29"/>
      <c r="GM237" s="29"/>
      <c r="GN237" s="29"/>
      <c r="GO237" s="29"/>
      <c r="GP237" s="29"/>
      <c r="GQ237" s="29"/>
      <c r="GR237" s="29"/>
      <c r="GS237" s="29"/>
      <c r="GT237" s="29"/>
      <c r="GU237" s="29"/>
      <c r="GV237" s="29"/>
      <c r="GW237" s="29"/>
      <c r="GX237" s="29"/>
      <c r="GY237" s="29"/>
      <c r="GZ237" s="29"/>
      <c r="HA237" s="29"/>
      <c r="HB237" s="29"/>
    </row>
    <row r="238" spans="1:210">
      <c r="A238" s="4"/>
      <c r="B238" s="127"/>
      <c r="C238" s="127"/>
      <c r="D238" s="127"/>
      <c r="E238" s="127"/>
      <c r="F238" s="128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4"/>
      <c r="AQ238" s="4"/>
      <c r="GD238" s="29"/>
      <c r="GE238" s="29"/>
      <c r="GF238" s="29"/>
      <c r="GG238" s="29"/>
      <c r="GH238" s="29"/>
      <c r="GI238" s="29"/>
      <c r="GJ238" s="29"/>
      <c r="GK238" s="29"/>
      <c r="GL238" s="29"/>
      <c r="GM238" s="29"/>
      <c r="GN238" s="29"/>
      <c r="GO238" s="29"/>
      <c r="GP238" s="29"/>
      <c r="GQ238" s="29"/>
      <c r="GR238" s="29"/>
      <c r="GS238" s="29"/>
      <c r="GT238" s="29"/>
      <c r="GU238" s="29"/>
      <c r="GV238" s="29"/>
      <c r="GW238" s="29"/>
      <c r="GX238" s="29"/>
      <c r="GY238" s="29"/>
      <c r="GZ238" s="29"/>
      <c r="HA238" s="29"/>
      <c r="HB238" s="29"/>
    </row>
    <row r="239" spans="1:210">
      <c r="A239" s="4"/>
      <c r="B239" s="127"/>
      <c r="C239" s="127"/>
      <c r="D239" s="127"/>
      <c r="E239" s="127"/>
      <c r="F239" s="128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4"/>
      <c r="AQ239" s="4"/>
      <c r="GD239" s="29"/>
      <c r="GE239" s="29"/>
      <c r="GF239" s="29"/>
      <c r="GG239" s="29"/>
      <c r="GH239" s="29"/>
      <c r="GI239" s="29"/>
      <c r="GJ239" s="29"/>
      <c r="GK239" s="29"/>
      <c r="GL239" s="29"/>
      <c r="GM239" s="29"/>
      <c r="GN239" s="29"/>
      <c r="GO239" s="29"/>
      <c r="GP239" s="29"/>
      <c r="GQ239" s="29"/>
      <c r="GR239" s="29"/>
      <c r="GS239" s="29"/>
      <c r="GT239" s="29"/>
      <c r="GU239" s="29"/>
      <c r="GV239" s="29"/>
      <c r="GW239" s="29"/>
      <c r="GX239" s="29"/>
      <c r="GY239" s="29"/>
      <c r="GZ239" s="29"/>
      <c r="HA239" s="29"/>
      <c r="HB239" s="29"/>
    </row>
    <row r="240" spans="1:210">
      <c r="A240" s="4"/>
      <c r="B240" s="127"/>
      <c r="C240" s="127"/>
      <c r="D240" s="127"/>
      <c r="E240" s="127"/>
      <c r="F240" s="128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4"/>
      <c r="AQ240" s="4"/>
      <c r="GD240" s="29"/>
      <c r="GE240" s="29"/>
      <c r="GF240" s="29"/>
      <c r="GG240" s="29"/>
      <c r="GH240" s="29"/>
      <c r="GI240" s="29"/>
      <c r="GJ240" s="29"/>
      <c r="GK240" s="29"/>
      <c r="GL240" s="29"/>
      <c r="GM240" s="29"/>
      <c r="GN240" s="29"/>
      <c r="GO240" s="29"/>
      <c r="GP240" s="29"/>
      <c r="GQ240" s="29"/>
      <c r="GR240" s="29"/>
      <c r="GS240" s="29"/>
      <c r="GT240" s="29"/>
      <c r="GU240" s="29"/>
      <c r="GV240" s="29"/>
      <c r="GW240" s="29"/>
      <c r="GX240" s="29"/>
      <c r="GY240" s="29"/>
      <c r="GZ240" s="29"/>
      <c r="HA240" s="29"/>
      <c r="HB240" s="29"/>
    </row>
    <row r="241" spans="1:210">
      <c r="A241" s="4"/>
      <c r="B241" s="127"/>
      <c r="C241" s="127"/>
      <c r="D241" s="127"/>
      <c r="E241" s="127"/>
      <c r="F241" s="128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4"/>
      <c r="AQ241" s="4"/>
      <c r="GD241" s="29"/>
      <c r="GE241" s="29"/>
      <c r="GF241" s="29"/>
      <c r="GG241" s="29"/>
      <c r="GH241" s="29"/>
      <c r="GI241" s="29"/>
      <c r="GJ241" s="29"/>
      <c r="GK241" s="29"/>
      <c r="GL241" s="29"/>
      <c r="GM241" s="29"/>
      <c r="GN241" s="29"/>
      <c r="GO241" s="29"/>
      <c r="GP241" s="29"/>
      <c r="GQ241" s="29"/>
      <c r="GR241" s="29"/>
      <c r="GS241" s="29"/>
      <c r="GT241" s="29"/>
      <c r="GU241" s="29"/>
      <c r="GV241" s="29"/>
      <c r="GW241" s="29"/>
      <c r="GX241" s="29"/>
      <c r="GY241" s="29"/>
      <c r="GZ241" s="29"/>
      <c r="HA241" s="29"/>
      <c r="HB241" s="29"/>
    </row>
    <row r="242" spans="1:210">
      <c r="A242" s="4"/>
      <c r="B242" s="127"/>
      <c r="C242" s="127"/>
      <c r="D242" s="127"/>
      <c r="E242" s="127"/>
      <c r="F242" s="128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4"/>
      <c r="AQ242" s="4"/>
      <c r="GD242" s="29"/>
      <c r="GE242" s="29"/>
      <c r="GF242" s="29"/>
      <c r="GG242" s="29"/>
      <c r="GH242" s="29"/>
      <c r="GI242" s="29"/>
      <c r="GJ242" s="29"/>
      <c r="GK242" s="29"/>
      <c r="GL242" s="29"/>
      <c r="GM242" s="29"/>
      <c r="GN242" s="29"/>
      <c r="GO242" s="29"/>
      <c r="GP242" s="29"/>
      <c r="GQ242" s="29"/>
      <c r="GR242" s="29"/>
      <c r="GS242" s="29"/>
      <c r="GT242" s="29"/>
      <c r="GU242" s="29"/>
      <c r="GV242" s="29"/>
      <c r="GW242" s="29"/>
      <c r="GX242" s="29"/>
      <c r="GY242" s="29"/>
      <c r="GZ242" s="29"/>
      <c r="HA242" s="29"/>
      <c r="HB242" s="29"/>
    </row>
    <row r="243" spans="1:210">
      <c r="A243" s="4"/>
      <c r="B243" s="127"/>
      <c r="C243" s="127"/>
      <c r="D243" s="127"/>
      <c r="E243" s="127"/>
      <c r="F243" s="128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4"/>
      <c r="AQ243" s="4"/>
      <c r="GD243" s="29"/>
      <c r="GE243" s="29"/>
      <c r="GF243" s="29"/>
      <c r="GG243" s="29"/>
      <c r="GH243" s="29"/>
      <c r="GI243" s="29"/>
      <c r="GJ243" s="29"/>
      <c r="GK243" s="29"/>
      <c r="GL243" s="29"/>
      <c r="GM243" s="29"/>
      <c r="GN243" s="29"/>
      <c r="GO243" s="29"/>
      <c r="GP243" s="29"/>
      <c r="GQ243" s="29"/>
      <c r="GR243" s="29"/>
      <c r="GS243" s="29"/>
      <c r="GT243" s="29"/>
      <c r="GU243" s="29"/>
      <c r="GV243" s="29"/>
      <c r="GW243" s="29"/>
      <c r="GX243" s="29"/>
      <c r="GY243" s="29"/>
      <c r="GZ243" s="29"/>
      <c r="HA243" s="29"/>
      <c r="HB243" s="29"/>
    </row>
    <row r="244" spans="1:210">
      <c r="A244" s="4"/>
      <c r="B244" s="127"/>
      <c r="C244" s="127"/>
      <c r="D244" s="127"/>
      <c r="E244" s="127"/>
      <c r="F244" s="128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4"/>
      <c r="AQ244" s="4"/>
      <c r="GD244" s="29"/>
      <c r="GE244" s="29"/>
      <c r="GF244" s="29"/>
      <c r="GG244" s="29"/>
      <c r="GH244" s="29"/>
      <c r="GI244" s="29"/>
      <c r="GJ244" s="29"/>
      <c r="GK244" s="29"/>
      <c r="GL244" s="29"/>
      <c r="GM244" s="29"/>
      <c r="GN244" s="29"/>
      <c r="GO244" s="29"/>
      <c r="GP244" s="29"/>
      <c r="GQ244" s="29"/>
      <c r="GR244" s="29"/>
      <c r="GS244" s="29"/>
      <c r="GT244" s="29"/>
      <c r="GU244" s="29"/>
      <c r="GV244" s="29"/>
      <c r="GW244" s="29"/>
      <c r="GX244" s="29"/>
      <c r="GY244" s="29"/>
      <c r="GZ244" s="29"/>
      <c r="HA244" s="29"/>
      <c r="HB244" s="29"/>
    </row>
    <row r="245" spans="1:210">
      <c r="A245" s="4"/>
      <c r="B245" s="127"/>
      <c r="C245" s="127"/>
      <c r="D245" s="127"/>
      <c r="E245" s="127"/>
      <c r="F245" s="128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4"/>
      <c r="AQ245" s="4"/>
      <c r="GD245" s="29"/>
      <c r="GE245" s="29"/>
      <c r="GF245" s="29"/>
      <c r="GG245" s="29"/>
      <c r="GH245" s="29"/>
      <c r="GI245" s="29"/>
      <c r="GJ245" s="29"/>
      <c r="GK245" s="29"/>
      <c r="GL245" s="29"/>
      <c r="GM245" s="29"/>
      <c r="GN245" s="29"/>
      <c r="GO245" s="29"/>
      <c r="GP245" s="29"/>
      <c r="GQ245" s="29"/>
      <c r="GR245" s="29"/>
      <c r="GS245" s="29"/>
      <c r="GT245" s="29"/>
      <c r="GU245" s="29"/>
      <c r="GV245" s="29"/>
      <c r="GW245" s="29"/>
      <c r="GX245" s="29"/>
      <c r="GY245" s="29"/>
      <c r="GZ245" s="29"/>
      <c r="HA245" s="29"/>
      <c r="HB245" s="29"/>
    </row>
    <row r="246" spans="1:210">
      <c r="A246" s="4"/>
      <c r="B246" s="127"/>
      <c r="C246" s="127"/>
      <c r="D246" s="127"/>
      <c r="E246" s="127"/>
      <c r="F246" s="128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4"/>
      <c r="AQ246" s="4"/>
      <c r="GD246" s="29"/>
      <c r="GE246" s="29"/>
      <c r="GF246" s="29"/>
      <c r="GG246" s="29"/>
      <c r="GH246" s="29"/>
      <c r="GI246" s="29"/>
      <c r="GJ246" s="29"/>
      <c r="GK246" s="29"/>
      <c r="GL246" s="29"/>
      <c r="GM246" s="29"/>
      <c r="GN246" s="29"/>
      <c r="GO246" s="29"/>
      <c r="GP246" s="29"/>
      <c r="GQ246" s="29"/>
      <c r="GR246" s="29"/>
      <c r="GS246" s="29"/>
      <c r="GT246" s="29"/>
      <c r="GU246" s="29"/>
      <c r="GV246" s="29"/>
      <c r="GW246" s="29"/>
      <c r="GX246" s="29"/>
      <c r="GY246" s="29"/>
      <c r="GZ246" s="29"/>
      <c r="HA246" s="29"/>
      <c r="HB246" s="29"/>
    </row>
    <row r="247" spans="1:210">
      <c r="A247" s="4"/>
      <c r="B247" s="127"/>
      <c r="C247" s="127"/>
      <c r="D247" s="127"/>
      <c r="E247" s="127"/>
      <c r="F247" s="128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4"/>
      <c r="AQ247" s="4"/>
      <c r="GD247" s="29"/>
      <c r="GE247" s="29"/>
      <c r="GF247" s="29"/>
      <c r="GG247" s="29"/>
      <c r="GH247" s="29"/>
      <c r="GI247" s="29"/>
      <c r="GJ247" s="29"/>
      <c r="GK247" s="29"/>
      <c r="GL247" s="29"/>
      <c r="GM247" s="29"/>
      <c r="GN247" s="29"/>
      <c r="GO247" s="29"/>
      <c r="GP247" s="29"/>
      <c r="GQ247" s="29"/>
      <c r="GR247" s="29"/>
      <c r="GS247" s="29"/>
      <c r="GT247" s="29"/>
      <c r="GU247" s="29"/>
      <c r="GV247" s="29"/>
      <c r="GW247" s="29"/>
      <c r="GX247" s="29"/>
      <c r="GY247" s="29"/>
      <c r="GZ247" s="29"/>
      <c r="HA247" s="29"/>
      <c r="HB247" s="29"/>
    </row>
    <row r="248" spans="1:210">
      <c r="A248" s="4"/>
      <c r="B248" s="127"/>
      <c r="C248" s="127"/>
      <c r="D248" s="127"/>
      <c r="E248" s="127"/>
      <c r="F248" s="128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4"/>
      <c r="AQ248" s="4"/>
      <c r="GD248" s="29"/>
      <c r="GE248" s="29"/>
      <c r="GF248" s="29"/>
      <c r="GG248" s="29"/>
      <c r="GH248" s="29"/>
      <c r="GI248" s="29"/>
      <c r="GJ248" s="29"/>
      <c r="GK248" s="29"/>
      <c r="GL248" s="29"/>
      <c r="GM248" s="29"/>
      <c r="GN248" s="29"/>
      <c r="GO248" s="29"/>
      <c r="GP248" s="29"/>
      <c r="GQ248" s="29"/>
      <c r="GR248" s="29"/>
      <c r="GS248" s="29"/>
      <c r="GT248" s="29"/>
      <c r="GU248" s="29"/>
      <c r="GV248" s="29"/>
      <c r="GW248" s="29"/>
      <c r="GX248" s="29"/>
      <c r="GY248" s="29"/>
      <c r="GZ248" s="29"/>
      <c r="HA248" s="29"/>
      <c r="HB248" s="29"/>
    </row>
    <row r="249" spans="1:210">
      <c r="A249" s="4"/>
      <c r="B249" s="127"/>
      <c r="C249" s="127"/>
      <c r="D249" s="127"/>
      <c r="E249" s="127"/>
      <c r="F249" s="128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4"/>
      <c r="AQ249" s="4"/>
      <c r="GD249" s="29"/>
      <c r="GE249" s="29"/>
      <c r="GF249" s="29"/>
      <c r="GG249" s="29"/>
      <c r="GH249" s="29"/>
      <c r="GI249" s="29"/>
      <c r="GJ249" s="29"/>
      <c r="GK249" s="29"/>
      <c r="GL249" s="29"/>
      <c r="GM249" s="29"/>
      <c r="GN249" s="29"/>
      <c r="GO249" s="29"/>
      <c r="GP249" s="29"/>
      <c r="GQ249" s="29"/>
      <c r="GR249" s="29"/>
      <c r="GS249" s="29"/>
      <c r="GT249" s="29"/>
      <c r="GU249" s="29"/>
      <c r="GV249" s="29"/>
      <c r="GW249" s="29"/>
      <c r="GX249" s="29"/>
      <c r="GY249" s="29"/>
      <c r="GZ249" s="29"/>
      <c r="HA249" s="29"/>
      <c r="HB249" s="29"/>
    </row>
    <row r="250" spans="1:210">
      <c r="A250" s="4"/>
      <c r="B250" s="127"/>
      <c r="C250" s="127"/>
      <c r="D250" s="127"/>
      <c r="E250" s="127"/>
      <c r="F250" s="128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4"/>
      <c r="AQ250" s="4"/>
      <c r="GD250" s="29"/>
      <c r="GE250" s="29"/>
      <c r="GF250" s="29"/>
      <c r="GG250" s="29"/>
      <c r="GH250" s="29"/>
      <c r="GI250" s="29"/>
      <c r="GJ250" s="29"/>
      <c r="GK250" s="29"/>
      <c r="GL250" s="29"/>
      <c r="GM250" s="29"/>
      <c r="GN250" s="29"/>
      <c r="GO250" s="29"/>
      <c r="GP250" s="29"/>
      <c r="GQ250" s="29"/>
      <c r="GR250" s="29"/>
      <c r="GS250" s="29"/>
      <c r="GT250" s="29"/>
      <c r="GU250" s="29"/>
      <c r="GV250" s="29"/>
      <c r="GW250" s="29"/>
      <c r="GX250" s="29"/>
      <c r="GY250" s="29"/>
      <c r="GZ250" s="29"/>
      <c r="HA250" s="29"/>
      <c r="HB250" s="29"/>
    </row>
    <row r="251" spans="1:210">
      <c r="A251" s="4"/>
      <c r="B251" s="127"/>
      <c r="C251" s="127"/>
      <c r="D251" s="127"/>
      <c r="E251" s="127"/>
      <c r="F251" s="128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4"/>
      <c r="AQ251" s="4"/>
      <c r="GD251" s="29"/>
      <c r="GE251" s="29"/>
      <c r="GF251" s="29"/>
      <c r="GG251" s="29"/>
      <c r="GH251" s="29"/>
      <c r="GI251" s="29"/>
      <c r="GJ251" s="29"/>
      <c r="GK251" s="29"/>
      <c r="GL251" s="29"/>
      <c r="GM251" s="29"/>
      <c r="GN251" s="29"/>
      <c r="GO251" s="29"/>
      <c r="GP251" s="29"/>
      <c r="GQ251" s="29"/>
      <c r="GR251" s="29"/>
      <c r="GS251" s="29"/>
      <c r="GT251" s="29"/>
      <c r="GU251" s="29"/>
      <c r="GV251" s="29"/>
      <c r="GW251" s="29"/>
      <c r="GX251" s="29"/>
      <c r="GY251" s="29"/>
      <c r="GZ251" s="29"/>
      <c r="HA251" s="29"/>
      <c r="HB251" s="29"/>
    </row>
    <row r="252" spans="1:210">
      <c r="A252" s="4"/>
      <c r="B252" s="127"/>
      <c r="C252" s="127"/>
      <c r="D252" s="127"/>
      <c r="E252" s="127"/>
      <c r="F252" s="128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4"/>
      <c r="AQ252" s="4"/>
      <c r="GD252" s="29"/>
      <c r="GE252" s="29"/>
      <c r="GF252" s="29"/>
      <c r="GG252" s="29"/>
      <c r="GH252" s="29"/>
      <c r="GI252" s="29"/>
      <c r="GJ252" s="29"/>
      <c r="GK252" s="29"/>
      <c r="GL252" s="29"/>
      <c r="GM252" s="29"/>
      <c r="GN252" s="29"/>
      <c r="GO252" s="29"/>
      <c r="GP252" s="29"/>
      <c r="GQ252" s="29"/>
      <c r="GR252" s="29"/>
      <c r="GS252" s="29"/>
      <c r="GT252" s="29"/>
      <c r="GU252" s="29"/>
      <c r="GV252" s="29"/>
      <c r="GW252" s="29"/>
      <c r="GX252" s="29"/>
      <c r="GY252" s="29"/>
      <c r="GZ252" s="29"/>
      <c r="HA252" s="29"/>
      <c r="HB252" s="29"/>
    </row>
    <row r="253" spans="1:210">
      <c r="A253" s="4"/>
      <c r="B253" s="127"/>
      <c r="C253" s="127"/>
      <c r="D253" s="127"/>
      <c r="E253" s="127"/>
      <c r="F253" s="128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4"/>
      <c r="AQ253" s="4"/>
      <c r="GD253" s="29"/>
      <c r="GE253" s="29"/>
      <c r="GF253" s="29"/>
      <c r="GG253" s="29"/>
      <c r="GH253" s="29"/>
      <c r="GI253" s="29"/>
      <c r="GJ253" s="29"/>
      <c r="GK253" s="29"/>
      <c r="GL253" s="29"/>
      <c r="GM253" s="29"/>
      <c r="GN253" s="29"/>
      <c r="GO253" s="29"/>
      <c r="GP253" s="29"/>
      <c r="GQ253" s="29"/>
      <c r="GR253" s="29"/>
      <c r="GS253" s="29"/>
      <c r="GT253" s="29"/>
      <c r="GU253" s="29"/>
      <c r="GV253" s="29"/>
      <c r="GW253" s="29"/>
      <c r="GX253" s="29"/>
      <c r="GY253" s="29"/>
      <c r="GZ253" s="29"/>
      <c r="HA253" s="29"/>
      <c r="HB253" s="29"/>
    </row>
    <row r="254" spans="1:210">
      <c r="A254" s="4"/>
      <c r="B254" s="127"/>
      <c r="C254" s="127"/>
      <c r="D254" s="127"/>
      <c r="E254" s="127"/>
      <c r="F254" s="128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4"/>
      <c r="AQ254" s="4"/>
      <c r="GD254" s="29"/>
      <c r="GE254" s="29"/>
      <c r="GF254" s="29"/>
      <c r="GG254" s="29"/>
      <c r="GH254" s="29"/>
      <c r="GI254" s="29"/>
      <c r="GJ254" s="29"/>
      <c r="GK254" s="29"/>
      <c r="GL254" s="29"/>
      <c r="GM254" s="29"/>
      <c r="GN254" s="29"/>
      <c r="GO254" s="29"/>
      <c r="GP254" s="29"/>
      <c r="GQ254" s="29"/>
      <c r="GR254" s="29"/>
      <c r="GS254" s="29"/>
      <c r="GT254" s="29"/>
      <c r="GU254" s="29"/>
      <c r="GV254" s="29"/>
      <c r="GW254" s="29"/>
      <c r="GX254" s="29"/>
      <c r="GY254" s="29"/>
      <c r="GZ254" s="29"/>
      <c r="HA254" s="29"/>
      <c r="HB254" s="29"/>
    </row>
    <row r="255" spans="1:210">
      <c r="A255" s="4"/>
      <c r="B255" s="127"/>
      <c r="C255" s="127"/>
      <c r="D255" s="127"/>
      <c r="E255" s="127"/>
      <c r="F255" s="128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4"/>
      <c r="AQ255" s="4"/>
      <c r="GD255" s="29"/>
      <c r="GE255" s="29"/>
      <c r="GF255" s="29"/>
      <c r="GG255" s="29"/>
      <c r="GH255" s="29"/>
      <c r="GI255" s="29"/>
      <c r="GJ255" s="29"/>
      <c r="GK255" s="29"/>
      <c r="GL255" s="29"/>
      <c r="GM255" s="29"/>
      <c r="GN255" s="29"/>
      <c r="GO255" s="29"/>
      <c r="GP255" s="29"/>
      <c r="GQ255" s="29"/>
      <c r="GR255" s="29"/>
      <c r="GS255" s="29"/>
      <c r="GT255" s="29"/>
      <c r="GU255" s="29"/>
      <c r="GV255" s="29"/>
      <c r="GW255" s="29"/>
      <c r="GX255" s="29"/>
      <c r="GY255" s="29"/>
      <c r="GZ255" s="29"/>
      <c r="HA255" s="29"/>
      <c r="HB255" s="29"/>
    </row>
    <row r="256" spans="1:210">
      <c r="A256" s="4"/>
      <c r="B256" s="127"/>
      <c r="C256" s="127"/>
      <c r="D256" s="127"/>
      <c r="E256" s="127"/>
      <c r="F256" s="128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4"/>
      <c r="AQ256" s="4"/>
      <c r="GD256" s="29"/>
      <c r="GE256" s="29"/>
      <c r="GF256" s="29"/>
      <c r="GG256" s="29"/>
      <c r="GH256" s="29"/>
      <c r="GI256" s="29"/>
      <c r="GJ256" s="29"/>
      <c r="GK256" s="29"/>
      <c r="GL256" s="29"/>
      <c r="GM256" s="29"/>
      <c r="GN256" s="29"/>
      <c r="GO256" s="29"/>
      <c r="GP256" s="29"/>
      <c r="GQ256" s="29"/>
      <c r="GR256" s="29"/>
      <c r="GS256" s="29"/>
      <c r="GT256" s="29"/>
      <c r="GU256" s="29"/>
      <c r="GV256" s="29"/>
      <c r="GW256" s="29"/>
      <c r="GX256" s="29"/>
      <c r="GY256" s="29"/>
      <c r="GZ256" s="29"/>
      <c r="HA256" s="29"/>
      <c r="HB256" s="29"/>
    </row>
    <row r="257" spans="1:210">
      <c r="A257" s="4"/>
      <c r="B257" s="127"/>
      <c r="C257" s="127"/>
      <c r="D257" s="127"/>
      <c r="E257" s="127"/>
      <c r="F257" s="128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4"/>
      <c r="AQ257" s="4"/>
      <c r="GD257" s="29"/>
      <c r="GE257" s="29"/>
      <c r="GF257" s="29"/>
      <c r="GG257" s="29"/>
      <c r="GH257" s="29"/>
      <c r="GI257" s="29"/>
      <c r="GJ257" s="29"/>
      <c r="GK257" s="29"/>
      <c r="GL257" s="29"/>
      <c r="GM257" s="29"/>
      <c r="GN257" s="29"/>
      <c r="GO257" s="29"/>
      <c r="GP257" s="29"/>
      <c r="GQ257" s="29"/>
      <c r="GR257" s="29"/>
      <c r="GS257" s="29"/>
      <c r="GT257" s="29"/>
      <c r="GU257" s="29"/>
      <c r="GV257" s="29"/>
      <c r="GW257" s="29"/>
      <c r="GX257" s="29"/>
      <c r="GY257" s="29"/>
      <c r="GZ257" s="29"/>
      <c r="HA257" s="29"/>
      <c r="HB257" s="29"/>
    </row>
    <row r="258" spans="1:210">
      <c r="A258" s="4"/>
      <c r="B258" s="127"/>
      <c r="C258" s="127"/>
      <c r="D258" s="127"/>
      <c r="E258" s="127"/>
      <c r="F258" s="128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4"/>
      <c r="AQ258" s="4"/>
      <c r="GD258" s="29"/>
      <c r="GE258" s="29"/>
      <c r="GF258" s="29"/>
      <c r="GG258" s="29"/>
      <c r="GH258" s="29"/>
      <c r="GI258" s="29"/>
      <c r="GJ258" s="29"/>
      <c r="GK258" s="29"/>
      <c r="GL258" s="29"/>
      <c r="GM258" s="29"/>
      <c r="GN258" s="29"/>
      <c r="GO258" s="29"/>
      <c r="GP258" s="29"/>
      <c r="GQ258" s="29"/>
      <c r="GR258" s="29"/>
      <c r="GS258" s="29"/>
      <c r="GT258" s="29"/>
      <c r="GU258" s="29"/>
      <c r="GV258" s="29"/>
      <c r="GW258" s="29"/>
      <c r="GX258" s="29"/>
      <c r="GY258" s="29"/>
      <c r="GZ258" s="29"/>
      <c r="HA258" s="29"/>
      <c r="HB258" s="29"/>
    </row>
    <row r="259" spans="1:210">
      <c r="A259" s="4"/>
      <c r="B259" s="127"/>
      <c r="C259" s="127"/>
      <c r="D259" s="127"/>
      <c r="E259" s="127"/>
      <c r="F259" s="128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4"/>
      <c r="AQ259" s="4"/>
      <c r="GD259" s="29"/>
      <c r="GE259" s="29"/>
      <c r="GF259" s="29"/>
      <c r="GG259" s="29"/>
      <c r="GH259" s="29"/>
      <c r="GI259" s="29"/>
      <c r="GJ259" s="29"/>
      <c r="GK259" s="29"/>
      <c r="GL259" s="29"/>
      <c r="GM259" s="29"/>
      <c r="GN259" s="29"/>
      <c r="GO259" s="29"/>
      <c r="GP259" s="29"/>
      <c r="GQ259" s="29"/>
      <c r="GR259" s="29"/>
      <c r="GS259" s="29"/>
      <c r="GT259" s="29"/>
      <c r="GU259" s="29"/>
      <c r="GV259" s="29"/>
      <c r="GW259" s="29"/>
      <c r="GX259" s="29"/>
      <c r="GY259" s="29"/>
      <c r="GZ259" s="29"/>
      <c r="HA259" s="29"/>
      <c r="HB259" s="29"/>
    </row>
    <row r="260" spans="1:210">
      <c r="A260" s="4"/>
      <c r="B260" s="127"/>
      <c r="C260" s="127"/>
      <c r="D260" s="127"/>
      <c r="E260" s="127"/>
      <c r="F260" s="128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4"/>
      <c r="AQ260" s="4"/>
      <c r="GD260" s="29"/>
      <c r="GE260" s="29"/>
      <c r="GF260" s="29"/>
      <c r="GG260" s="29"/>
      <c r="GH260" s="29"/>
      <c r="GI260" s="29"/>
      <c r="GJ260" s="29"/>
      <c r="GK260" s="29"/>
      <c r="GL260" s="29"/>
      <c r="GM260" s="29"/>
      <c r="GN260" s="29"/>
      <c r="GO260" s="29"/>
      <c r="GP260" s="29"/>
      <c r="GQ260" s="29"/>
      <c r="GR260" s="29"/>
      <c r="GS260" s="29"/>
      <c r="GT260" s="29"/>
      <c r="GU260" s="29"/>
      <c r="GV260" s="29"/>
      <c r="GW260" s="29"/>
      <c r="GX260" s="29"/>
      <c r="GY260" s="29"/>
      <c r="GZ260" s="29"/>
      <c r="HA260" s="29"/>
      <c r="HB260" s="29"/>
    </row>
    <row r="261" spans="1:210">
      <c r="A261" s="4"/>
      <c r="B261" s="127"/>
      <c r="C261" s="127"/>
      <c r="D261" s="127"/>
      <c r="E261" s="127"/>
      <c r="F261" s="128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4"/>
      <c r="AQ261" s="4"/>
      <c r="GD261" s="29"/>
      <c r="GE261" s="29"/>
      <c r="GF261" s="29"/>
      <c r="GG261" s="29"/>
      <c r="GH261" s="29"/>
      <c r="GI261" s="29"/>
      <c r="GJ261" s="29"/>
      <c r="GK261" s="29"/>
      <c r="GL261" s="29"/>
      <c r="GM261" s="29"/>
      <c r="GN261" s="29"/>
      <c r="GO261" s="29"/>
      <c r="GP261" s="29"/>
      <c r="GQ261" s="29"/>
      <c r="GR261" s="29"/>
      <c r="GS261" s="29"/>
      <c r="GT261" s="29"/>
      <c r="GU261" s="29"/>
      <c r="GV261" s="29"/>
      <c r="GW261" s="29"/>
      <c r="GX261" s="29"/>
      <c r="GY261" s="29"/>
      <c r="GZ261" s="29"/>
      <c r="HA261" s="29"/>
      <c r="HB261" s="29"/>
    </row>
    <row r="262" spans="1:210">
      <c r="A262" s="4"/>
      <c r="B262" s="127"/>
      <c r="C262" s="127"/>
      <c r="D262" s="127"/>
      <c r="E262" s="127"/>
      <c r="F262" s="128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4"/>
      <c r="AQ262" s="4"/>
      <c r="GD262" s="29"/>
      <c r="GE262" s="29"/>
      <c r="GF262" s="29"/>
      <c r="GG262" s="29"/>
      <c r="GH262" s="29"/>
      <c r="GI262" s="29"/>
      <c r="GJ262" s="29"/>
      <c r="GK262" s="29"/>
      <c r="GL262" s="29"/>
      <c r="GM262" s="29"/>
      <c r="GN262" s="29"/>
      <c r="GO262" s="29"/>
      <c r="GP262" s="29"/>
      <c r="GQ262" s="29"/>
      <c r="GR262" s="29"/>
      <c r="GS262" s="29"/>
      <c r="GT262" s="29"/>
      <c r="GU262" s="29"/>
      <c r="GV262" s="29"/>
      <c r="GW262" s="29"/>
      <c r="GX262" s="29"/>
      <c r="GY262" s="29"/>
      <c r="GZ262" s="29"/>
      <c r="HA262" s="29"/>
      <c r="HB262" s="29"/>
    </row>
    <row r="263" spans="1:210">
      <c r="A263" s="4"/>
      <c r="B263" s="127"/>
      <c r="C263" s="127"/>
      <c r="D263" s="127"/>
      <c r="E263" s="127"/>
      <c r="F263" s="128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4"/>
      <c r="AQ263" s="4"/>
      <c r="GD263" s="29"/>
      <c r="GE263" s="29"/>
      <c r="GF263" s="29"/>
      <c r="GG263" s="29"/>
      <c r="GH263" s="29"/>
      <c r="GI263" s="29"/>
      <c r="GJ263" s="29"/>
      <c r="GK263" s="29"/>
      <c r="GL263" s="29"/>
      <c r="GM263" s="29"/>
      <c r="GN263" s="29"/>
      <c r="GO263" s="29"/>
      <c r="GP263" s="29"/>
      <c r="GQ263" s="29"/>
      <c r="GR263" s="29"/>
      <c r="GS263" s="29"/>
      <c r="GT263" s="29"/>
      <c r="GU263" s="29"/>
      <c r="GV263" s="29"/>
      <c r="GW263" s="29"/>
      <c r="GX263" s="29"/>
      <c r="GY263" s="29"/>
      <c r="GZ263" s="29"/>
      <c r="HA263" s="29"/>
      <c r="HB263" s="29"/>
    </row>
    <row r="264" spans="1:210">
      <c r="A264" s="4"/>
      <c r="B264" s="127"/>
      <c r="C264" s="127"/>
      <c r="D264" s="127"/>
      <c r="E264" s="127"/>
      <c r="F264" s="128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4"/>
      <c r="AQ264" s="4"/>
      <c r="GD264" s="29"/>
      <c r="GE264" s="29"/>
      <c r="GF264" s="29"/>
      <c r="GG264" s="29"/>
      <c r="GH264" s="29"/>
      <c r="GI264" s="29"/>
      <c r="GJ264" s="29"/>
      <c r="GK264" s="29"/>
      <c r="GL264" s="29"/>
      <c r="GM264" s="29"/>
      <c r="GN264" s="29"/>
      <c r="GO264" s="29"/>
      <c r="GP264" s="29"/>
      <c r="GQ264" s="29"/>
      <c r="GR264" s="29"/>
      <c r="GS264" s="29"/>
      <c r="GT264" s="29"/>
      <c r="GU264" s="29"/>
      <c r="GV264" s="29"/>
      <c r="GW264" s="29"/>
      <c r="GX264" s="29"/>
      <c r="GY264" s="29"/>
      <c r="GZ264" s="29"/>
      <c r="HA264" s="29"/>
      <c r="HB264" s="29"/>
    </row>
    <row r="265" spans="1:210">
      <c r="A265" s="4"/>
      <c r="B265" s="127"/>
      <c r="C265" s="127"/>
      <c r="D265" s="127"/>
      <c r="E265" s="127"/>
      <c r="F265" s="128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4"/>
      <c r="AQ265" s="4"/>
      <c r="GD265" s="29"/>
      <c r="GE265" s="29"/>
      <c r="GF265" s="29"/>
      <c r="GG265" s="29"/>
      <c r="GH265" s="29"/>
      <c r="GI265" s="29"/>
      <c r="GJ265" s="29"/>
      <c r="GK265" s="29"/>
      <c r="GL265" s="29"/>
      <c r="GM265" s="29"/>
      <c r="GN265" s="29"/>
      <c r="GO265" s="29"/>
      <c r="GP265" s="29"/>
      <c r="GQ265" s="29"/>
      <c r="GR265" s="29"/>
      <c r="GS265" s="29"/>
      <c r="GT265" s="29"/>
      <c r="GU265" s="29"/>
      <c r="GV265" s="29"/>
      <c r="GW265" s="29"/>
      <c r="GX265" s="29"/>
      <c r="GY265" s="29"/>
      <c r="GZ265" s="29"/>
      <c r="HA265" s="29"/>
      <c r="HB265" s="29"/>
    </row>
    <row r="266" spans="1:210">
      <c r="A266" s="4"/>
      <c r="B266" s="127"/>
      <c r="C266" s="127"/>
      <c r="D266" s="127"/>
      <c r="E266" s="127"/>
      <c r="F266" s="128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4"/>
      <c r="AQ266" s="4"/>
      <c r="GD266" s="29"/>
      <c r="GE266" s="29"/>
      <c r="GF266" s="29"/>
      <c r="GG266" s="29"/>
      <c r="GH266" s="29"/>
      <c r="GI266" s="29"/>
      <c r="GJ266" s="29"/>
      <c r="GK266" s="29"/>
      <c r="GL266" s="29"/>
      <c r="GM266" s="29"/>
      <c r="GN266" s="29"/>
      <c r="GO266" s="29"/>
      <c r="GP266" s="29"/>
      <c r="GQ266" s="29"/>
      <c r="GR266" s="29"/>
      <c r="GS266" s="29"/>
      <c r="GT266" s="29"/>
      <c r="GU266" s="29"/>
      <c r="GV266" s="29"/>
      <c r="GW266" s="29"/>
      <c r="GX266" s="29"/>
      <c r="GY266" s="29"/>
      <c r="GZ266" s="29"/>
      <c r="HA266" s="29"/>
      <c r="HB266" s="29"/>
    </row>
    <row r="267" spans="1:210">
      <c r="A267" s="4"/>
      <c r="B267" s="127"/>
      <c r="C267" s="127"/>
      <c r="D267" s="127"/>
      <c r="E267" s="127"/>
      <c r="F267" s="128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4"/>
      <c r="AQ267" s="4"/>
      <c r="GD267" s="29"/>
      <c r="GE267" s="29"/>
      <c r="GF267" s="29"/>
      <c r="GG267" s="29"/>
      <c r="GH267" s="29"/>
      <c r="GI267" s="29"/>
      <c r="GJ267" s="29"/>
      <c r="GK267" s="29"/>
      <c r="GL267" s="29"/>
      <c r="GM267" s="29"/>
      <c r="GN267" s="29"/>
      <c r="GO267" s="29"/>
      <c r="GP267" s="29"/>
      <c r="GQ267" s="29"/>
      <c r="GR267" s="29"/>
      <c r="GS267" s="29"/>
      <c r="GT267" s="29"/>
      <c r="GU267" s="29"/>
      <c r="GV267" s="29"/>
      <c r="GW267" s="29"/>
      <c r="GX267" s="29"/>
      <c r="GY267" s="29"/>
      <c r="GZ267" s="29"/>
      <c r="HA267" s="29"/>
      <c r="HB267" s="29"/>
    </row>
    <row r="268" spans="1:210">
      <c r="A268" s="4"/>
      <c r="B268" s="127"/>
      <c r="C268" s="127"/>
      <c r="D268" s="127"/>
      <c r="E268" s="127"/>
      <c r="F268" s="128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4"/>
      <c r="AQ268" s="4"/>
      <c r="GD268" s="29"/>
      <c r="GE268" s="29"/>
      <c r="GF268" s="29"/>
      <c r="GG268" s="29"/>
      <c r="GH268" s="29"/>
      <c r="GI268" s="29"/>
      <c r="GJ268" s="29"/>
      <c r="GK268" s="29"/>
      <c r="GL268" s="29"/>
      <c r="GM268" s="29"/>
      <c r="GN268" s="29"/>
      <c r="GO268" s="29"/>
      <c r="GP268" s="29"/>
      <c r="GQ268" s="29"/>
      <c r="GR268" s="29"/>
      <c r="GS268" s="29"/>
      <c r="GT268" s="29"/>
      <c r="GU268" s="29"/>
      <c r="GV268" s="29"/>
      <c r="GW268" s="29"/>
      <c r="GX268" s="29"/>
      <c r="GY268" s="29"/>
      <c r="GZ268" s="29"/>
      <c r="HA268" s="29"/>
      <c r="HB268" s="29"/>
    </row>
    <row r="269" spans="1:210">
      <c r="A269" s="4"/>
      <c r="B269" s="127"/>
      <c r="C269" s="127"/>
      <c r="D269" s="127"/>
      <c r="E269" s="127"/>
      <c r="F269" s="128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4"/>
      <c r="AQ269" s="4"/>
      <c r="GD269" s="29"/>
      <c r="GE269" s="29"/>
      <c r="GF269" s="29"/>
      <c r="GG269" s="29"/>
      <c r="GH269" s="29"/>
      <c r="GI269" s="29"/>
      <c r="GJ269" s="29"/>
      <c r="GK269" s="29"/>
      <c r="GL269" s="29"/>
      <c r="GM269" s="29"/>
      <c r="GN269" s="29"/>
      <c r="GO269" s="29"/>
      <c r="GP269" s="29"/>
      <c r="GQ269" s="29"/>
      <c r="GR269" s="29"/>
      <c r="GS269" s="29"/>
      <c r="GT269" s="29"/>
      <c r="GU269" s="29"/>
      <c r="GV269" s="29"/>
      <c r="GW269" s="29"/>
      <c r="GX269" s="29"/>
      <c r="GY269" s="29"/>
      <c r="GZ269" s="29"/>
      <c r="HA269" s="29"/>
      <c r="HB269" s="29"/>
    </row>
    <row r="270" spans="1:210">
      <c r="A270" s="4"/>
      <c r="B270" s="127"/>
      <c r="C270" s="127"/>
      <c r="D270" s="127"/>
      <c r="E270" s="127"/>
      <c r="F270" s="128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4"/>
      <c r="AQ270" s="4"/>
      <c r="GD270" s="29"/>
      <c r="GE270" s="29"/>
      <c r="GF270" s="29"/>
      <c r="GG270" s="29"/>
      <c r="GH270" s="29"/>
      <c r="GI270" s="29"/>
      <c r="GJ270" s="29"/>
      <c r="GK270" s="29"/>
      <c r="GL270" s="29"/>
      <c r="GM270" s="29"/>
      <c r="GN270" s="29"/>
      <c r="GO270" s="29"/>
      <c r="GP270" s="29"/>
      <c r="GQ270" s="29"/>
      <c r="GR270" s="29"/>
      <c r="GS270" s="29"/>
      <c r="GT270" s="29"/>
      <c r="GU270" s="29"/>
      <c r="GV270" s="29"/>
      <c r="GW270" s="29"/>
      <c r="GX270" s="29"/>
      <c r="GY270" s="29"/>
      <c r="GZ270" s="29"/>
      <c r="HA270" s="29"/>
      <c r="HB270" s="29"/>
    </row>
    <row r="271" spans="1:210">
      <c r="A271" s="4"/>
      <c r="B271" s="127"/>
      <c r="C271" s="127"/>
      <c r="D271" s="127"/>
      <c r="E271" s="127"/>
      <c r="F271" s="128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4"/>
      <c r="AQ271" s="4"/>
      <c r="GD271" s="29"/>
      <c r="GE271" s="29"/>
      <c r="GF271" s="29"/>
      <c r="GG271" s="29"/>
      <c r="GH271" s="29"/>
      <c r="GI271" s="29"/>
      <c r="GJ271" s="29"/>
      <c r="GK271" s="29"/>
      <c r="GL271" s="29"/>
      <c r="GM271" s="29"/>
      <c r="GN271" s="29"/>
      <c r="GO271" s="29"/>
      <c r="GP271" s="29"/>
      <c r="GQ271" s="29"/>
      <c r="GR271" s="29"/>
      <c r="GS271" s="29"/>
      <c r="GT271" s="29"/>
      <c r="GU271" s="29"/>
      <c r="GV271" s="29"/>
      <c r="GW271" s="29"/>
      <c r="GX271" s="29"/>
      <c r="GY271" s="29"/>
      <c r="GZ271" s="29"/>
      <c r="HA271" s="29"/>
      <c r="HB271" s="29"/>
    </row>
    <row r="272" spans="1:210">
      <c r="A272" s="4"/>
      <c r="B272" s="127"/>
      <c r="C272" s="127"/>
      <c r="D272" s="127"/>
      <c r="E272" s="127"/>
      <c r="F272" s="128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4"/>
      <c r="AQ272" s="4"/>
      <c r="GD272" s="29"/>
      <c r="GE272" s="29"/>
      <c r="GF272" s="29"/>
      <c r="GG272" s="29"/>
      <c r="GH272" s="29"/>
      <c r="GI272" s="29"/>
      <c r="GJ272" s="29"/>
      <c r="GK272" s="29"/>
      <c r="GL272" s="29"/>
      <c r="GM272" s="29"/>
      <c r="GN272" s="29"/>
      <c r="GO272" s="29"/>
      <c r="GP272" s="29"/>
      <c r="GQ272" s="29"/>
      <c r="GR272" s="29"/>
      <c r="GS272" s="29"/>
      <c r="GT272" s="29"/>
      <c r="GU272" s="29"/>
      <c r="GV272" s="29"/>
      <c r="GW272" s="29"/>
      <c r="GX272" s="29"/>
      <c r="GY272" s="29"/>
      <c r="GZ272" s="29"/>
      <c r="HA272" s="29"/>
      <c r="HB272" s="29"/>
    </row>
    <row r="273" spans="1:210">
      <c r="A273" s="4"/>
      <c r="B273" s="127"/>
      <c r="C273" s="127"/>
      <c r="D273" s="127"/>
      <c r="E273" s="127"/>
      <c r="F273" s="128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4"/>
      <c r="AQ273" s="4"/>
      <c r="GD273" s="29"/>
      <c r="GE273" s="29"/>
      <c r="GF273" s="29"/>
      <c r="GG273" s="29"/>
      <c r="GH273" s="29"/>
      <c r="GI273" s="29"/>
      <c r="GJ273" s="29"/>
      <c r="GK273" s="29"/>
      <c r="GL273" s="29"/>
      <c r="GM273" s="29"/>
      <c r="GN273" s="29"/>
      <c r="GO273" s="29"/>
      <c r="GP273" s="29"/>
      <c r="GQ273" s="29"/>
      <c r="GR273" s="29"/>
      <c r="GS273" s="29"/>
      <c r="GT273" s="29"/>
      <c r="GU273" s="29"/>
      <c r="GV273" s="29"/>
      <c r="GW273" s="29"/>
      <c r="GX273" s="29"/>
      <c r="GY273" s="29"/>
      <c r="GZ273" s="29"/>
      <c r="HA273" s="29"/>
      <c r="HB273" s="29"/>
    </row>
    <row r="274" spans="1:210">
      <c r="A274" s="4"/>
      <c r="B274" s="127"/>
      <c r="C274" s="127"/>
      <c r="D274" s="127"/>
      <c r="E274" s="127"/>
      <c r="F274" s="128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4"/>
      <c r="AQ274" s="4"/>
      <c r="GD274" s="29"/>
      <c r="GE274" s="29"/>
      <c r="GF274" s="29"/>
      <c r="GG274" s="29"/>
      <c r="GH274" s="29"/>
      <c r="GI274" s="29"/>
      <c r="GJ274" s="29"/>
      <c r="GK274" s="29"/>
      <c r="GL274" s="29"/>
      <c r="GM274" s="29"/>
      <c r="GN274" s="29"/>
      <c r="GO274" s="29"/>
      <c r="GP274" s="29"/>
      <c r="GQ274" s="29"/>
      <c r="GR274" s="29"/>
      <c r="GS274" s="29"/>
      <c r="GT274" s="29"/>
      <c r="GU274" s="29"/>
      <c r="GV274" s="29"/>
      <c r="GW274" s="29"/>
      <c r="GX274" s="29"/>
      <c r="GY274" s="29"/>
      <c r="GZ274" s="29"/>
      <c r="HA274" s="29"/>
      <c r="HB274" s="29"/>
    </row>
    <row r="275" spans="1:210">
      <c r="A275" s="4"/>
      <c r="B275" s="127"/>
      <c r="C275" s="127"/>
      <c r="D275" s="127"/>
      <c r="E275" s="127"/>
      <c r="F275" s="128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4"/>
      <c r="AQ275" s="4"/>
      <c r="GD275" s="29"/>
      <c r="GE275" s="29"/>
      <c r="GF275" s="29"/>
      <c r="GG275" s="29"/>
      <c r="GH275" s="29"/>
      <c r="GI275" s="29"/>
      <c r="GJ275" s="29"/>
      <c r="GK275" s="29"/>
      <c r="GL275" s="29"/>
      <c r="GM275" s="29"/>
      <c r="GN275" s="29"/>
      <c r="GO275" s="29"/>
      <c r="GP275" s="29"/>
      <c r="GQ275" s="29"/>
      <c r="GR275" s="29"/>
      <c r="GS275" s="29"/>
      <c r="GT275" s="29"/>
      <c r="GU275" s="29"/>
      <c r="GV275" s="29"/>
      <c r="GW275" s="29"/>
      <c r="GX275" s="29"/>
      <c r="GY275" s="29"/>
      <c r="GZ275" s="29"/>
      <c r="HA275" s="29"/>
      <c r="HB275" s="29"/>
    </row>
    <row r="276" spans="1:210">
      <c r="A276" s="4"/>
      <c r="B276" s="127"/>
      <c r="C276" s="127"/>
      <c r="D276" s="127"/>
      <c r="E276" s="127"/>
      <c r="F276" s="128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4"/>
      <c r="AQ276" s="4"/>
      <c r="GD276" s="29"/>
      <c r="GE276" s="29"/>
      <c r="GF276" s="29"/>
      <c r="GG276" s="29"/>
      <c r="GH276" s="29"/>
      <c r="GI276" s="29"/>
      <c r="GJ276" s="29"/>
      <c r="GK276" s="29"/>
      <c r="GL276" s="29"/>
      <c r="GM276" s="29"/>
      <c r="GN276" s="29"/>
      <c r="GO276" s="29"/>
      <c r="GP276" s="29"/>
      <c r="GQ276" s="29"/>
      <c r="GR276" s="29"/>
      <c r="GS276" s="29"/>
      <c r="GT276" s="29"/>
      <c r="GU276" s="29"/>
      <c r="GV276" s="29"/>
      <c r="GW276" s="29"/>
      <c r="GX276" s="29"/>
      <c r="GY276" s="29"/>
      <c r="GZ276" s="29"/>
      <c r="HA276" s="29"/>
      <c r="HB276" s="29"/>
    </row>
    <row r="277" spans="1:210">
      <c r="A277" s="4"/>
      <c r="B277" s="127"/>
      <c r="C277" s="127"/>
      <c r="D277" s="127"/>
      <c r="E277" s="127"/>
      <c r="F277" s="128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4"/>
      <c r="AQ277" s="4"/>
      <c r="GD277" s="29"/>
      <c r="GE277" s="29"/>
      <c r="GF277" s="29"/>
      <c r="GG277" s="29"/>
      <c r="GH277" s="29"/>
      <c r="GI277" s="29"/>
      <c r="GJ277" s="29"/>
      <c r="GK277" s="29"/>
      <c r="GL277" s="29"/>
      <c r="GM277" s="29"/>
      <c r="GN277" s="29"/>
      <c r="GO277" s="29"/>
      <c r="GP277" s="29"/>
      <c r="GQ277" s="29"/>
      <c r="GR277" s="29"/>
      <c r="GS277" s="29"/>
      <c r="GT277" s="29"/>
      <c r="GU277" s="29"/>
      <c r="GV277" s="29"/>
      <c r="GW277" s="29"/>
      <c r="GX277" s="29"/>
      <c r="GY277" s="29"/>
      <c r="GZ277" s="29"/>
      <c r="HA277" s="29"/>
      <c r="HB277" s="29"/>
    </row>
    <row r="278" spans="1:210">
      <c r="A278" s="4"/>
      <c r="B278" s="127"/>
      <c r="C278" s="127"/>
      <c r="D278" s="127"/>
      <c r="E278" s="127"/>
      <c r="F278" s="128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4"/>
      <c r="AQ278" s="4"/>
      <c r="GD278" s="29"/>
      <c r="GE278" s="29"/>
      <c r="GF278" s="29"/>
      <c r="GG278" s="29"/>
      <c r="GH278" s="29"/>
      <c r="GI278" s="29"/>
      <c r="GJ278" s="29"/>
      <c r="GK278" s="29"/>
      <c r="GL278" s="29"/>
      <c r="GM278" s="29"/>
      <c r="GN278" s="29"/>
      <c r="GO278" s="29"/>
      <c r="GP278" s="29"/>
      <c r="GQ278" s="29"/>
      <c r="GR278" s="29"/>
      <c r="GS278" s="29"/>
      <c r="GT278" s="29"/>
      <c r="GU278" s="29"/>
      <c r="GV278" s="29"/>
      <c r="GW278" s="29"/>
      <c r="GX278" s="29"/>
      <c r="GY278" s="29"/>
      <c r="GZ278" s="29"/>
      <c r="HA278" s="29"/>
      <c r="HB278" s="29"/>
    </row>
    <row r="279" spans="1:210">
      <c r="A279" s="4"/>
      <c r="B279" s="127"/>
      <c r="C279" s="127"/>
      <c r="D279" s="127"/>
      <c r="E279" s="127"/>
      <c r="F279" s="128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4"/>
      <c r="AQ279" s="4"/>
      <c r="GD279" s="29"/>
      <c r="GE279" s="29"/>
      <c r="GF279" s="29"/>
      <c r="GG279" s="29"/>
      <c r="GH279" s="29"/>
      <c r="GI279" s="29"/>
      <c r="GJ279" s="29"/>
      <c r="GK279" s="29"/>
      <c r="GL279" s="29"/>
      <c r="GM279" s="29"/>
      <c r="GN279" s="29"/>
      <c r="GO279" s="29"/>
      <c r="GP279" s="29"/>
      <c r="GQ279" s="29"/>
      <c r="GR279" s="29"/>
      <c r="GS279" s="29"/>
      <c r="GT279" s="29"/>
      <c r="GU279" s="29"/>
      <c r="GV279" s="29"/>
      <c r="GW279" s="29"/>
      <c r="GX279" s="29"/>
      <c r="GY279" s="29"/>
      <c r="GZ279" s="29"/>
      <c r="HA279" s="29"/>
      <c r="HB279" s="29"/>
    </row>
    <row r="280" spans="1:210">
      <c r="A280" s="4"/>
      <c r="B280" s="127"/>
      <c r="C280" s="127"/>
      <c r="D280" s="127"/>
      <c r="E280" s="127"/>
      <c r="F280" s="128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4"/>
      <c r="AQ280" s="4"/>
      <c r="GD280" s="29"/>
      <c r="GE280" s="29"/>
      <c r="GF280" s="29"/>
      <c r="GG280" s="29"/>
      <c r="GH280" s="29"/>
      <c r="GI280" s="29"/>
      <c r="GJ280" s="29"/>
      <c r="GK280" s="29"/>
      <c r="GL280" s="29"/>
      <c r="GM280" s="29"/>
      <c r="GN280" s="29"/>
      <c r="GO280" s="29"/>
      <c r="GP280" s="29"/>
      <c r="GQ280" s="29"/>
      <c r="GR280" s="29"/>
      <c r="GS280" s="29"/>
      <c r="GT280" s="29"/>
      <c r="GU280" s="29"/>
      <c r="GV280" s="29"/>
      <c r="GW280" s="29"/>
      <c r="GX280" s="29"/>
      <c r="GY280" s="29"/>
      <c r="GZ280" s="29"/>
      <c r="HA280" s="29"/>
      <c r="HB280" s="29"/>
    </row>
    <row r="281" spans="1:210">
      <c r="A281" s="4"/>
      <c r="B281" s="127"/>
      <c r="C281" s="127"/>
      <c r="D281" s="127"/>
      <c r="E281" s="127"/>
      <c r="F281" s="128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4"/>
      <c r="AQ281" s="4"/>
      <c r="GD281" s="29"/>
      <c r="GE281" s="29"/>
      <c r="GF281" s="29"/>
      <c r="GG281" s="29"/>
      <c r="GH281" s="29"/>
      <c r="GI281" s="29"/>
      <c r="GJ281" s="29"/>
      <c r="GK281" s="29"/>
      <c r="GL281" s="29"/>
      <c r="GM281" s="29"/>
      <c r="GN281" s="29"/>
      <c r="GO281" s="29"/>
      <c r="GP281" s="29"/>
      <c r="GQ281" s="29"/>
      <c r="GR281" s="29"/>
      <c r="GS281" s="29"/>
      <c r="GT281" s="29"/>
      <c r="GU281" s="29"/>
      <c r="GV281" s="29"/>
      <c r="GW281" s="29"/>
      <c r="GX281" s="29"/>
      <c r="GY281" s="29"/>
      <c r="GZ281" s="29"/>
      <c r="HA281" s="29"/>
      <c r="HB281" s="29"/>
    </row>
    <row r="282" spans="1:210">
      <c r="A282" s="4"/>
      <c r="B282" s="127"/>
      <c r="C282" s="127"/>
      <c r="D282" s="127"/>
      <c r="E282" s="127"/>
      <c r="F282" s="128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4"/>
      <c r="AQ282" s="4"/>
      <c r="GD282" s="29"/>
      <c r="GE282" s="29"/>
      <c r="GF282" s="29"/>
      <c r="GG282" s="29"/>
      <c r="GH282" s="29"/>
      <c r="GI282" s="29"/>
      <c r="GJ282" s="29"/>
      <c r="GK282" s="29"/>
      <c r="GL282" s="29"/>
      <c r="GM282" s="29"/>
      <c r="GN282" s="29"/>
      <c r="GO282" s="29"/>
      <c r="GP282" s="29"/>
      <c r="GQ282" s="29"/>
      <c r="GR282" s="29"/>
      <c r="GS282" s="29"/>
      <c r="GT282" s="29"/>
      <c r="GU282" s="29"/>
      <c r="GV282" s="29"/>
      <c r="GW282" s="29"/>
      <c r="GX282" s="29"/>
      <c r="GY282" s="29"/>
      <c r="GZ282" s="29"/>
      <c r="HA282" s="29"/>
      <c r="HB282" s="29"/>
    </row>
    <row r="283" spans="1:210">
      <c r="A283" s="4"/>
      <c r="B283" s="127"/>
      <c r="C283" s="127"/>
      <c r="D283" s="127"/>
      <c r="E283" s="127"/>
      <c r="F283" s="128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4"/>
      <c r="AQ283" s="4"/>
      <c r="GD283" s="29"/>
      <c r="GE283" s="29"/>
      <c r="GF283" s="29"/>
      <c r="GG283" s="29"/>
      <c r="GH283" s="29"/>
      <c r="GI283" s="29"/>
      <c r="GJ283" s="29"/>
      <c r="GK283" s="29"/>
      <c r="GL283" s="29"/>
      <c r="GM283" s="29"/>
      <c r="GN283" s="29"/>
      <c r="GO283" s="29"/>
      <c r="GP283" s="29"/>
      <c r="GQ283" s="29"/>
      <c r="GR283" s="29"/>
      <c r="GS283" s="29"/>
      <c r="GT283" s="29"/>
      <c r="GU283" s="29"/>
      <c r="GV283" s="29"/>
      <c r="GW283" s="29"/>
      <c r="GX283" s="29"/>
      <c r="GY283" s="29"/>
      <c r="GZ283" s="29"/>
      <c r="HA283" s="29"/>
      <c r="HB283" s="29"/>
    </row>
    <row r="284" spans="1:210">
      <c r="A284" s="4"/>
      <c r="B284" s="127"/>
      <c r="C284" s="127"/>
      <c r="D284" s="127"/>
      <c r="E284" s="127"/>
      <c r="F284" s="128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4"/>
      <c r="AQ284" s="4"/>
      <c r="GD284" s="29"/>
      <c r="GE284" s="29"/>
      <c r="GF284" s="29"/>
      <c r="GG284" s="29"/>
      <c r="GH284" s="29"/>
      <c r="GI284" s="29"/>
      <c r="GJ284" s="29"/>
      <c r="GK284" s="29"/>
      <c r="GL284" s="29"/>
      <c r="GM284" s="29"/>
      <c r="GN284" s="29"/>
      <c r="GO284" s="29"/>
      <c r="GP284" s="29"/>
      <c r="GQ284" s="29"/>
      <c r="GR284" s="29"/>
      <c r="GS284" s="29"/>
      <c r="GT284" s="29"/>
      <c r="GU284" s="29"/>
      <c r="GV284" s="29"/>
      <c r="GW284" s="29"/>
      <c r="GX284" s="29"/>
      <c r="GY284" s="29"/>
      <c r="GZ284" s="29"/>
      <c r="HA284" s="29"/>
      <c r="HB284" s="29"/>
    </row>
    <row r="285" spans="1:210">
      <c r="A285" s="4"/>
      <c r="B285" s="127"/>
      <c r="C285" s="127"/>
      <c r="D285" s="127"/>
      <c r="E285" s="127"/>
      <c r="F285" s="128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4"/>
      <c r="AQ285" s="4"/>
      <c r="GD285" s="29"/>
      <c r="GE285" s="29"/>
      <c r="GF285" s="29"/>
      <c r="GG285" s="29"/>
      <c r="GH285" s="29"/>
      <c r="GI285" s="29"/>
      <c r="GJ285" s="29"/>
      <c r="GK285" s="29"/>
      <c r="GL285" s="29"/>
      <c r="GM285" s="29"/>
      <c r="GN285" s="29"/>
      <c r="GO285" s="29"/>
      <c r="GP285" s="29"/>
      <c r="GQ285" s="29"/>
      <c r="GR285" s="29"/>
      <c r="GS285" s="29"/>
      <c r="GT285" s="29"/>
      <c r="GU285" s="29"/>
      <c r="GV285" s="29"/>
      <c r="GW285" s="29"/>
      <c r="GX285" s="29"/>
      <c r="GY285" s="29"/>
      <c r="GZ285" s="29"/>
      <c r="HA285" s="29"/>
      <c r="HB285" s="29"/>
    </row>
    <row r="286" spans="1:210">
      <c r="A286" s="4"/>
      <c r="B286" s="127"/>
      <c r="C286" s="127"/>
      <c r="D286" s="127"/>
      <c r="E286" s="127"/>
      <c r="F286" s="128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4"/>
      <c r="AQ286" s="4"/>
      <c r="GD286" s="29"/>
      <c r="GE286" s="29"/>
      <c r="GF286" s="29"/>
      <c r="GG286" s="29"/>
      <c r="GH286" s="29"/>
      <c r="GI286" s="29"/>
      <c r="GJ286" s="29"/>
      <c r="GK286" s="29"/>
      <c r="GL286" s="29"/>
      <c r="GM286" s="29"/>
      <c r="GN286" s="29"/>
      <c r="GO286" s="29"/>
      <c r="GP286" s="29"/>
      <c r="GQ286" s="29"/>
      <c r="GR286" s="29"/>
      <c r="GS286" s="29"/>
      <c r="GT286" s="29"/>
      <c r="GU286" s="29"/>
      <c r="GV286" s="29"/>
      <c r="GW286" s="29"/>
      <c r="GX286" s="29"/>
      <c r="GY286" s="29"/>
      <c r="GZ286" s="29"/>
      <c r="HA286" s="29"/>
      <c r="HB286" s="29"/>
    </row>
    <row r="287" spans="1:210">
      <c r="A287" s="4"/>
      <c r="B287" s="127"/>
      <c r="C287" s="127"/>
      <c r="D287" s="127"/>
      <c r="E287" s="127"/>
      <c r="F287" s="128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4"/>
      <c r="AQ287" s="4"/>
      <c r="GD287" s="29"/>
      <c r="GE287" s="29"/>
      <c r="GF287" s="29"/>
      <c r="GG287" s="29"/>
      <c r="GH287" s="29"/>
      <c r="GI287" s="29"/>
      <c r="GJ287" s="29"/>
      <c r="GK287" s="29"/>
      <c r="GL287" s="29"/>
      <c r="GM287" s="29"/>
      <c r="GN287" s="29"/>
      <c r="GO287" s="29"/>
      <c r="GP287" s="29"/>
      <c r="GQ287" s="29"/>
      <c r="GR287" s="29"/>
      <c r="GS287" s="29"/>
      <c r="GT287" s="29"/>
      <c r="GU287" s="29"/>
      <c r="GV287" s="29"/>
      <c r="GW287" s="29"/>
      <c r="GX287" s="29"/>
      <c r="GY287" s="29"/>
      <c r="GZ287" s="29"/>
      <c r="HA287" s="29"/>
      <c r="HB287" s="29"/>
    </row>
    <row r="288" spans="1:210">
      <c r="A288" s="4"/>
      <c r="B288" s="127"/>
      <c r="C288" s="127"/>
      <c r="D288" s="127"/>
      <c r="E288" s="127"/>
      <c r="F288" s="128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4"/>
      <c r="AQ288" s="4"/>
      <c r="GD288" s="29"/>
      <c r="GE288" s="29"/>
      <c r="GF288" s="29"/>
      <c r="GG288" s="29"/>
      <c r="GH288" s="29"/>
      <c r="GI288" s="29"/>
      <c r="GJ288" s="29"/>
      <c r="GK288" s="29"/>
      <c r="GL288" s="29"/>
      <c r="GM288" s="29"/>
      <c r="GN288" s="29"/>
      <c r="GO288" s="29"/>
      <c r="GP288" s="29"/>
      <c r="GQ288" s="29"/>
      <c r="GR288" s="29"/>
      <c r="GS288" s="29"/>
      <c r="GT288" s="29"/>
      <c r="GU288" s="29"/>
      <c r="GV288" s="29"/>
      <c r="GW288" s="29"/>
      <c r="GX288" s="29"/>
      <c r="GY288" s="29"/>
      <c r="GZ288" s="29"/>
      <c r="HA288" s="29"/>
      <c r="HB288" s="29"/>
    </row>
    <row r="289" spans="1:210">
      <c r="A289" s="4"/>
      <c r="B289" s="127"/>
      <c r="C289" s="127"/>
      <c r="D289" s="127"/>
      <c r="E289" s="127"/>
      <c r="F289" s="128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4"/>
      <c r="AQ289" s="4"/>
      <c r="GD289" s="29"/>
      <c r="GE289" s="29"/>
      <c r="GF289" s="29"/>
      <c r="GG289" s="29"/>
      <c r="GH289" s="29"/>
      <c r="GI289" s="29"/>
      <c r="GJ289" s="29"/>
      <c r="GK289" s="29"/>
      <c r="GL289" s="29"/>
      <c r="GM289" s="29"/>
      <c r="GN289" s="29"/>
      <c r="GO289" s="29"/>
      <c r="GP289" s="29"/>
      <c r="GQ289" s="29"/>
      <c r="GR289" s="29"/>
      <c r="GS289" s="29"/>
      <c r="GT289" s="29"/>
      <c r="GU289" s="29"/>
      <c r="GV289" s="29"/>
      <c r="GW289" s="29"/>
      <c r="GX289" s="29"/>
      <c r="GY289" s="29"/>
      <c r="GZ289" s="29"/>
      <c r="HA289" s="29"/>
      <c r="HB289" s="29"/>
    </row>
    <row r="290" spans="1:210">
      <c r="A290" s="4"/>
      <c r="B290" s="127"/>
      <c r="C290" s="127"/>
      <c r="D290" s="127"/>
      <c r="E290" s="127"/>
      <c r="F290" s="128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4"/>
      <c r="AQ290" s="4"/>
      <c r="GD290" s="29"/>
      <c r="GE290" s="29"/>
      <c r="GF290" s="29"/>
      <c r="GG290" s="29"/>
      <c r="GH290" s="29"/>
      <c r="GI290" s="29"/>
      <c r="GJ290" s="29"/>
      <c r="GK290" s="29"/>
      <c r="GL290" s="29"/>
      <c r="GM290" s="29"/>
      <c r="GN290" s="29"/>
      <c r="GO290" s="29"/>
      <c r="GP290" s="29"/>
      <c r="GQ290" s="29"/>
      <c r="GR290" s="29"/>
      <c r="GS290" s="29"/>
      <c r="GT290" s="29"/>
      <c r="GU290" s="29"/>
      <c r="GV290" s="29"/>
      <c r="GW290" s="29"/>
      <c r="GX290" s="29"/>
      <c r="GY290" s="29"/>
      <c r="GZ290" s="29"/>
      <c r="HA290" s="29"/>
      <c r="HB290" s="29"/>
    </row>
    <row r="291" spans="1:210">
      <c r="A291" s="4"/>
      <c r="B291" s="127"/>
      <c r="C291" s="127"/>
      <c r="D291" s="127"/>
      <c r="E291" s="127"/>
      <c r="F291" s="128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4"/>
      <c r="AQ291" s="4"/>
      <c r="GD291" s="29"/>
      <c r="GE291" s="29"/>
      <c r="GF291" s="29"/>
      <c r="GG291" s="29"/>
      <c r="GH291" s="29"/>
      <c r="GI291" s="29"/>
      <c r="GJ291" s="29"/>
      <c r="GK291" s="29"/>
      <c r="GL291" s="29"/>
      <c r="GM291" s="29"/>
      <c r="GN291" s="29"/>
      <c r="GO291" s="29"/>
      <c r="GP291" s="29"/>
      <c r="GQ291" s="29"/>
      <c r="GR291" s="29"/>
      <c r="GS291" s="29"/>
      <c r="GT291" s="29"/>
      <c r="GU291" s="29"/>
      <c r="GV291" s="29"/>
      <c r="GW291" s="29"/>
      <c r="GX291" s="29"/>
      <c r="GY291" s="29"/>
      <c r="GZ291" s="29"/>
      <c r="HA291" s="29"/>
      <c r="HB291" s="29"/>
    </row>
    <row r="292" spans="1:210">
      <c r="A292" s="4"/>
      <c r="B292" s="127"/>
      <c r="C292" s="127"/>
      <c r="D292" s="127"/>
      <c r="E292" s="127"/>
      <c r="F292" s="128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4"/>
      <c r="AQ292" s="4"/>
      <c r="GD292" s="29"/>
      <c r="GE292" s="29"/>
      <c r="GF292" s="29"/>
      <c r="GG292" s="29"/>
      <c r="GH292" s="29"/>
      <c r="GI292" s="29"/>
      <c r="GJ292" s="29"/>
      <c r="GK292" s="29"/>
      <c r="GL292" s="29"/>
      <c r="GM292" s="29"/>
      <c r="GN292" s="29"/>
      <c r="GO292" s="29"/>
      <c r="GP292" s="29"/>
      <c r="GQ292" s="29"/>
      <c r="GR292" s="29"/>
      <c r="GS292" s="29"/>
      <c r="GT292" s="29"/>
      <c r="GU292" s="29"/>
      <c r="GV292" s="29"/>
      <c r="GW292" s="29"/>
      <c r="GX292" s="29"/>
      <c r="GY292" s="29"/>
      <c r="GZ292" s="29"/>
      <c r="HA292" s="29"/>
      <c r="HB292" s="29"/>
    </row>
    <row r="293" spans="1:210">
      <c r="A293" s="4"/>
      <c r="B293" s="127"/>
      <c r="C293" s="127"/>
      <c r="D293" s="127"/>
      <c r="E293" s="127"/>
      <c r="F293" s="128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4"/>
      <c r="AQ293" s="4"/>
      <c r="GD293" s="29"/>
      <c r="GE293" s="29"/>
      <c r="GF293" s="29"/>
      <c r="GG293" s="29"/>
      <c r="GH293" s="29"/>
      <c r="GI293" s="29"/>
      <c r="GJ293" s="29"/>
      <c r="GK293" s="29"/>
      <c r="GL293" s="29"/>
      <c r="GM293" s="29"/>
      <c r="GN293" s="29"/>
      <c r="GO293" s="29"/>
      <c r="GP293" s="29"/>
      <c r="GQ293" s="29"/>
      <c r="GR293" s="29"/>
      <c r="GS293" s="29"/>
      <c r="GT293" s="29"/>
      <c r="GU293" s="29"/>
      <c r="GV293" s="29"/>
      <c r="GW293" s="29"/>
      <c r="GX293" s="29"/>
      <c r="GY293" s="29"/>
      <c r="GZ293" s="29"/>
      <c r="HA293" s="29"/>
      <c r="HB293" s="29"/>
    </row>
    <row r="294" spans="1:210">
      <c r="A294" s="4"/>
      <c r="B294" s="127"/>
      <c r="C294" s="127"/>
      <c r="D294" s="127"/>
      <c r="E294" s="127"/>
      <c r="F294" s="128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4"/>
      <c r="AQ294" s="4"/>
      <c r="GD294" s="29"/>
      <c r="GE294" s="29"/>
      <c r="GF294" s="29"/>
      <c r="GG294" s="29"/>
      <c r="GH294" s="29"/>
      <c r="GI294" s="29"/>
      <c r="GJ294" s="29"/>
      <c r="GK294" s="29"/>
      <c r="GL294" s="29"/>
      <c r="GM294" s="29"/>
      <c r="GN294" s="29"/>
      <c r="GO294" s="29"/>
      <c r="GP294" s="29"/>
      <c r="GQ294" s="29"/>
      <c r="GR294" s="29"/>
      <c r="GS294" s="29"/>
      <c r="GT294" s="29"/>
      <c r="GU294" s="29"/>
      <c r="GV294" s="29"/>
      <c r="GW294" s="29"/>
      <c r="GX294" s="29"/>
      <c r="GY294" s="29"/>
      <c r="GZ294" s="29"/>
      <c r="HA294" s="29"/>
      <c r="HB294" s="29"/>
    </row>
    <row r="295" spans="1:210">
      <c r="A295" s="4"/>
      <c r="B295" s="127"/>
      <c r="C295" s="127"/>
      <c r="D295" s="127"/>
      <c r="E295" s="127"/>
      <c r="F295" s="128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4"/>
      <c r="AQ295" s="4"/>
      <c r="GD295" s="29"/>
      <c r="GE295" s="29"/>
      <c r="GF295" s="29"/>
      <c r="GG295" s="29"/>
      <c r="GH295" s="29"/>
      <c r="GI295" s="29"/>
      <c r="GJ295" s="29"/>
      <c r="GK295" s="29"/>
      <c r="GL295" s="29"/>
      <c r="GM295" s="29"/>
      <c r="GN295" s="29"/>
      <c r="GO295" s="29"/>
      <c r="GP295" s="29"/>
      <c r="GQ295" s="29"/>
      <c r="GR295" s="29"/>
      <c r="GS295" s="29"/>
      <c r="GT295" s="29"/>
      <c r="GU295" s="29"/>
      <c r="GV295" s="29"/>
      <c r="GW295" s="29"/>
      <c r="GX295" s="29"/>
      <c r="GY295" s="29"/>
      <c r="GZ295" s="29"/>
      <c r="HA295" s="29"/>
      <c r="HB295" s="29"/>
    </row>
    <row r="296" spans="1:210">
      <c r="A296" s="4"/>
      <c r="B296" s="127"/>
      <c r="C296" s="127"/>
      <c r="D296" s="127"/>
      <c r="E296" s="127"/>
      <c r="F296" s="128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4"/>
      <c r="AQ296" s="4"/>
      <c r="GD296" s="29"/>
      <c r="GE296" s="29"/>
      <c r="GF296" s="29"/>
      <c r="GG296" s="29"/>
      <c r="GH296" s="29"/>
      <c r="GI296" s="29"/>
      <c r="GJ296" s="29"/>
      <c r="GK296" s="29"/>
      <c r="GL296" s="29"/>
      <c r="GM296" s="29"/>
      <c r="GN296" s="29"/>
      <c r="GO296" s="29"/>
      <c r="GP296" s="29"/>
      <c r="GQ296" s="29"/>
      <c r="GR296" s="29"/>
      <c r="GS296" s="29"/>
      <c r="GT296" s="29"/>
      <c r="GU296" s="29"/>
      <c r="GV296" s="29"/>
      <c r="GW296" s="29"/>
      <c r="GX296" s="29"/>
      <c r="GY296" s="29"/>
      <c r="GZ296" s="29"/>
      <c r="HA296" s="29"/>
      <c r="HB296" s="29"/>
    </row>
    <row r="297" spans="1:210">
      <c r="A297" s="4"/>
      <c r="B297" s="127"/>
      <c r="C297" s="127"/>
      <c r="D297" s="127"/>
      <c r="E297" s="127"/>
      <c r="F297" s="128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4"/>
      <c r="AQ297" s="4"/>
      <c r="GD297" s="29"/>
      <c r="GE297" s="29"/>
      <c r="GF297" s="29"/>
      <c r="GG297" s="29"/>
      <c r="GH297" s="29"/>
      <c r="GI297" s="29"/>
      <c r="GJ297" s="29"/>
      <c r="GK297" s="29"/>
      <c r="GL297" s="29"/>
      <c r="GM297" s="29"/>
      <c r="GN297" s="29"/>
      <c r="GO297" s="29"/>
      <c r="GP297" s="29"/>
      <c r="GQ297" s="29"/>
      <c r="GR297" s="29"/>
      <c r="GS297" s="29"/>
      <c r="GT297" s="29"/>
      <c r="GU297" s="29"/>
      <c r="GV297" s="29"/>
      <c r="GW297" s="29"/>
      <c r="GX297" s="29"/>
      <c r="GY297" s="29"/>
      <c r="GZ297" s="29"/>
      <c r="HA297" s="29"/>
      <c r="HB297" s="29"/>
    </row>
    <row r="298" spans="1:210">
      <c r="A298" s="4"/>
      <c r="B298" s="127"/>
      <c r="C298" s="127"/>
      <c r="D298" s="127"/>
      <c r="E298" s="127"/>
      <c r="F298" s="128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4"/>
      <c r="AQ298" s="4"/>
      <c r="GD298" s="29"/>
      <c r="GE298" s="29"/>
      <c r="GF298" s="29"/>
      <c r="GG298" s="29"/>
      <c r="GH298" s="29"/>
      <c r="GI298" s="29"/>
      <c r="GJ298" s="29"/>
      <c r="GK298" s="29"/>
      <c r="GL298" s="29"/>
      <c r="GM298" s="29"/>
      <c r="GN298" s="29"/>
      <c r="GO298" s="29"/>
      <c r="GP298" s="29"/>
      <c r="GQ298" s="29"/>
      <c r="GR298" s="29"/>
      <c r="GS298" s="29"/>
      <c r="GT298" s="29"/>
      <c r="GU298" s="29"/>
      <c r="GV298" s="29"/>
      <c r="GW298" s="29"/>
      <c r="GX298" s="29"/>
      <c r="GY298" s="29"/>
      <c r="GZ298" s="29"/>
      <c r="HA298" s="29"/>
      <c r="HB298" s="29"/>
    </row>
    <row r="299" spans="1:210">
      <c r="A299" s="4"/>
      <c r="B299" s="127"/>
      <c r="C299" s="127"/>
      <c r="D299" s="127"/>
      <c r="E299" s="127"/>
      <c r="F299" s="128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4"/>
      <c r="AQ299" s="4"/>
      <c r="GD299" s="29"/>
      <c r="GE299" s="29"/>
      <c r="GF299" s="29"/>
      <c r="GG299" s="29"/>
      <c r="GH299" s="29"/>
      <c r="GI299" s="29"/>
      <c r="GJ299" s="29"/>
      <c r="GK299" s="29"/>
      <c r="GL299" s="29"/>
      <c r="GM299" s="29"/>
      <c r="GN299" s="29"/>
      <c r="GO299" s="29"/>
      <c r="GP299" s="29"/>
      <c r="GQ299" s="29"/>
      <c r="GR299" s="29"/>
      <c r="GS299" s="29"/>
      <c r="GT299" s="29"/>
      <c r="GU299" s="29"/>
      <c r="GV299" s="29"/>
      <c r="GW299" s="29"/>
      <c r="GX299" s="29"/>
      <c r="GY299" s="29"/>
      <c r="GZ299" s="29"/>
      <c r="HA299" s="29"/>
      <c r="HB299" s="29"/>
    </row>
    <row r="300" spans="1:210">
      <c r="A300" s="4"/>
      <c r="B300" s="127"/>
      <c r="C300" s="127"/>
      <c r="D300" s="127"/>
      <c r="E300" s="127"/>
      <c r="F300" s="128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4"/>
      <c r="AQ300" s="4"/>
      <c r="GD300" s="29"/>
      <c r="GE300" s="29"/>
      <c r="GF300" s="29"/>
      <c r="GG300" s="29"/>
      <c r="GH300" s="29"/>
      <c r="GI300" s="29"/>
      <c r="GJ300" s="29"/>
      <c r="GK300" s="29"/>
      <c r="GL300" s="29"/>
      <c r="GM300" s="29"/>
      <c r="GN300" s="29"/>
      <c r="GO300" s="29"/>
      <c r="GP300" s="29"/>
      <c r="GQ300" s="29"/>
      <c r="GR300" s="29"/>
      <c r="GS300" s="29"/>
      <c r="GT300" s="29"/>
      <c r="GU300" s="29"/>
      <c r="GV300" s="29"/>
      <c r="GW300" s="29"/>
      <c r="GX300" s="29"/>
      <c r="GY300" s="29"/>
      <c r="GZ300" s="29"/>
      <c r="HA300" s="29"/>
      <c r="HB300" s="29"/>
    </row>
    <row r="301" spans="1:210">
      <c r="A301" s="4"/>
      <c r="B301" s="127"/>
      <c r="C301" s="127"/>
      <c r="D301" s="127"/>
      <c r="E301" s="127"/>
      <c r="F301" s="128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4"/>
      <c r="AQ301" s="4"/>
      <c r="GD301" s="29"/>
      <c r="GE301" s="29"/>
      <c r="GF301" s="29"/>
      <c r="GG301" s="29"/>
      <c r="GH301" s="29"/>
      <c r="GI301" s="29"/>
      <c r="GJ301" s="29"/>
      <c r="GK301" s="29"/>
      <c r="GL301" s="29"/>
      <c r="GM301" s="29"/>
      <c r="GN301" s="29"/>
      <c r="GO301" s="29"/>
      <c r="GP301" s="29"/>
      <c r="GQ301" s="29"/>
      <c r="GR301" s="29"/>
      <c r="GS301" s="29"/>
      <c r="GT301" s="29"/>
      <c r="GU301" s="29"/>
      <c r="GV301" s="29"/>
      <c r="GW301" s="29"/>
      <c r="GX301" s="29"/>
      <c r="GY301" s="29"/>
      <c r="GZ301" s="29"/>
      <c r="HA301" s="29"/>
      <c r="HB301" s="29"/>
    </row>
    <row r="302" spans="1:210">
      <c r="A302" s="4"/>
      <c r="B302" s="127"/>
      <c r="C302" s="127"/>
      <c r="D302" s="127"/>
      <c r="E302" s="127"/>
      <c r="F302" s="128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4"/>
      <c r="AQ302" s="4"/>
      <c r="GD302" s="29"/>
      <c r="GE302" s="29"/>
      <c r="GF302" s="29"/>
      <c r="GG302" s="29"/>
      <c r="GH302" s="29"/>
      <c r="GI302" s="29"/>
      <c r="GJ302" s="29"/>
      <c r="GK302" s="29"/>
      <c r="GL302" s="29"/>
      <c r="GM302" s="29"/>
      <c r="GN302" s="29"/>
      <c r="GO302" s="29"/>
      <c r="GP302" s="29"/>
      <c r="GQ302" s="29"/>
      <c r="GR302" s="29"/>
      <c r="GS302" s="29"/>
      <c r="GT302" s="29"/>
      <c r="GU302" s="29"/>
      <c r="GV302" s="29"/>
      <c r="GW302" s="29"/>
      <c r="GX302" s="29"/>
      <c r="GY302" s="29"/>
      <c r="GZ302" s="29"/>
      <c r="HA302" s="29"/>
      <c r="HB302" s="29"/>
    </row>
    <row r="303" spans="1:210">
      <c r="A303" s="4"/>
      <c r="B303" s="127"/>
      <c r="C303" s="127"/>
      <c r="D303" s="127"/>
      <c r="E303" s="127"/>
      <c r="F303" s="128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4"/>
      <c r="AQ303" s="4"/>
      <c r="GD303" s="29"/>
      <c r="GE303" s="29"/>
      <c r="GF303" s="29"/>
      <c r="GG303" s="29"/>
      <c r="GH303" s="29"/>
      <c r="GI303" s="29"/>
      <c r="GJ303" s="29"/>
      <c r="GK303" s="29"/>
      <c r="GL303" s="29"/>
      <c r="GM303" s="29"/>
      <c r="GN303" s="29"/>
      <c r="GO303" s="29"/>
      <c r="GP303" s="29"/>
      <c r="GQ303" s="29"/>
      <c r="GR303" s="29"/>
      <c r="GS303" s="29"/>
      <c r="GT303" s="29"/>
      <c r="GU303" s="29"/>
      <c r="GV303" s="29"/>
      <c r="GW303" s="29"/>
      <c r="GX303" s="29"/>
      <c r="GY303" s="29"/>
      <c r="GZ303" s="29"/>
      <c r="HA303" s="29"/>
      <c r="HB303" s="29"/>
    </row>
    <row r="304" spans="1:210">
      <c r="A304" s="4"/>
      <c r="B304" s="127"/>
      <c r="C304" s="127"/>
      <c r="D304" s="127"/>
      <c r="E304" s="127"/>
      <c r="F304" s="128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4"/>
      <c r="AQ304" s="4"/>
      <c r="GD304" s="29"/>
      <c r="GE304" s="29"/>
      <c r="GF304" s="29"/>
      <c r="GG304" s="29"/>
      <c r="GH304" s="29"/>
      <c r="GI304" s="29"/>
      <c r="GJ304" s="29"/>
      <c r="GK304" s="29"/>
      <c r="GL304" s="29"/>
      <c r="GM304" s="29"/>
      <c r="GN304" s="29"/>
      <c r="GO304" s="29"/>
      <c r="GP304" s="29"/>
      <c r="GQ304" s="29"/>
      <c r="GR304" s="29"/>
      <c r="GS304" s="29"/>
      <c r="GT304" s="29"/>
      <c r="GU304" s="29"/>
      <c r="GV304" s="29"/>
      <c r="GW304" s="29"/>
      <c r="GX304" s="29"/>
      <c r="GY304" s="29"/>
      <c r="GZ304" s="29"/>
      <c r="HA304" s="29"/>
      <c r="HB304" s="29"/>
    </row>
    <row r="305" spans="1:210">
      <c r="A305" s="4"/>
      <c r="B305" s="127"/>
      <c r="C305" s="127"/>
      <c r="D305" s="127"/>
      <c r="E305" s="127"/>
      <c r="F305" s="128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4"/>
      <c r="AQ305" s="4"/>
      <c r="GD305" s="29"/>
      <c r="GE305" s="29"/>
      <c r="GF305" s="29"/>
      <c r="GG305" s="29"/>
      <c r="GH305" s="29"/>
      <c r="GI305" s="29"/>
      <c r="GJ305" s="29"/>
      <c r="GK305" s="29"/>
      <c r="GL305" s="29"/>
      <c r="GM305" s="29"/>
      <c r="GN305" s="29"/>
      <c r="GO305" s="29"/>
      <c r="GP305" s="29"/>
      <c r="GQ305" s="29"/>
      <c r="GR305" s="29"/>
      <c r="GS305" s="29"/>
      <c r="GT305" s="29"/>
      <c r="GU305" s="29"/>
      <c r="GV305" s="29"/>
      <c r="GW305" s="29"/>
      <c r="GX305" s="29"/>
      <c r="GY305" s="29"/>
      <c r="GZ305" s="29"/>
      <c r="HA305" s="29"/>
      <c r="HB305" s="29"/>
    </row>
    <row r="306" spans="1:210">
      <c r="A306" s="4"/>
      <c r="B306" s="127"/>
      <c r="C306" s="127"/>
      <c r="D306" s="127"/>
      <c r="E306" s="127"/>
      <c r="F306" s="128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4"/>
      <c r="AQ306" s="4"/>
      <c r="GD306" s="29"/>
      <c r="GE306" s="29"/>
      <c r="GF306" s="29"/>
      <c r="GG306" s="29"/>
      <c r="GH306" s="29"/>
      <c r="GI306" s="29"/>
      <c r="GJ306" s="29"/>
      <c r="GK306" s="29"/>
      <c r="GL306" s="29"/>
      <c r="GM306" s="29"/>
      <c r="GN306" s="29"/>
      <c r="GO306" s="29"/>
      <c r="GP306" s="29"/>
      <c r="GQ306" s="29"/>
      <c r="GR306" s="29"/>
      <c r="GS306" s="29"/>
      <c r="GT306" s="29"/>
      <c r="GU306" s="29"/>
      <c r="GV306" s="29"/>
      <c r="GW306" s="29"/>
      <c r="GX306" s="29"/>
      <c r="GY306" s="29"/>
      <c r="GZ306" s="29"/>
      <c r="HA306" s="29"/>
      <c r="HB306" s="29"/>
    </row>
    <row r="307" spans="1:210">
      <c r="A307" s="4"/>
      <c r="B307" s="127"/>
      <c r="C307" s="127"/>
      <c r="D307" s="127"/>
      <c r="E307" s="127"/>
      <c r="F307" s="128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4"/>
      <c r="AQ307" s="4"/>
      <c r="GD307" s="29"/>
      <c r="GE307" s="29"/>
      <c r="GF307" s="29"/>
      <c r="GG307" s="29"/>
      <c r="GH307" s="29"/>
      <c r="GI307" s="29"/>
      <c r="GJ307" s="29"/>
      <c r="GK307" s="29"/>
      <c r="GL307" s="29"/>
      <c r="GM307" s="29"/>
      <c r="GN307" s="29"/>
      <c r="GO307" s="29"/>
      <c r="GP307" s="29"/>
      <c r="GQ307" s="29"/>
      <c r="GR307" s="29"/>
      <c r="GS307" s="29"/>
      <c r="GT307" s="29"/>
      <c r="GU307" s="29"/>
      <c r="GV307" s="29"/>
      <c r="GW307" s="29"/>
      <c r="GX307" s="29"/>
      <c r="GY307" s="29"/>
      <c r="GZ307" s="29"/>
      <c r="HA307" s="29"/>
      <c r="HB307" s="29"/>
    </row>
    <row r="308" spans="1:210">
      <c r="A308" s="4"/>
      <c r="B308" s="127"/>
      <c r="C308" s="127"/>
      <c r="D308" s="127"/>
      <c r="E308" s="127"/>
      <c r="F308" s="128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4"/>
      <c r="AQ308" s="4"/>
      <c r="GD308" s="29"/>
      <c r="GE308" s="29"/>
      <c r="GF308" s="29"/>
      <c r="GG308" s="29"/>
      <c r="GH308" s="29"/>
      <c r="GI308" s="29"/>
      <c r="GJ308" s="29"/>
      <c r="GK308" s="29"/>
      <c r="GL308" s="29"/>
      <c r="GM308" s="29"/>
      <c r="GN308" s="29"/>
      <c r="GO308" s="29"/>
      <c r="GP308" s="29"/>
      <c r="GQ308" s="29"/>
      <c r="GR308" s="29"/>
      <c r="GS308" s="29"/>
      <c r="GT308" s="29"/>
      <c r="GU308" s="29"/>
      <c r="GV308" s="29"/>
      <c r="GW308" s="29"/>
      <c r="GX308" s="29"/>
      <c r="GY308" s="29"/>
      <c r="GZ308" s="29"/>
      <c r="HA308" s="29"/>
      <c r="HB308" s="29"/>
    </row>
    <row r="309" spans="1:210">
      <c r="A309" s="4"/>
      <c r="B309" s="127"/>
      <c r="C309" s="127"/>
      <c r="D309" s="127"/>
      <c r="E309" s="127"/>
      <c r="F309" s="128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4"/>
      <c r="AQ309" s="4"/>
      <c r="GD309" s="29"/>
      <c r="GE309" s="29"/>
      <c r="GF309" s="29"/>
      <c r="GG309" s="29"/>
      <c r="GH309" s="29"/>
      <c r="GI309" s="29"/>
      <c r="GJ309" s="29"/>
      <c r="GK309" s="29"/>
      <c r="GL309" s="29"/>
      <c r="GM309" s="29"/>
      <c r="GN309" s="29"/>
      <c r="GO309" s="29"/>
      <c r="GP309" s="29"/>
      <c r="GQ309" s="29"/>
      <c r="GR309" s="29"/>
      <c r="GS309" s="29"/>
      <c r="GT309" s="29"/>
      <c r="GU309" s="29"/>
      <c r="GV309" s="29"/>
      <c r="GW309" s="29"/>
      <c r="GX309" s="29"/>
      <c r="GY309" s="29"/>
      <c r="GZ309" s="29"/>
      <c r="HA309" s="29"/>
      <c r="HB309" s="29"/>
    </row>
    <row r="310" spans="1:210">
      <c r="A310" s="4"/>
      <c r="B310" s="127"/>
      <c r="C310" s="127"/>
      <c r="D310" s="127"/>
      <c r="E310" s="127"/>
      <c r="F310" s="128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4"/>
      <c r="AQ310" s="4"/>
      <c r="GD310" s="29"/>
      <c r="GE310" s="29"/>
      <c r="GF310" s="29"/>
      <c r="GG310" s="29"/>
      <c r="GH310" s="29"/>
      <c r="GI310" s="29"/>
      <c r="GJ310" s="29"/>
      <c r="GK310" s="29"/>
      <c r="GL310" s="29"/>
      <c r="GM310" s="29"/>
      <c r="GN310" s="29"/>
      <c r="GO310" s="29"/>
      <c r="GP310" s="29"/>
      <c r="GQ310" s="29"/>
      <c r="GR310" s="29"/>
      <c r="GS310" s="29"/>
      <c r="GT310" s="29"/>
      <c r="GU310" s="29"/>
      <c r="GV310" s="29"/>
      <c r="GW310" s="29"/>
      <c r="GX310" s="29"/>
      <c r="GY310" s="29"/>
      <c r="GZ310" s="29"/>
      <c r="HA310" s="29"/>
      <c r="HB310" s="29"/>
    </row>
    <row r="311" spans="1:210">
      <c r="A311" s="4"/>
      <c r="B311" s="127"/>
      <c r="C311" s="127"/>
      <c r="D311" s="127"/>
      <c r="E311" s="127"/>
      <c r="F311" s="128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4"/>
      <c r="AQ311" s="4"/>
      <c r="GD311" s="29"/>
      <c r="GE311" s="29"/>
      <c r="GF311" s="29"/>
      <c r="GG311" s="29"/>
      <c r="GH311" s="29"/>
      <c r="GI311" s="29"/>
      <c r="GJ311" s="29"/>
      <c r="GK311" s="29"/>
      <c r="GL311" s="29"/>
      <c r="GM311" s="29"/>
      <c r="GN311" s="29"/>
      <c r="GO311" s="29"/>
      <c r="GP311" s="29"/>
      <c r="GQ311" s="29"/>
      <c r="GR311" s="29"/>
      <c r="GS311" s="29"/>
      <c r="GT311" s="29"/>
      <c r="GU311" s="29"/>
      <c r="GV311" s="29"/>
      <c r="GW311" s="29"/>
      <c r="GX311" s="29"/>
      <c r="GY311" s="29"/>
      <c r="GZ311" s="29"/>
      <c r="HA311" s="29"/>
      <c r="HB311" s="29"/>
    </row>
    <row r="312" spans="1:210">
      <c r="A312" s="4"/>
      <c r="B312" s="127"/>
      <c r="C312" s="127"/>
      <c r="D312" s="127"/>
      <c r="E312" s="127"/>
      <c r="F312" s="128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4"/>
      <c r="AQ312" s="4"/>
      <c r="GD312" s="29"/>
      <c r="GE312" s="29"/>
      <c r="GF312" s="29"/>
      <c r="GG312" s="29"/>
      <c r="GH312" s="29"/>
      <c r="GI312" s="29"/>
      <c r="GJ312" s="29"/>
      <c r="GK312" s="29"/>
      <c r="GL312" s="29"/>
      <c r="GM312" s="29"/>
      <c r="GN312" s="29"/>
      <c r="GO312" s="29"/>
      <c r="GP312" s="29"/>
      <c r="GQ312" s="29"/>
      <c r="GR312" s="29"/>
      <c r="GS312" s="29"/>
      <c r="GT312" s="29"/>
      <c r="GU312" s="29"/>
      <c r="GV312" s="29"/>
      <c r="GW312" s="29"/>
      <c r="GX312" s="29"/>
      <c r="GY312" s="29"/>
      <c r="GZ312" s="29"/>
      <c r="HA312" s="29"/>
      <c r="HB312" s="29"/>
    </row>
    <row r="313" spans="1:210">
      <c r="A313" s="4"/>
      <c r="B313" s="127"/>
      <c r="C313" s="127"/>
      <c r="D313" s="127"/>
      <c r="E313" s="127"/>
      <c r="F313" s="128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4"/>
      <c r="AQ313" s="4"/>
      <c r="GD313" s="29"/>
      <c r="GE313" s="29"/>
      <c r="GF313" s="29"/>
      <c r="GG313" s="29"/>
      <c r="GH313" s="29"/>
      <c r="GI313" s="29"/>
      <c r="GJ313" s="29"/>
      <c r="GK313" s="29"/>
      <c r="GL313" s="29"/>
      <c r="GM313" s="29"/>
      <c r="GN313" s="29"/>
      <c r="GO313" s="29"/>
      <c r="GP313" s="29"/>
      <c r="GQ313" s="29"/>
      <c r="GR313" s="29"/>
      <c r="GS313" s="29"/>
      <c r="GT313" s="29"/>
      <c r="GU313" s="29"/>
      <c r="GV313" s="29"/>
      <c r="GW313" s="29"/>
      <c r="GX313" s="29"/>
      <c r="GY313" s="29"/>
      <c r="GZ313" s="29"/>
      <c r="HA313" s="29"/>
      <c r="HB313" s="29"/>
    </row>
    <row r="314" spans="1:210">
      <c r="A314" s="4"/>
      <c r="B314" s="127"/>
      <c r="C314" s="127"/>
      <c r="D314" s="127"/>
      <c r="E314" s="127"/>
      <c r="F314" s="128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4"/>
      <c r="AQ314" s="4"/>
      <c r="GD314" s="29"/>
      <c r="GE314" s="29"/>
      <c r="GF314" s="29"/>
      <c r="GG314" s="29"/>
      <c r="GH314" s="29"/>
      <c r="GI314" s="29"/>
      <c r="GJ314" s="29"/>
      <c r="GK314" s="29"/>
      <c r="GL314" s="29"/>
      <c r="GM314" s="29"/>
      <c r="GN314" s="29"/>
      <c r="GO314" s="29"/>
      <c r="GP314" s="29"/>
      <c r="GQ314" s="29"/>
      <c r="GR314" s="29"/>
      <c r="GS314" s="29"/>
      <c r="GT314" s="29"/>
      <c r="GU314" s="29"/>
      <c r="GV314" s="29"/>
      <c r="GW314" s="29"/>
      <c r="GX314" s="29"/>
      <c r="GY314" s="29"/>
      <c r="GZ314" s="29"/>
      <c r="HA314" s="29"/>
      <c r="HB314" s="29"/>
    </row>
    <row r="315" spans="1:210">
      <c r="A315" s="4"/>
      <c r="B315" s="127"/>
      <c r="C315" s="127"/>
      <c r="D315" s="127"/>
      <c r="E315" s="127"/>
      <c r="F315" s="128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4"/>
      <c r="AQ315" s="4"/>
      <c r="GD315" s="29"/>
      <c r="GE315" s="29"/>
      <c r="GF315" s="29"/>
      <c r="GG315" s="29"/>
      <c r="GH315" s="29"/>
      <c r="GI315" s="29"/>
      <c r="GJ315" s="29"/>
      <c r="GK315" s="29"/>
      <c r="GL315" s="29"/>
      <c r="GM315" s="29"/>
      <c r="GN315" s="29"/>
      <c r="GO315" s="29"/>
      <c r="GP315" s="29"/>
      <c r="GQ315" s="29"/>
      <c r="GR315" s="29"/>
      <c r="GS315" s="29"/>
      <c r="GT315" s="29"/>
      <c r="GU315" s="29"/>
      <c r="GV315" s="29"/>
      <c r="GW315" s="29"/>
      <c r="GX315" s="29"/>
      <c r="GY315" s="29"/>
      <c r="GZ315" s="29"/>
      <c r="HA315" s="29"/>
      <c r="HB315" s="29"/>
    </row>
    <row r="316" spans="1:210">
      <c r="A316" s="4"/>
      <c r="B316" s="127"/>
      <c r="C316" s="127"/>
      <c r="D316" s="127"/>
      <c r="E316" s="127"/>
      <c r="F316" s="128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4"/>
      <c r="AQ316" s="4"/>
      <c r="GD316" s="29"/>
      <c r="GE316" s="29"/>
      <c r="GF316" s="29"/>
      <c r="GG316" s="29"/>
      <c r="GH316" s="29"/>
      <c r="GI316" s="29"/>
      <c r="GJ316" s="29"/>
      <c r="GK316" s="29"/>
      <c r="GL316" s="29"/>
      <c r="GM316" s="29"/>
      <c r="GN316" s="29"/>
      <c r="GO316" s="29"/>
      <c r="GP316" s="29"/>
      <c r="GQ316" s="29"/>
      <c r="GR316" s="29"/>
      <c r="GS316" s="29"/>
      <c r="GT316" s="29"/>
      <c r="GU316" s="29"/>
      <c r="GV316" s="29"/>
      <c r="GW316" s="29"/>
      <c r="GX316" s="29"/>
      <c r="GY316" s="29"/>
      <c r="GZ316" s="29"/>
      <c r="HA316" s="29"/>
      <c r="HB316" s="29"/>
    </row>
    <row r="317" spans="1:210">
      <c r="A317" s="4"/>
      <c r="B317" s="127"/>
      <c r="C317" s="127"/>
      <c r="D317" s="127"/>
      <c r="E317" s="127"/>
      <c r="F317" s="128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4"/>
      <c r="AQ317" s="4"/>
      <c r="GD317" s="29"/>
      <c r="GE317" s="29"/>
      <c r="GF317" s="29"/>
      <c r="GG317" s="29"/>
      <c r="GH317" s="29"/>
      <c r="GI317" s="29"/>
      <c r="GJ317" s="29"/>
      <c r="GK317" s="29"/>
      <c r="GL317" s="29"/>
      <c r="GM317" s="29"/>
      <c r="GN317" s="29"/>
      <c r="GO317" s="29"/>
      <c r="GP317" s="29"/>
      <c r="GQ317" s="29"/>
      <c r="GR317" s="29"/>
      <c r="GS317" s="29"/>
      <c r="GT317" s="29"/>
      <c r="GU317" s="29"/>
      <c r="GV317" s="29"/>
      <c r="GW317" s="29"/>
      <c r="GX317" s="29"/>
      <c r="GY317" s="29"/>
      <c r="GZ317" s="29"/>
      <c r="HA317" s="29"/>
      <c r="HB317" s="29"/>
    </row>
    <row r="318" spans="1:210">
      <c r="A318" s="4"/>
      <c r="B318" s="127"/>
      <c r="C318" s="127"/>
      <c r="D318" s="127"/>
      <c r="E318" s="127"/>
      <c r="F318" s="128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4"/>
      <c r="AQ318" s="4"/>
      <c r="GD318" s="29"/>
      <c r="GE318" s="29"/>
      <c r="GF318" s="29"/>
      <c r="GG318" s="29"/>
      <c r="GH318" s="29"/>
      <c r="GI318" s="29"/>
      <c r="GJ318" s="29"/>
      <c r="GK318" s="29"/>
      <c r="GL318" s="29"/>
      <c r="GM318" s="29"/>
      <c r="GN318" s="29"/>
      <c r="GO318" s="29"/>
      <c r="GP318" s="29"/>
      <c r="GQ318" s="29"/>
      <c r="GR318" s="29"/>
      <c r="GS318" s="29"/>
      <c r="GT318" s="29"/>
      <c r="GU318" s="29"/>
      <c r="GV318" s="29"/>
      <c r="GW318" s="29"/>
      <c r="GX318" s="29"/>
      <c r="GY318" s="29"/>
      <c r="GZ318" s="29"/>
      <c r="HA318" s="29"/>
      <c r="HB318" s="29"/>
    </row>
    <row r="319" spans="1:210">
      <c r="A319" s="4"/>
      <c r="B319" s="127"/>
      <c r="C319" s="127"/>
      <c r="D319" s="127"/>
      <c r="E319" s="127"/>
      <c r="F319" s="128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4"/>
      <c r="AQ319" s="4"/>
      <c r="GD319" s="29"/>
      <c r="GE319" s="29"/>
      <c r="GF319" s="29"/>
      <c r="GG319" s="29"/>
      <c r="GH319" s="29"/>
      <c r="GI319" s="29"/>
      <c r="GJ319" s="29"/>
      <c r="GK319" s="29"/>
      <c r="GL319" s="29"/>
      <c r="GM319" s="29"/>
      <c r="GN319" s="29"/>
      <c r="GO319" s="29"/>
      <c r="GP319" s="29"/>
      <c r="GQ319" s="29"/>
      <c r="GR319" s="29"/>
      <c r="GS319" s="29"/>
      <c r="GT319" s="29"/>
      <c r="GU319" s="29"/>
      <c r="GV319" s="29"/>
      <c r="GW319" s="29"/>
      <c r="GX319" s="29"/>
      <c r="GY319" s="29"/>
      <c r="GZ319" s="29"/>
      <c r="HA319" s="29"/>
      <c r="HB319" s="29"/>
    </row>
    <row r="320" spans="1:210">
      <c r="A320" s="4"/>
      <c r="B320" s="127"/>
      <c r="C320" s="127"/>
      <c r="D320" s="127"/>
      <c r="E320" s="127"/>
      <c r="F320" s="128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4"/>
      <c r="AQ320" s="4"/>
      <c r="GD320" s="29"/>
      <c r="GE320" s="29"/>
      <c r="GF320" s="29"/>
      <c r="GG320" s="29"/>
      <c r="GH320" s="29"/>
      <c r="GI320" s="29"/>
      <c r="GJ320" s="29"/>
      <c r="GK320" s="29"/>
      <c r="GL320" s="29"/>
      <c r="GM320" s="29"/>
      <c r="GN320" s="29"/>
      <c r="GO320" s="29"/>
      <c r="GP320" s="29"/>
      <c r="GQ320" s="29"/>
      <c r="GR320" s="29"/>
      <c r="GS320" s="29"/>
      <c r="GT320" s="29"/>
      <c r="GU320" s="29"/>
      <c r="GV320" s="29"/>
      <c r="GW320" s="29"/>
      <c r="GX320" s="29"/>
      <c r="GY320" s="29"/>
      <c r="GZ320" s="29"/>
      <c r="HA320" s="29"/>
      <c r="HB320" s="29"/>
    </row>
    <row r="321" spans="1:210">
      <c r="A321" s="4"/>
      <c r="B321" s="127"/>
      <c r="C321" s="127"/>
      <c r="D321" s="127"/>
      <c r="E321" s="127"/>
      <c r="F321" s="128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4"/>
      <c r="AQ321" s="4"/>
      <c r="GD321" s="29"/>
      <c r="GE321" s="29"/>
      <c r="GF321" s="29"/>
      <c r="GG321" s="29"/>
      <c r="GH321" s="29"/>
      <c r="GI321" s="29"/>
      <c r="GJ321" s="29"/>
      <c r="GK321" s="29"/>
      <c r="GL321" s="29"/>
      <c r="GM321" s="29"/>
      <c r="GN321" s="29"/>
      <c r="GO321" s="29"/>
      <c r="GP321" s="29"/>
      <c r="GQ321" s="29"/>
      <c r="GR321" s="29"/>
      <c r="GS321" s="29"/>
      <c r="GT321" s="29"/>
      <c r="GU321" s="29"/>
      <c r="GV321" s="29"/>
      <c r="GW321" s="29"/>
      <c r="GX321" s="29"/>
      <c r="GY321" s="29"/>
      <c r="GZ321" s="29"/>
      <c r="HA321" s="29"/>
      <c r="HB321" s="29"/>
    </row>
    <row r="322" spans="1:210">
      <c r="A322" s="4"/>
      <c r="B322" s="127"/>
      <c r="C322" s="127"/>
      <c r="D322" s="127"/>
      <c r="E322" s="127"/>
      <c r="F322" s="128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4"/>
      <c r="AQ322" s="4"/>
      <c r="GD322" s="29"/>
      <c r="GE322" s="29"/>
      <c r="GF322" s="29"/>
      <c r="GG322" s="29"/>
      <c r="GH322" s="29"/>
      <c r="GI322" s="29"/>
      <c r="GJ322" s="29"/>
      <c r="GK322" s="29"/>
      <c r="GL322" s="29"/>
      <c r="GM322" s="29"/>
      <c r="GN322" s="29"/>
      <c r="GO322" s="29"/>
      <c r="GP322" s="29"/>
      <c r="GQ322" s="29"/>
      <c r="GR322" s="29"/>
      <c r="GS322" s="29"/>
      <c r="GT322" s="29"/>
      <c r="GU322" s="29"/>
      <c r="GV322" s="29"/>
      <c r="GW322" s="29"/>
      <c r="GX322" s="29"/>
      <c r="GY322" s="29"/>
      <c r="GZ322" s="29"/>
      <c r="HA322" s="29"/>
      <c r="HB322" s="29"/>
    </row>
    <row r="323" spans="1:210">
      <c r="A323" s="4"/>
      <c r="B323" s="127"/>
      <c r="C323" s="127"/>
      <c r="D323" s="127"/>
      <c r="E323" s="127"/>
      <c r="F323" s="128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4"/>
      <c r="AQ323" s="4"/>
      <c r="GD323" s="29"/>
      <c r="GE323" s="29"/>
      <c r="GF323" s="29"/>
      <c r="GG323" s="29"/>
      <c r="GH323" s="29"/>
      <c r="GI323" s="29"/>
      <c r="GJ323" s="29"/>
      <c r="GK323" s="29"/>
      <c r="GL323" s="29"/>
      <c r="GM323" s="29"/>
      <c r="GN323" s="29"/>
      <c r="GO323" s="29"/>
      <c r="GP323" s="29"/>
      <c r="GQ323" s="29"/>
      <c r="GR323" s="29"/>
      <c r="GS323" s="29"/>
      <c r="GT323" s="29"/>
      <c r="GU323" s="29"/>
      <c r="GV323" s="29"/>
      <c r="GW323" s="29"/>
      <c r="GX323" s="29"/>
      <c r="GY323" s="29"/>
      <c r="GZ323" s="29"/>
      <c r="HA323" s="29"/>
      <c r="HB323" s="29"/>
    </row>
    <row r="324" spans="1:210">
      <c r="A324" s="4"/>
      <c r="B324" s="127"/>
      <c r="C324" s="127"/>
      <c r="D324" s="127"/>
      <c r="E324" s="127"/>
      <c r="F324" s="128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4"/>
      <c r="AQ324" s="4"/>
      <c r="GD324" s="29"/>
      <c r="GE324" s="29"/>
      <c r="GF324" s="29"/>
      <c r="GG324" s="29"/>
      <c r="GH324" s="29"/>
      <c r="GI324" s="29"/>
      <c r="GJ324" s="29"/>
      <c r="GK324" s="29"/>
      <c r="GL324" s="29"/>
      <c r="GM324" s="29"/>
      <c r="GN324" s="29"/>
      <c r="GO324" s="29"/>
      <c r="GP324" s="29"/>
      <c r="GQ324" s="29"/>
      <c r="GR324" s="29"/>
      <c r="GS324" s="29"/>
      <c r="GT324" s="29"/>
      <c r="GU324" s="29"/>
      <c r="GV324" s="29"/>
      <c r="GW324" s="29"/>
      <c r="GX324" s="29"/>
      <c r="GY324" s="29"/>
      <c r="GZ324" s="29"/>
      <c r="HA324" s="29"/>
      <c r="HB324" s="29"/>
    </row>
    <row r="325" spans="1:210">
      <c r="A325" s="4"/>
      <c r="B325" s="127"/>
      <c r="C325" s="127"/>
      <c r="D325" s="127"/>
      <c r="E325" s="127"/>
      <c r="F325" s="128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4"/>
      <c r="AQ325" s="4"/>
      <c r="GD325" s="29"/>
      <c r="GE325" s="29"/>
      <c r="GF325" s="29"/>
      <c r="GG325" s="29"/>
      <c r="GH325" s="29"/>
      <c r="GI325" s="29"/>
      <c r="GJ325" s="29"/>
      <c r="GK325" s="29"/>
      <c r="GL325" s="29"/>
      <c r="GM325" s="29"/>
      <c r="GN325" s="29"/>
      <c r="GO325" s="29"/>
      <c r="GP325" s="29"/>
      <c r="GQ325" s="29"/>
      <c r="GR325" s="29"/>
      <c r="GS325" s="29"/>
      <c r="GT325" s="29"/>
      <c r="GU325" s="29"/>
      <c r="GV325" s="29"/>
      <c r="GW325" s="29"/>
      <c r="GX325" s="29"/>
      <c r="GY325" s="29"/>
      <c r="GZ325" s="29"/>
      <c r="HA325" s="29"/>
      <c r="HB325" s="29"/>
    </row>
    <row r="326" spans="1:210">
      <c r="A326" s="4"/>
      <c r="B326" s="127"/>
      <c r="C326" s="127"/>
      <c r="D326" s="127"/>
      <c r="E326" s="127"/>
      <c r="F326" s="128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4"/>
      <c r="AQ326" s="4"/>
      <c r="GD326" s="29"/>
      <c r="GE326" s="29"/>
      <c r="GF326" s="29"/>
      <c r="GG326" s="29"/>
      <c r="GH326" s="29"/>
      <c r="GI326" s="29"/>
      <c r="GJ326" s="29"/>
      <c r="GK326" s="29"/>
      <c r="GL326" s="29"/>
      <c r="GM326" s="29"/>
      <c r="GN326" s="29"/>
      <c r="GO326" s="29"/>
      <c r="GP326" s="29"/>
      <c r="GQ326" s="29"/>
      <c r="GR326" s="29"/>
      <c r="GS326" s="29"/>
      <c r="GT326" s="29"/>
      <c r="GU326" s="29"/>
      <c r="GV326" s="29"/>
      <c r="GW326" s="29"/>
      <c r="GX326" s="29"/>
      <c r="GY326" s="29"/>
      <c r="GZ326" s="29"/>
      <c r="HA326" s="29"/>
      <c r="HB326" s="29"/>
    </row>
    <row r="327" spans="1:210">
      <c r="A327" s="4"/>
      <c r="B327" s="127"/>
      <c r="C327" s="127"/>
      <c r="D327" s="127"/>
      <c r="E327" s="127"/>
      <c r="F327" s="128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4"/>
      <c r="AQ327" s="4"/>
      <c r="GD327" s="29"/>
      <c r="GE327" s="29"/>
      <c r="GF327" s="29"/>
      <c r="GG327" s="29"/>
      <c r="GH327" s="29"/>
      <c r="GI327" s="29"/>
      <c r="GJ327" s="29"/>
      <c r="GK327" s="29"/>
      <c r="GL327" s="29"/>
      <c r="GM327" s="29"/>
      <c r="GN327" s="29"/>
      <c r="GO327" s="29"/>
      <c r="GP327" s="29"/>
      <c r="GQ327" s="29"/>
      <c r="GR327" s="29"/>
      <c r="GS327" s="29"/>
      <c r="GT327" s="29"/>
      <c r="GU327" s="29"/>
      <c r="GV327" s="29"/>
      <c r="GW327" s="29"/>
      <c r="GX327" s="29"/>
      <c r="GY327" s="29"/>
      <c r="GZ327" s="29"/>
      <c r="HA327" s="29"/>
      <c r="HB327" s="29"/>
    </row>
    <row r="328" spans="1:210">
      <c r="A328" s="4"/>
      <c r="B328" s="127"/>
      <c r="C328" s="127"/>
      <c r="D328" s="127"/>
      <c r="E328" s="127"/>
      <c r="F328" s="128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4"/>
      <c r="AQ328" s="4"/>
      <c r="GD328" s="29"/>
      <c r="GE328" s="29"/>
      <c r="GF328" s="29"/>
      <c r="GG328" s="29"/>
      <c r="GH328" s="29"/>
      <c r="GI328" s="29"/>
      <c r="GJ328" s="29"/>
      <c r="GK328" s="29"/>
      <c r="GL328" s="29"/>
      <c r="GM328" s="29"/>
      <c r="GN328" s="29"/>
      <c r="GO328" s="29"/>
      <c r="GP328" s="29"/>
      <c r="GQ328" s="29"/>
      <c r="GR328" s="29"/>
      <c r="GS328" s="29"/>
      <c r="GT328" s="29"/>
      <c r="GU328" s="29"/>
      <c r="GV328" s="29"/>
      <c r="GW328" s="29"/>
      <c r="GX328" s="29"/>
      <c r="GY328" s="29"/>
      <c r="GZ328" s="29"/>
      <c r="HA328" s="29"/>
      <c r="HB328" s="29"/>
    </row>
    <row r="329" spans="1:210">
      <c r="A329" s="4"/>
      <c r="B329" s="127"/>
      <c r="C329" s="127"/>
      <c r="D329" s="127"/>
      <c r="E329" s="127"/>
      <c r="F329" s="128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4"/>
      <c r="AQ329" s="4"/>
      <c r="GD329" s="29"/>
      <c r="GE329" s="29"/>
      <c r="GF329" s="29"/>
      <c r="GG329" s="29"/>
      <c r="GH329" s="29"/>
      <c r="GI329" s="29"/>
      <c r="GJ329" s="29"/>
      <c r="GK329" s="29"/>
      <c r="GL329" s="29"/>
      <c r="GM329" s="29"/>
      <c r="GN329" s="29"/>
      <c r="GO329" s="29"/>
      <c r="GP329" s="29"/>
      <c r="GQ329" s="29"/>
      <c r="GR329" s="29"/>
      <c r="GS329" s="29"/>
      <c r="GT329" s="29"/>
      <c r="GU329" s="29"/>
      <c r="GV329" s="29"/>
      <c r="GW329" s="29"/>
      <c r="GX329" s="29"/>
      <c r="GY329" s="29"/>
      <c r="GZ329" s="29"/>
      <c r="HA329" s="29"/>
      <c r="HB329" s="29"/>
    </row>
    <row r="330" spans="1:210">
      <c r="A330" s="4"/>
      <c r="B330" s="127"/>
      <c r="C330" s="127"/>
      <c r="D330" s="127"/>
      <c r="E330" s="127"/>
      <c r="F330" s="128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4"/>
      <c r="AQ330" s="4"/>
      <c r="GD330" s="29"/>
      <c r="GE330" s="29"/>
      <c r="GF330" s="29"/>
      <c r="GG330" s="29"/>
      <c r="GH330" s="29"/>
      <c r="GI330" s="29"/>
      <c r="GJ330" s="29"/>
      <c r="GK330" s="29"/>
      <c r="GL330" s="29"/>
      <c r="GM330" s="29"/>
      <c r="GN330" s="29"/>
      <c r="GO330" s="29"/>
      <c r="GP330" s="29"/>
      <c r="GQ330" s="29"/>
      <c r="GR330" s="29"/>
      <c r="GS330" s="29"/>
      <c r="GT330" s="29"/>
      <c r="GU330" s="29"/>
      <c r="GV330" s="29"/>
      <c r="GW330" s="29"/>
      <c r="GX330" s="29"/>
      <c r="GY330" s="29"/>
      <c r="GZ330" s="29"/>
      <c r="HA330" s="29"/>
      <c r="HB330" s="29"/>
    </row>
    <row r="331" spans="1:210">
      <c r="A331" s="4"/>
      <c r="B331" s="127"/>
      <c r="C331" s="127"/>
      <c r="D331" s="127"/>
      <c r="E331" s="127"/>
      <c r="F331" s="128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4"/>
      <c r="AQ331" s="4"/>
      <c r="GD331" s="29"/>
      <c r="GE331" s="29"/>
      <c r="GF331" s="29"/>
      <c r="GG331" s="29"/>
      <c r="GH331" s="29"/>
      <c r="GI331" s="29"/>
      <c r="GJ331" s="29"/>
      <c r="GK331" s="29"/>
      <c r="GL331" s="29"/>
      <c r="GM331" s="29"/>
      <c r="GN331" s="29"/>
      <c r="GO331" s="29"/>
      <c r="GP331" s="29"/>
      <c r="GQ331" s="29"/>
      <c r="GR331" s="29"/>
      <c r="GS331" s="29"/>
      <c r="GT331" s="29"/>
      <c r="GU331" s="29"/>
      <c r="GV331" s="29"/>
      <c r="GW331" s="29"/>
      <c r="GX331" s="29"/>
      <c r="GY331" s="29"/>
      <c r="GZ331" s="29"/>
      <c r="HA331" s="29"/>
      <c r="HB331" s="29"/>
    </row>
    <row r="332" spans="1:210">
      <c r="A332" s="4"/>
      <c r="B332" s="127"/>
      <c r="C332" s="127"/>
      <c r="D332" s="127"/>
      <c r="E332" s="127"/>
      <c r="F332" s="128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4"/>
      <c r="AQ332" s="4"/>
      <c r="GD332" s="29"/>
      <c r="GE332" s="29"/>
      <c r="GF332" s="29"/>
      <c r="GG332" s="29"/>
      <c r="GH332" s="29"/>
      <c r="GI332" s="29"/>
      <c r="GJ332" s="29"/>
      <c r="GK332" s="29"/>
      <c r="GL332" s="29"/>
      <c r="GM332" s="29"/>
      <c r="GN332" s="29"/>
      <c r="GO332" s="29"/>
      <c r="GP332" s="29"/>
      <c r="GQ332" s="29"/>
      <c r="GR332" s="29"/>
      <c r="GS332" s="29"/>
      <c r="GT332" s="29"/>
      <c r="GU332" s="29"/>
      <c r="GV332" s="29"/>
      <c r="GW332" s="29"/>
      <c r="GX332" s="29"/>
      <c r="GY332" s="29"/>
      <c r="GZ332" s="29"/>
      <c r="HA332" s="29"/>
      <c r="HB332" s="29"/>
    </row>
    <row r="333" spans="1:210">
      <c r="A333" s="4"/>
      <c r="B333" s="127"/>
      <c r="C333" s="127"/>
      <c r="D333" s="127"/>
      <c r="E333" s="127"/>
      <c r="F333" s="128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4"/>
      <c r="AQ333" s="4"/>
      <c r="GD333" s="29"/>
      <c r="GE333" s="29"/>
      <c r="GF333" s="29"/>
      <c r="GG333" s="29"/>
      <c r="GH333" s="29"/>
      <c r="GI333" s="29"/>
      <c r="GJ333" s="29"/>
      <c r="GK333" s="29"/>
      <c r="GL333" s="29"/>
      <c r="GM333" s="29"/>
      <c r="GN333" s="29"/>
      <c r="GO333" s="29"/>
      <c r="GP333" s="29"/>
      <c r="GQ333" s="29"/>
      <c r="GR333" s="29"/>
      <c r="GS333" s="29"/>
      <c r="GT333" s="29"/>
      <c r="GU333" s="29"/>
      <c r="GV333" s="29"/>
      <c r="GW333" s="29"/>
      <c r="GX333" s="29"/>
      <c r="GY333" s="29"/>
      <c r="GZ333" s="29"/>
      <c r="HA333" s="29"/>
      <c r="HB333" s="29"/>
    </row>
    <row r="334" spans="1:210">
      <c r="A334" s="4"/>
      <c r="B334" s="127"/>
      <c r="C334" s="127"/>
      <c r="D334" s="127"/>
      <c r="E334" s="127"/>
      <c r="F334" s="128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4"/>
      <c r="AQ334" s="4"/>
      <c r="GD334" s="29"/>
      <c r="GE334" s="29"/>
      <c r="GF334" s="29"/>
      <c r="GG334" s="29"/>
      <c r="GH334" s="29"/>
      <c r="GI334" s="29"/>
      <c r="GJ334" s="29"/>
      <c r="GK334" s="29"/>
      <c r="GL334" s="29"/>
      <c r="GM334" s="29"/>
      <c r="GN334" s="29"/>
      <c r="GO334" s="29"/>
      <c r="GP334" s="29"/>
      <c r="GQ334" s="29"/>
      <c r="GR334" s="29"/>
      <c r="GS334" s="29"/>
      <c r="GT334" s="29"/>
      <c r="GU334" s="29"/>
      <c r="GV334" s="29"/>
      <c r="GW334" s="29"/>
      <c r="GX334" s="29"/>
      <c r="GY334" s="29"/>
      <c r="GZ334" s="29"/>
      <c r="HA334" s="29"/>
      <c r="HB334" s="29"/>
    </row>
    <row r="335" spans="1:210">
      <c r="A335" s="4"/>
      <c r="B335" s="127"/>
      <c r="C335" s="127"/>
      <c r="D335" s="127"/>
      <c r="E335" s="127"/>
      <c r="F335" s="128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4"/>
      <c r="AQ335" s="4"/>
      <c r="GD335" s="29"/>
      <c r="GE335" s="29"/>
      <c r="GF335" s="29"/>
      <c r="GG335" s="29"/>
      <c r="GH335" s="29"/>
      <c r="GI335" s="29"/>
      <c r="GJ335" s="29"/>
      <c r="GK335" s="29"/>
      <c r="GL335" s="29"/>
      <c r="GM335" s="29"/>
      <c r="GN335" s="29"/>
      <c r="GO335" s="29"/>
      <c r="GP335" s="29"/>
      <c r="GQ335" s="29"/>
      <c r="GR335" s="29"/>
      <c r="GS335" s="29"/>
      <c r="GT335" s="29"/>
      <c r="GU335" s="29"/>
      <c r="GV335" s="29"/>
      <c r="GW335" s="29"/>
      <c r="GX335" s="29"/>
      <c r="GY335" s="29"/>
      <c r="GZ335" s="29"/>
      <c r="HA335" s="29"/>
      <c r="HB335" s="29"/>
    </row>
    <row r="336" spans="1:210">
      <c r="A336" s="4"/>
      <c r="B336" s="127"/>
      <c r="C336" s="127"/>
      <c r="D336" s="127"/>
      <c r="E336" s="127"/>
      <c r="F336" s="128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4"/>
      <c r="AQ336" s="4"/>
      <c r="GD336" s="29"/>
      <c r="GE336" s="29"/>
      <c r="GF336" s="29"/>
      <c r="GG336" s="29"/>
      <c r="GH336" s="29"/>
      <c r="GI336" s="29"/>
      <c r="GJ336" s="29"/>
      <c r="GK336" s="29"/>
      <c r="GL336" s="29"/>
      <c r="GM336" s="29"/>
      <c r="GN336" s="29"/>
      <c r="GO336" s="29"/>
      <c r="GP336" s="29"/>
      <c r="GQ336" s="29"/>
      <c r="GR336" s="29"/>
      <c r="GS336" s="29"/>
      <c r="GT336" s="29"/>
      <c r="GU336" s="29"/>
      <c r="GV336" s="29"/>
      <c r="GW336" s="29"/>
      <c r="GX336" s="29"/>
      <c r="GY336" s="29"/>
      <c r="GZ336" s="29"/>
      <c r="HA336" s="29"/>
      <c r="HB336" s="29"/>
    </row>
    <row r="337" spans="1:210">
      <c r="A337" s="4"/>
      <c r="B337" s="127"/>
      <c r="C337" s="127"/>
      <c r="D337" s="127"/>
      <c r="E337" s="127"/>
      <c r="F337" s="128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4"/>
      <c r="AQ337" s="4"/>
      <c r="GD337" s="29"/>
      <c r="GE337" s="29"/>
      <c r="GF337" s="29"/>
      <c r="GG337" s="29"/>
      <c r="GH337" s="29"/>
      <c r="GI337" s="29"/>
      <c r="GJ337" s="29"/>
      <c r="GK337" s="29"/>
      <c r="GL337" s="29"/>
      <c r="GM337" s="29"/>
      <c r="GN337" s="29"/>
      <c r="GO337" s="29"/>
      <c r="GP337" s="29"/>
      <c r="GQ337" s="29"/>
      <c r="GR337" s="29"/>
      <c r="GS337" s="29"/>
      <c r="GT337" s="29"/>
      <c r="GU337" s="29"/>
      <c r="GV337" s="29"/>
      <c r="GW337" s="29"/>
      <c r="GX337" s="29"/>
      <c r="GY337" s="29"/>
      <c r="GZ337" s="29"/>
      <c r="HA337" s="29"/>
      <c r="HB337" s="29"/>
    </row>
    <row r="338" spans="1:210">
      <c r="A338" s="4"/>
      <c r="B338" s="127"/>
      <c r="C338" s="127"/>
      <c r="D338" s="127"/>
      <c r="E338" s="127"/>
      <c r="F338" s="128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4"/>
      <c r="AQ338" s="4"/>
      <c r="GD338" s="29"/>
      <c r="GE338" s="29"/>
      <c r="GF338" s="29"/>
      <c r="GG338" s="29"/>
      <c r="GH338" s="29"/>
      <c r="GI338" s="29"/>
      <c r="GJ338" s="29"/>
      <c r="GK338" s="29"/>
      <c r="GL338" s="29"/>
      <c r="GM338" s="29"/>
      <c r="GN338" s="29"/>
      <c r="GO338" s="29"/>
      <c r="GP338" s="29"/>
      <c r="GQ338" s="29"/>
      <c r="GR338" s="29"/>
      <c r="GS338" s="29"/>
      <c r="GT338" s="29"/>
      <c r="GU338" s="29"/>
      <c r="GV338" s="29"/>
      <c r="GW338" s="29"/>
      <c r="GX338" s="29"/>
      <c r="GY338" s="29"/>
      <c r="GZ338" s="29"/>
      <c r="HA338" s="29"/>
      <c r="HB338" s="29"/>
    </row>
    <row r="339" spans="1:210">
      <c r="A339" s="4"/>
      <c r="B339" s="127"/>
      <c r="C339" s="127"/>
      <c r="D339" s="127"/>
      <c r="E339" s="127"/>
      <c r="F339" s="128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4"/>
      <c r="AQ339" s="4"/>
      <c r="GD339" s="29"/>
      <c r="GE339" s="29"/>
      <c r="GF339" s="29"/>
      <c r="GG339" s="29"/>
      <c r="GH339" s="29"/>
      <c r="GI339" s="29"/>
      <c r="GJ339" s="29"/>
      <c r="GK339" s="29"/>
      <c r="GL339" s="29"/>
      <c r="GM339" s="29"/>
      <c r="GN339" s="29"/>
      <c r="GO339" s="29"/>
      <c r="GP339" s="29"/>
      <c r="GQ339" s="29"/>
      <c r="GR339" s="29"/>
      <c r="GS339" s="29"/>
      <c r="GT339" s="29"/>
      <c r="GU339" s="29"/>
      <c r="GV339" s="29"/>
      <c r="GW339" s="29"/>
      <c r="GX339" s="29"/>
      <c r="GY339" s="29"/>
      <c r="GZ339" s="29"/>
      <c r="HA339" s="29"/>
      <c r="HB339" s="29"/>
    </row>
    <row r="340" spans="1:210">
      <c r="A340" s="4"/>
      <c r="B340" s="127"/>
      <c r="C340" s="127"/>
      <c r="D340" s="127"/>
      <c r="E340" s="127"/>
      <c r="F340" s="128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4"/>
      <c r="AQ340" s="4"/>
      <c r="GD340" s="29"/>
      <c r="GE340" s="29"/>
      <c r="GF340" s="29"/>
      <c r="GG340" s="29"/>
      <c r="GH340" s="29"/>
      <c r="GI340" s="29"/>
      <c r="GJ340" s="29"/>
      <c r="GK340" s="29"/>
      <c r="GL340" s="29"/>
      <c r="GM340" s="29"/>
      <c r="GN340" s="29"/>
      <c r="GO340" s="29"/>
      <c r="GP340" s="29"/>
      <c r="GQ340" s="29"/>
      <c r="GR340" s="29"/>
      <c r="GS340" s="29"/>
      <c r="GT340" s="29"/>
      <c r="GU340" s="29"/>
      <c r="GV340" s="29"/>
      <c r="GW340" s="29"/>
      <c r="GX340" s="29"/>
      <c r="GY340" s="29"/>
      <c r="GZ340" s="29"/>
      <c r="HA340" s="29"/>
      <c r="HB340" s="29"/>
    </row>
    <row r="341" spans="1:210">
      <c r="A341" s="4"/>
      <c r="B341" s="127"/>
      <c r="C341" s="127"/>
      <c r="D341" s="127"/>
      <c r="E341" s="127"/>
      <c r="F341" s="128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4"/>
      <c r="AQ341" s="4"/>
      <c r="GD341" s="29"/>
      <c r="GE341" s="29"/>
      <c r="GF341" s="29"/>
      <c r="GG341" s="29"/>
      <c r="GH341" s="29"/>
      <c r="GI341" s="29"/>
      <c r="GJ341" s="29"/>
      <c r="GK341" s="29"/>
      <c r="GL341" s="29"/>
      <c r="GM341" s="29"/>
      <c r="GN341" s="29"/>
      <c r="GO341" s="29"/>
      <c r="GP341" s="29"/>
      <c r="GQ341" s="29"/>
      <c r="GR341" s="29"/>
      <c r="GS341" s="29"/>
      <c r="GT341" s="29"/>
      <c r="GU341" s="29"/>
      <c r="GV341" s="29"/>
      <c r="GW341" s="29"/>
      <c r="GX341" s="29"/>
      <c r="GY341" s="29"/>
      <c r="GZ341" s="29"/>
      <c r="HA341" s="29"/>
      <c r="HB341" s="29"/>
    </row>
    <row r="342" spans="1:210">
      <c r="A342" s="4"/>
      <c r="B342" s="127"/>
      <c r="C342" s="127"/>
      <c r="D342" s="127"/>
      <c r="E342" s="127"/>
      <c r="F342" s="128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4"/>
      <c r="AQ342" s="4"/>
      <c r="GD342" s="29"/>
      <c r="GE342" s="29"/>
      <c r="GF342" s="29"/>
      <c r="GG342" s="29"/>
      <c r="GH342" s="29"/>
      <c r="GI342" s="29"/>
      <c r="GJ342" s="29"/>
      <c r="GK342" s="29"/>
      <c r="GL342" s="29"/>
      <c r="GM342" s="29"/>
      <c r="GN342" s="29"/>
      <c r="GO342" s="29"/>
      <c r="GP342" s="29"/>
      <c r="GQ342" s="29"/>
      <c r="GR342" s="29"/>
      <c r="GS342" s="29"/>
      <c r="GT342" s="29"/>
      <c r="GU342" s="29"/>
      <c r="GV342" s="29"/>
      <c r="GW342" s="29"/>
      <c r="GX342" s="29"/>
      <c r="GY342" s="29"/>
      <c r="GZ342" s="29"/>
      <c r="HA342" s="29"/>
      <c r="HB342" s="29"/>
    </row>
    <row r="343" spans="1:210">
      <c r="A343" s="4"/>
      <c r="B343" s="127"/>
      <c r="C343" s="127"/>
      <c r="D343" s="127"/>
      <c r="E343" s="127"/>
      <c r="F343" s="128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4"/>
      <c r="AQ343" s="4"/>
      <c r="GD343" s="29"/>
      <c r="GE343" s="29"/>
      <c r="GF343" s="29"/>
      <c r="GG343" s="29"/>
      <c r="GH343" s="29"/>
      <c r="GI343" s="29"/>
      <c r="GJ343" s="29"/>
      <c r="GK343" s="29"/>
      <c r="GL343" s="29"/>
      <c r="GM343" s="29"/>
      <c r="GN343" s="29"/>
      <c r="GO343" s="29"/>
      <c r="GP343" s="29"/>
      <c r="GQ343" s="29"/>
      <c r="GR343" s="29"/>
      <c r="GS343" s="29"/>
      <c r="GT343" s="29"/>
      <c r="GU343" s="29"/>
      <c r="GV343" s="29"/>
      <c r="GW343" s="29"/>
      <c r="GX343" s="29"/>
      <c r="GY343" s="29"/>
      <c r="GZ343" s="29"/>
      <c r="HA343" s="29"/>
      <c r="HB343" s="29"/>
    </row>
    <row r="344" spans="1:210">
      <c r="A344" s="4"/>
      <c r="B344" s="127"/>
      <c r="C344" s="127"/>
      <c r="D344" s="127"/>
      <c r="E344" s="127"/>
      <c r="F344" s="128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4"/>
      <c r="AQ344" s="4"/>
      <c r="GD344" s="29"/>
      <c r="GE344" s="29"/>
      <c r="GF344" s="29"/>
      <c r="GG344" s="29"/>
      <c r="GH344" s="29"/>
      <c r="GI344" s="29"/>
      <c r="GJ344" s="29"/>
      <c r="GK344" s="29"/>
      <c r="GL344" s="29"/>
      <c r="GM344" s="29"/>
      <c r="GN344" s="29"/>
      <c r="GO344" s="29"/>
      <c r="GP344" s="29"/>
      <c r="GQ344" s="29"/>
      <c r="GR344" s="29"/>
      <c r="GS344" s="29"/>
      <c r="GT344" s="29"/>
      <c r="GU344" s="29"/>
      <c r="GV344" s="29"/>
      <c r="GW344" s="29"/>
      <c r="GX344" s="29"/>
      <c r="GY344" s="29"/>
      <c r="GZ344" s="29"/>
      <c r="HA344" s="29"/>
      <c r="HB344" s="29"/>
    </row>
    <row r="345" spans="1:210">
      <c r="A345" s="4"/>
      <c r="B345" s="127"/>
      <c r="C345" s="127"/>
      <c r="D345" s="127"/>
      <c r="E345" s="127"/>
      <c r="F345" s="128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4"/>
      <c r="AQ345" s="4"/>
      <c r="GD345" s="29"/>
      <c r="GE345" s="29"/>
      <c r="GF345" s="29"/>
      <c r="GG345" s="29"/>
      <c r="GH345" s="29"/>
      <c r="GI345" s="29"/>
      <c r="GJ345" s="29"/>
      <c r="GK345" s="29"/>
      <c r="GL345" s="29"/>
      <c r="GM345" s="29"/>
      <c r="GN345" s="29"/>
      <c r="GO345" s="29"/>
      <c r="GP345" s="29"/>
      <c r="GQ345" s="29"/>
      <c r="GR345" s="29"/>
      <c r="GS345" s="29"/>
      <c r="GT345" s="29"/>
      <c r="GU345" s="29"/>
      <c r="GV345" s="29"/>
      <c r="GW345" s="29"/>
      <c r="GX345" s="29"/>
      <c r="GY345" s="29"/>
      <c r="GZ345" s="29"/>
      <c r="HA345" s="29"/>
      <c r="HB345" s="29"/>
    </row>
    <row r="346" spans="1:210">
      <c r="A346" s="4"/>
      <c r="B346" s="127"/>
      <c r="C346" s="127"/>
      <c r="D346" s="127"/>
      <c r="E346" s="127"/>
      <c r="F346" s="128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4"/>
      <c r="AQ346" s="4"/>
      <c r="GD346" s="29"/>
      <c r="GE346" s="29"/>
      <c r="GF346" s="29"/>
      <c r="GG346" s="29"/>
      <c r="GH346" s="29"/>
      <c r="GI346" s="29"/>
      <c r="GJ346" s="29"/>
      <c r="GK346" s="29"/>
      <c r="GL346" s="29"/>
      <c r="GM346" s="29"/>
      <c r="GN346" s="29"/>
      <c r="GO346" s="29"/>
      <c r="GP346" s="29"/>
      <c r="GQ346" s="29"/>
      <c r="GR346" s="29"/>
      <c r="GS346" s="29"/>
      <c r="GT346" s="29"/>
      <c r="GU346" s="29"/>
      <c r="GV346" s="29"/>
      <c r="GW346" s="29"/>
      <c r="GX346" s="29"/>
      <c r="GY346" s="29"/>
      <c r="GZ346" s="29"/>
      <c r="HA346" s="29"/>
      <c r="HB346" s="29"/>
    </row>
    <row r="347" spans="1:210">
      <c r="A347" s="4"/>
      <c r="B347" s="127"/>
      <c r="C347" s="127"/>
      <c r="D347" s="127"/>
      <c r="E347" s="127"/>
      <c r="F347" s="128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4"/>
      <c r="AQ347" s="4"/>
      <c r="GD347" s="29"/>
      <c r="GE347" s="29"/>
      <c r="GF347" s="29"/>
      <c r="GG347" s="29"/>
      <c r="GH347" s="29"/>
      <c r="GI347" s="29"/>
      <c r="GJ347" s="29"/>
      <c r="GK347" s="29"/>
      <c r="GL347" s="29"/>
      <c r="GM347" s="29"/>
      <c r="GN347" s="29"/>
      <c r="GO347" s="29"/>
      <c r="GP347" s="29"/>
      <c r="GQ347" s="29"/>
      <c r="GR347" s="29"/>
      <c r="GS347" s="29"/>
      <c r="GT347" s="29"/>
      <c r="GU347" s="29"/>
      <c r="GV347" s="29"/>
      <c r="GW347" s="29"/>
      <c r="GX347" s="29"/>
      <c r="GY347" s="29"/>
      <c r="GZ347" s="29"/>
      <c r="HA347" s="29"/>
      <c r="HB347" s="29"/>
    </row>
    <row r="348" spans="1:210">
      <c r="A348" s="4"/>
      <c r="B348" s="127"/>
      <c r="C348" s="127"/>
      <c r="D348" s="127"/>
      <c r="E348" s="127"/>
      <c r="F348" s="128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4"/>
      <c r="AQ348" s="4"/>
      <c r="GD348" s="29"/>
      <c r="GE348" s="29"/>
      <c r="GF348" s="29"/>
      <c r="GG348" s="29"/>
      <c r="GH348" s="29"/>
      <c r="GI348" s="29"/>
      <c r="GJ348" s="29"/>
      <c r="GK348" s="29"/>
      <c r="GL348" s="29"/>
      <c r="GM348" s="29"/>
      <c r="GN348" s="29"/>
      <c r="GO348" s="29"/>
      <c r="GP348" s="29"/>
      <c r="GQ348" s="29"/>
      <c r="GR348" s="29"/>
      <c r="GS348" s="29"/>
      <c r="GT348" s="29"/>
      <c r="GU348" s="29"/>
      <c r="GV348" s="29"/>
      <c r="GW348" s="29"/>
      <c r="GX348" s="29"/>
      <c r="GY348" s="29"/>
      <c r="GZ348" s="29"/>
      <c r="HA348" s="29"/>
      <c r="HB348" s="29"/>
    </row>
    <row r="349" spans="1:210">
      <c r="A349" s="4"/>
      <c r="B349" s="127"/>
      <c r="C349" s="127"/>
      <c r="D349" s="127"/>
      <c r="E349" s="127"/>
      <c r="F349" s="128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4"/>
      <c r="AQ349" s="4"/>
      <c r="GD349" s="29"/>
      <c r="GE349" s="29"/>
      <c r="GF349" s="29"/>
      <c r="GG349" s="29"/>
      <c r="GH349" s="29"/>
      <c r="GI349" s="29"/>
      <c r="GJ349" s="29"/>
      <c r="GK349" s="29"/>
      <c r="GL349" s="29"/>
      <c r="GM349" s="29"/>
      <c r="GN349" s="29"/>
      <c r="GO349" s="29"/>
      <c r="GP349" s="29"/>
      <c r="GQ349" s="29"/>
      <c r="GR349" s="29"/>
      <c r="GS349" s="29"/>
      <c r="GT349" s="29"/>
      <c r="GU349" s="29"/>
      <c r="GV349" s="29"/>
      <c r="GW349" s="29"/>
      <c r="GX349" s="29"/>
      <c r="GY349" s="29"/>
      <c r="GZ349" s="29"/>
      <c r="HA349" s="29"/>
      <c r="HB349" s="29"/>
    </row>
    <row r="350" spans="1:210">
      <c r="A350" s="4"/>
      <c r="B350" s="127"/>
      <c r="C350" s="127"/>
      <c r="D350" s="127"/>
      <c r="E350" s="127"/>
      <c r="F350" s="128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4"/>
      <c r="AQ350" s="4"/>
      <c r="GD350" s="29"/>
      <c r="GE350" s="29"/>
      <c r="GF350" s="29"/>
      <c r="GG350" s="29"/>
      <c r="GH350" s="29"/>
      <c r="GI350" s="29"/>
      <c r="GJ350" s="29"/>
      <c r="GK350" s="29"/>
      <c r="GL350" s="29"/>
      <c r="GM350" s="29"/>
      <c r="GN350" s="29"/>
      <c r="GO350" s="29"/>
      <c r="GP350" s="29"/>
      <c r="GQ350" s="29"/>
      <c r="GR350" s="29"/>
      <c r="GS350" s="29"/>
      <c r="GT350" s="29"/>
      <c r="GU350" s="29"/>
      <c r="GV350" s="29"/>
      <c r="GW350" s="29"/>
      <c r="GX350" s="29"/>
      <c r="GY350" s="29"/>
      <c r="GZ350" s="29"/>
      <c r="HA350" s="29"/>
      <c r="HB350" s="29"/>
    </row>
    <row r="351" spans="1:210">
      <c r="A351" s="4"/>
      <c r="B351" s="127"/>
      <c r="C351" s="127"/>
      <c r="D351" s="127"/>
      <c r="E351" s="127"/>
      <c r="F351" s="128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4"/>
      <c r="AQ351" s="4"/>
      <c r="GD351" s="29"/>
      <c r="GE351" s="29"/>
      <c r="GF351" s="29"/>
      <c r="GG351" s="29"/>
      <c r="GH351" s="29"/>
      <c r="GI351" s="29"/>
      <c r="GJ351" s="29"/>
      <c r="GK351" s="29"/>
      <c r="GL351" s="29"/>
      <c r="GM351" s="29"/>
      <c r="GN351" s="29"/>
      <c r="GO351" s="29"/>
      <c r="GP351" s="29"/>
      <c r="GQ351" s="29"/>
      <c r="GR351" s="29"/>
      <c r="GS351" s="29"/>
      <c r="GT351" s="29"/>
      <c r="GU351" s="29"/>
      <c r="GV351" s="29"/>
      <c r="GW351" s="29"/>
      <c r="GX351" s="29"/>
      <c r="GY351" s="29"/>
      <c r="GZ351" s="29"/>
      <c r="HA351" s="29"/>
      <c r="HB351" s="29"/>
    </row>
    <row r="352" spans="1:210">
      <c r="A352" s="4"/>
      <c r="B352" s="127"/>
      <c r="C352" s="127"/>
      <c r="D352" s="127"/>
      <c r="E352" s="127"/>
      <c r="F352" s="128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4"/>
      <c r="AQ352" s="4"/>
      <c r="GD352" s="29"/>
      <c r="GE352" s="29"/>
      <c r="GF352" s="29"/>
      <c r="GG352" s="29"/>
      <c r="GH352" s="29"/>
      <c r="GI352" s="29"/>
      <c r="GJ352" s="29"/>
      <c r="GK352" s="29"/>
      <c r="GL352" s="29"/>
      <c r="GM352" s="29"/>
      <c r="GN352" s="29"/>
      <c r="GO352" s="29"/>
      <c r="GP352" s="29"/>
      <c r="GQ352" s="29"/>
      <c r="GR352" s="29"/>
      <c r="GS352" s="29"/>
      <c r="GT352" s="29"/>
      <c r="GU352" s="29"/>
      <c r="GV352" s="29"/>
      <c r="GW352" s="29"/>
      <c r="GX352" s="29"/>
      <c r="GY352" s="29"/>
      <c r="GZ352" s="29"/>
      <c r="HA352" s="29"/>
      <c r="HB352" s="29"/>
    </row>
    <row r="353" spans="1:210">
      <c r="A353" s="4"/>
      <c r="B353" s="127"/>
      <c r="C353" s="127"/>
      <c r="D353" s="127"/>
      <c r="E353" s="127"/>
      <c r="F353" s="128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4"/>
      <c r="AQ353" s="4"/>
      <c r="GD353" s="29"/>
      <c r="GE353" s="29"/>
      <c r="GF353" s="29"/>
      <c r="GG353" s="29"/>
      <c r="GH353" s="29"/>
      <c r="GI353" s="29"/>
      <c r="GJ353" s="29"/>
      <c r="GK353" s="29"/>
      <c r="GL353" s="29"/>
      <c r="GM353" s="29"/>
      <c r="GN353" s="29"/>
      <c r="GO353" s="29"/>
      <c r="GP353" s="29"/>
      <c r="GQ353" s="29"/>
      <c r="GR353" s="29"/>
      <c r="GS353" s="29"/>
      <c r="GT353" s="29"/>
      <c r="GU353" s="29"/>
      <c r="GV353" s="29"/>
      <c r="GW353" s="29"/>
      <c r="GX353" s="29"/>
      <c r="GY353" s="29"/>
      <c r="GZ353" s="29"/>
      <c r="HA353" s="29"/>
      <c r="HB353" s="29"/>
    </row>
    <row r="354" spans="1:210">
      <c r="A354" s="4"/>
      <c r="B354" s="127"/>
      <c r="C354" s="127"/>
      <c r="D354" s="127"/>
      <c r="E354" s="127"/>
      <c r="F354" s="128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4"/>
      <c r="AQ354" s="4"/>
      <c r="GD354" s="29"/>
      <c r="GE354" s="29"/>
      <c r="GF354" s="29"/>
      <c r="GG354" s="29"/>
      <c r="GH354" s="29"/>
      <c r="GI354" s="29"/>
      <c r="GJ354" s="29"/>
      <c r="GK354" s="29"/>
      <c r="GL354" s="29"/>
      <c r="GM354" s="29"/>
      <c r="GN354" s="29"/>
      <c r="GO354" s="29"/>
      <c r="GP354" s="29"/>
      <c r="GQ354" s="29"/>
      <c r="GR354" s="29"/>
      <c r="GS354" s="29"/>
      <c r="GT354" s="29"/>
      <c r="GU354" s="29"/>
      <c r="GV354" s="29"/>
      <c r="GW354" s="29"/>
      <c r="GX354" s="29"/>
      <c r="GY354" s="29"/>
      <c r="GZ354" s="29"/>
      <c r="HA354" s="29"/>
      <c r="HB354" s="29"/>
    </row>
    <row r="355" spans="1:210">
      <c r="A355" s="4"/>
      <c r="B355" s="127"/>
      <c r="C355" s="127"/>
      <c r="D355" s="127"/>
      <c r="E355" s="127"/>
      <c r="F355" s="128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4"/>
      <c r="AQ355" s="4"/>
      <c r="GD355" s="29"/>
      <c r="GE355" s="29"/>
      <c r="GF355" s="29"/>
      <c r="GG355" s="29"/>
      <c r="GH355" s="29"/>
      <c r="GI355" s="29"/>
      <c r="GJ355" s="29"/>
      <c r="GK355" s="29"/>
      <c r="GL355" s="29"/>
      <c r="GM355" s="29"/>
      <c r="GN355" s="29"/>
      <c r="GO355" s="29"/>
      <c r="GP355" s="29"/>
      <c r="GQ355" s="29"/>
      <c r="GR355" s="29"/>
      <c r="GS355" s="29"/>
      <c r="GT355" s="29"/>
      <c r="GU355" s="29"/>
      <c r="GV355" s="29"/>
      <c r="GW355" s="29"/>
      <c r="GX355" s="29"/>
      <c r="GY355" s="29"/>
      <c r="GZ355" s="29"/>
      <c r="HA355" s="29"/>
      <c r="HB355" s="29"/>
    </row>
    <row r="356" spans="1:210">
      <c r="A356" s="4"/>
      <c r="B356" s="127"/>
      <c r="C356" s="127"/>
      <c r="D356" s="127"/>
      <c r="E356" s="127"/>
      <c r="F356" s="128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4"/>
      <c r="AQ356" s="4"/>
      <c r="GD356" s="29"/>
      <c r="GE356" s="29"/>
      <c r="GF356" s="29"/>
      <c r="GG356" s="29"/>
      <c r="GH356" s="29"/>
      <c r="GI356" s="29"/>
      <c r="GJ356" s="29"/>
      <c r="GK356" s="29"/>
      <c r="GL356" s="29"/>
      <c r="GM356" s="29"/>
      <c r="GN356" s="29"/>
      <c r="GO356" s="29"/>
      <c r="GP356" s="29"/>
      <c r="GQ356" s="29"/>
      <c r="GR356" s="29"/>
      <c r="GS356" s="29"/>
      <c r="GT356" s="29"/>
      <c r="GU356" s="29"/>
      <c r="GV356" s="29"/>
      <c r="GW356" s="29"/>
      <c r="GX356" s="29"/>
      <c r="GY356" s="29"/>
      <c r="GZ356" s="29"/>
      <c r="HA356" s="29"/>
      <c r="HB356" s="29"/>
    </row>
    <row r="357" spans="1:210">
      <c r="A357" s="4"/>
      <c r="B357" s="127"/>
      <c r="C357" s="127"/>
      <c r="D357" s="127"/>
      <c r="E357" s="127"/>
      <c r="F357" s="128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4"/>
      <c r="AQ357" s="4"/>
      <c r="GD357" s="29"/>
      <c r="GE357" s="29"/>
      <c r="GF357" s="29"/>
      <c r="GG357" s="29"/>
      <c r="GH357" s="29"/>
      <c r="GI357" s="29"/>
      <c r="GJ357" s="29"/>
      <c r="GK357" s="29"/>
      <c r="GL357" s="29"/>
      <c r="GM357" s="29"/>
      <c r="GN357" s="29"/>
      <c r="GO357" s="29"/>
      <c r="GP357" s="29"/>
      <c r="GQ357" s="29"/>
      <c r="GR357" s="29"/>
      <c r="GS357" s="29"/>
      <c r="GT357" s="29"/>
      <c r="GU357" s="29"/>
      <c r="GV357" s="29"/>
      <c r="GW357" s="29"/>
      <c r="GX357" s="29"/>
      <c r="GY357" s="29"/>
      <c r="GZ357" s="29"/>
      <c r="HA357" s="29"/>
      <c r="HB357" s="29"/>
    </row>
    <row r="358" spans="1:210">
      <c r="A358" s="4"/>
      <c r="B358" s="127"/>
      <c r="C358" s="127"/>
      <c r="D358" s="127"/>
      <c r="E358" s="127"/>
      <c r="F358" s="128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4"/>
      <c r="AQ358" s="4"/>
      <c r="GD358" s="29"/>
      <c r="GE358" s="29"/>
      <c r="GF358" s="29"/>
      <c r="GG358" s="29"/>
      <c r="GH358" s="29"/>
      <c r="GI358" s="29"/>
      <c r="GJ358" s="29"/>
      <c r="GK358" s="29"/>
      <c r="GL358" s="29"/>
      <c r="GM358" s="29"/>
      <c r="GN358" s="29"/>
      <c r="GO358" s="29"/>
      <c r="GP358" s="29"/>
      <c r="GQ358" s="29"/>
      <c r="GR358" s="29"/>
      <c r="GS358" s="29"/>
      <c r="GT358" s="29"/>
      <c r="GU358" s="29"/>
      <c r="GV358" s="29"/>
      <c r="GW358" s="29"/>
      <c r="GX358" s="29"/>
      <c r="GY358" s="29"/>
      <c r="GZ358" s="29"/>
      <c r="HA358" s="29"/>
      <c r="HB358" s="29"/>
    </row>
    <row r="359" spans="1:210">
      <c r="A359" s="4"/>
      <c r="B359" s="127"/>
      <c r="C359" s="127"/>
      <c r="D359" s="127"/>
      <c r="E359" s="127"/>
      <c r="F359" s="128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4"/>
      <c r="AQ359" s="4"/>
      <c r="GD359" s="29"/>
      <c r="GE359" s="29"/>
      <c r="GF359" s="29"/>
      <c r="GG359" s="29"/>
      <c r="GH359" s="29"/>
      <c r="GI359" s="29"/>
      <c r="GJ359" s="29"/>
      <c r="GK359" s="29"/>
      <c r="GL359" s="29"/>
      <c r="GM359" s="29"/>
      <c r="GN359" s="29"/>
      <c r="GO359" s="29"/>
      <c r="GP359" s="29"/>
      <c r="GQ359" s="29"/>
      <c r="GR359" s="29"/>
      <c r="GS359" s="29"/>
      <c r="GT359" s="29"/>
      <c r="GU359" s="29"/>
      <c r="GV359" s="29"/>
      <c r="GW359" s="29"/>
      <c r="GX359" s="29"/>
      <c r="GY359" s="29"/>
      <c r="GZ359" s="29"/>
      <c r="HA359" s="29"/>
      <c r="HB359" s="29"/>
    </row>
    <row r="360" spans="1:210">
      <c r="A360" s="4"/>
      <c r="B360" s="127"/>
      <c r="C360" s="127"/>
      <c r="D360" s="127"/>
      <c r="E360" s="127"/>
      <c r="F360" s="128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4"/>
      <c r="AQ360" s="4"/>
      <c r="GD360" s="29"/>
      <c r="GE360" s="29"/>
      <c r="GF360" s="29"/>
      <c r="GG360" s="29"/>
      <c r="GH360" s="29"/>
      <c r="GI360" s="29"/>
      <c r="GJ360" s="29"/>
      <c r="GK360" s="29"/>
      <c r="GL360" s="29"/>
      <c r="GM360" s="29"/>
      <c r="GN360" s="29"/>
      <c r="GO360" s="29"/>
      <c r="GP360" s="29"/>
      <c r="GQ360" s="29"/>
      <c r="GR360" s="29"/>
      <c r="GS360" s="29"/>
      <c r="GT360" s="29"/>
      <c r="GU360" s="29"/>
      <c r="GV360" s="29"/>
      <c r="GW360" s="29"/>
      <c r="GX360" s="29"/>
      <c r="GY360" s="29"/>
      <c r="GZ360" s="29"/>
      <c r="HA360" s="29"/>
      <c r="HB360" s="29"/>
    </row>
    <row r="361" spans="1:210">
      <c r="A361" s="4"/>
      <c r="B361" s="127"/>
      <c r="C361" s="127"/>
      <c r="D361" s="127"/>
      <c r="E361" s="127"/>
      <c r="F361" s="128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4"/>
      <c r="AQ361" s="4"/>
      <c r="GD361" s="29"/>
      <c r="GE361" s="29"/>
      <c r="GF361" s="29"/>
      <c r="GG361" s="29"/>
      <c r="GH361" s="29"/>
      <c r="GI361" s="29"/>
      <c r="GJ361" s="29"/>
      <c r="GK361" s="29"/>
      <c r="GL361" s="29"/>
      <c r="GM361" s="29"/>
      <c r="GN361" s="29"/>
      <c r="GO361" s="29"/>
      <c r="GP361" s="29"/>
      <c r="GQ361" s="29"/>
      <c r="GR361" s="29"/>
      <c r="GS361" s="29"/>
      <c r="GT361" s="29"/>
      <c r="GU361" s="29"/>
      <c r="GV361" s="29"/>
      <c r="GW361" s="29"/>
      <c r="GX361" s="29"/>
      <c r="GY361" s="29"/>
      <c r="GZ361" s="29"/>
      <c r="HA361" s="29"/>
      <c r="HB361" s="29"/>
    </row>
    <row r="362" spans="1:210">
      <c r="A362" s="4"/>
      <c r="B362" s="127"/>
      <c r="C362" s="127"/>
      <c r="D362" s="127"/>
      <c r="E362" s="127"/>
      <c r="F362" s="128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4"/>
      <c r="AQ362" s="4"/>
      <c r="GD362" s="29"/>
      <c r="GE362" s="29"/>
      <c r="GF362" s="29"/>
      <c r="GG362" s="29"/>
      <c r="GH362" s="29"/>
      <c r="GI362" s="29"/>
      <c r="GJ362" s="29"/>
      <c r="GK362" s="29"/>
      <c r="GL362" s="29"/>
      <c r="GM362" s="29"/>
      <c r="GN362" s="29"/>
      <c r="GO362" s="29"/>
      <c r="GP362" s="29"/>
      <c r="GQ362" s="29"/>
      <c r="GR362" s="29"/>
      <c r="GS362" s="29"/>
      <c r="GT362" s="29"/>
      <c r="GU362" s="29"/>
      <c r="GV362" s="29"/>
      <c r="GW362" s="29"/>
      <c r="GX362" s="29"/>
      <c r="GY362" s="29"/>
      <c r="GZ362" s="29"/>
      <c r="HA362" s="29"/>
      <c r="HB362" s="29"/>
    </row>
    <row r="363" spans="1:210">
      <c r="A363" s="4"/>
      <c r="B363" s="127"/>
      <c r="C363" s="127"/>
      <c r="D363" s="127"/>
      <c r="E363" s="127"/>
      <c r="F363" s="128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4"/>
      <c r="AQ363" s="4"/>
      <c r="GD363" s="29"/>
      <c r="GE363" s="29"/>
      <c r="GF363" s="29"/>
      <c r="GG363" s="29"/>
      <c r="GH363" s="29"/>
      <c r="GI363" s="29"/>
      <c r="GJ363" s="29"/>
      <c r="GK363" s="29"/>
      <c r="GL363" s="29"/>
      <c r="GM363" s="29"/>
      <c r="GN363" s="29"/>
      <c r="GO363" s="29"/>
      <c r="GP363" s="29"/>
      <c r="GQ363" s="29"/>
      <c r="GR363" s="29"/>
      <c r="GS363" s="29"/>
      <c r="GT363" s="29"/>
      <c r="GU363" s="29"/>
      <c r="GV363" s="29"/>
      <c r="GW363" s="29"/>
      <c r="GX363" s="29"/>
      <c r="GY363" s="29"/>
      <c r="GZ363" s="29"/>
      <c r="HA363" s="29"/>
      <c r="HB363" s="29"/>
    </row>
    <row r="364" spans="1:210">
      <c r="A364" s="4"/>
      <c r="B364" s="127"/>
      <c r="C364" s="127"/>
      <c r="D364" s="127"/>
      <c r="E364" s="127"/>
      <c r="F364" s="128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4"/>
      <c r="AQ364" s="4"/>
      <c r="GD364" s="29"/>
      <c r="GE364" s="29"/>
      <c r="GF364" s="29"/>
      <c r="GG364" s="29"/>
      <c r="GH364" s="29"/>
      <c r="GI364" s="29"/>
      <c r="GJ364" s="29"/>
      <c r="GK364" s="29"/>
      <c r="GL364" s="29"/>
      <c r="GM364" s="29"/>
      <c r="GN364" s="29"/>
      <c r="GO364" s="29"/>
      <c r="GP364" s="29"/>
      <c r="GQ364" s="29"/>
      <c r="GR364" s="29"/>
      <c r="GS364" s="29"/>
      <c r="GT364" s="29"/>
      <c r="GU364" s="29"/>
      <c r="GV364" s="29"/>
      <c r="GW364" s="29"/>
      <c r="GX364" s="29"/>
      <c r="GY364" s="29"/>
      <c r="GZ364" s="29"/>
      <c r="HA364" s="29"/>
      <c r="HB364" s="29"/>
    </row>
    <row r="365" spans="1:210">
      <c r="A365" s="4"/>
      <c r="B365" s="127"/>
      <c r="C365" s="127"/>
      <c r="D365" s="127"/>
      <c r="E365" s="127"/>
      <c r="F365" s="128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4"/>
      <c r="AQ365" s="4"/>
      <c r="GD365" s="29"/>
      <c r="GE365" s="29"/>
      <c r="GF365" s="29"/>
      <c r="GG365" s="29"/>
      <c r="GH365" s="29"/>
      <c r="GI365" s="29"/>
      <c r="GJ365" s="29"/>
      <c r="GK365" s="29"/>
      <c r="GL365" s="29"/>
      <c r="GM365" s="29"/>
      <c r="GN365" s="29"/>
      <c r="GO365" s="29"/>
      <c r="GP365" s="29"/>
      <c r="GQ365" s="29"/>
      <c r="GR365" s="29"/>
      <c r="GS365" s="29"/>
      <c r="GT365" s="29"/>
      <c r="GU365" s="29"/>
      <c r="GV365" s="29"/>
      <c r="GW365" s="29"/>
      <c r="GX365" s="29"/>
      <c r="GY365" s="29"/>
      <c r="GZ365" s="29"/>
      <c r="HA365" s="29"/>
      <c r="HB365" s="29"/>
    </row>
    <row r="366" spans="1:210">
      <c r="A366" s="4"/>
      <c r="B366" s="127"/>
      <c r="C366" s="127"/>
      <c r="D366" s="127"/>
      <c r="E366" s="127"/>
      <c r="F366" s="128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4"/>
      <c r="AQ366" s="4"/>
      <c r="GD366" s="29"/>
      <c r="GE366" s="29"/>
      <c r="GF366" s="29"/>
      <c r="GG366" s="29"/>
      <c r="GH366" s="29"/>
      <c r="GI366" s="29"/>
      <c r="GJ366" s="29"/>
      <c r="GK366" s="29"/>
      <c r="GL366" s="29"/>
      <c r="GM366" s="29"/>
      <c r="GN366" s="29"/>
      <c r="GO366" s="29"/>
      <c r="GP366" s="29"/>
      <c r="GQ366" s="29"/>
      <c r="GR366" s="29"/>
      <c r="GS366" s="29"/>
      <c r="GT366" s="29"/>
      <c r="GU366" s="29"/>
      <c r="GV366" s="29"/>
      <c r="GW366" s="29"/>
      <c r="GX366" s="29"/>
      <c r="GY366" s="29"/>
      <c r="GZ366" s="29"/>
      <c r="HA366" s="29"/>
      <c r="HB366" s="29"/>
    </row>
    <row r="367" spans="1:210">
      <c r="A367" s="4"/>
      <c r="B367" s="127"/>
      <c r="C367" s="127"/>
      <c r="D367" s="127"/>
      <c r="E367" s="127"/>
      <c r="F367" s="128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4"/>
      <c r="AQ367" s="4"/>
      <c r="GD367" s="29"/>
      <c r="GE367" s="29"/>
      <c r="GF367" s="29"/>
      <c r="GG367" s="29"/>
      <c r="GH367" s="29"/>
      <c r="GI367" s="29"/>
      <c r="GJ367" s="29"/>
      <c r="GK367" s="29"/>
      <c r="GL367" s="29"/>
      <c r="GM367" s="29"/>
      <c r="GN367" s="29"/>
      <c r="GO367" s="29"/>
      <c r="GP367" s="29"/>
      <c r="GQ367" s="29"/>
      <c r="GR367" s="29"/>
      <c r="GS367" s="29"/>
      <c r="GT367" s="29"/>
      <c r="GU367" s="29"/>
      <c r="GV367" s="29"/>
      <c r="GW367" s="29"/>
      <c r="GX367" s="29"/>
      <c r="GY367" s="29"/>
      <c r="GZ367" s="29"/>
      <c r="HA367" s="29"/>
      <c r="HB367" s="29"/>
    </row>
    <row r="368" spans="1:210">
      <c r="A368" s="4"/>
      <c r="B368" s="127"/>
      <c r="C368" s="127"/>
      <c r="D368" s="127"/>
      <c r="E368" s="127"/>
      <c r="F368" s="128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4"/>
      <c r="AQ368" s="4"/>
      <c r="GD368" s="29"/>
      <c r="GE368" s="29"/>
      <c r="GF368" s="29"/>
      <c r="GG368" s="29"/>
      <c r="GH368" s="29"/>
      <c r="GI368" s="29"/>
      <c r="GJ368" s="29"/>
      <c r="GK368" s="29"/>
      <c r="GL368" s="29"/>
      <c r="GM368" s="29"/>
      <c r="GN368" s="29"/>
      <c r="GO368" s="29"/>
      <c r="GP368" s="29"/>
      <c r="GQ368" s="29"/>
      <c r="GR368" s="29"/>
      <c r="GS368" s="29"/>
      <c r="GT368" s="29"/>
      <c r="GU368" s="29"/>
      <c r="GV368" s="29"/>
      <c r="GW368" s="29"/>
      <c r="GX368" s="29"/>
      <c r="GY368" s="29"/>
      <c r="GZ368" s="29"/>
      <c r="HA368" s="29"/>
      <c r="HB368" s="29"/>
    </row>
    <row r="369" spans="1:210">
      <c r="A369" s="4"/>
      <c r="B369" s="127"/>
      <c r="C369" s="127"/>
      <c r="D369" s="127"/>
      <c r="E369" s="127"/>
      <c r="F369" s="128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4"/>
      <c r="AQ369" s="4"/>
      <c r="GD369" s="29"/>
      <c r="GE369" s="29"/>
      <c r="GF369" s="29"/>
      <c r="GG369" s="29"/>
      <c r="GH369" s="29"/>
      <c r="GI369" s="29"/>
      <c r="GJ369" s="29"/>
      <c r="GK369" s="29"/>
      <c r="GL369" s="29"/>
      <c r="GM369" s="29"/>
      <c r="GN369" s="29"/>
      <c r="GO369" s="29"/>
      <c r="GP369" s="29"/>
      <c r="GQ369" s="29"/>
      <c r="GR369" s="29"/>
      <c r="GS369" s="29"/>
      <c r="GT369" s="29"/>
      <c r="GU369" s="29"/>
      <c r="GV369" s="29"/>
      <c r="GW369" s="29"/>
      <c r="GX369" s="29"/>
      <c r="GY369" s="29"/>
      <c r="GZ369" s="29"/>
      <c r="HA369" s="29"/>
      <c r="HB369" s="29"/>
    </row>
    <row r="370" spans="1:210">
      <c r="A370" s="4"/>
      <c r="B370" s="127"/>
      <c r="C370" s="127"/>
      <c r="D370" s="127"/>
      <c r="E370" s="127"/>
      <c r="F370" s="128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4"/>
      <c r="AQ370" s="4"/>
      <c r="GD370" s="29"/>
      <c r="GE370" s="29"/>
      <c r="GF370" s="29"/>
      <c r="GG370" s="29"/>
      <c r="GH370" s="29"/>
      <c r="GI370" s="29"/>
      <c r="GJ370" s="29"/>
      <c r="GK370" s="29"/>
      <c r="GL370" s="29"/>
      <c r="GM370" s="29"/>
      <c r="GN370" s="29"/>
      <c r="GO370" s="29"/>
      <c r="GP370" s="29"/>
      <c r="GQ370" s="29"/>
      <c r="GR370" s="29"/>
      <c r="GS370" s="29"/>
      <c r="GT370" s="29"/>
      <c r="GU370" s="29"/>
      <c r="GV370" s="29"/>
      <c r="GW370" s="29"/>
      <c r="GX370" s="29"/>
      <c r="GY370" s="29"/>
      <c r="GZ370" s="29"/>
      <c r="HA370" s="29"/>
      <c r="HB370" s="29"/>
    </row>
    <row r="371" spans="1:210">
      <c r="A371" s="4"/>
      <c r="B371" s="127"/>
      <c r="C371" s="127"/>
      <c r="D371" s="127"/>
      <c r="E371" s="127"/>
      <c r="F371" s="128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4"/>
      <c r="AQ371" s="4"/>
      <c r="GD371" s="29"/>
      <c r="GE371" s="29"/>
      <c r="GF371" s="29"/>
      <c r="GG371" s="29"/>
      <c r="GH371" s="29"/>
      <c r="GI371" s="29"/>
      <c r="GJ371" s="29"/>
      <c r="GK371" s="29"/>
      <c r="GL371" s="29"/>
      <c r="GM371" s="29"/>
      <c r="GN371" s="29"/>
      <c r="GO371" s="29"/>
      <c r="GP371" s="29"/>
      <c r="GQ371" s="29"/>
      <c r="GR371" s="29"/>
      <c r="GS371" s="29"/>
      <c r="GT371" s="29"/>
      <c r="GU371" s="29"/>
      <c r="GV371" s="29"/>
      <c r="GW371" s="29"/>
      <c r="GX371" s="29"/>
      <c r="GY371" s="29"/>
      <c r="GZ371" s="29"/>
      <c r="HA371" s="29"/>
      <c r="HB371" s="29"/>
    </row>
    <row r="372" spans="1:210">
      <c r="A372" s="4"/>
      <c r="B372" s="127"/>
      <c r="C372" s="127"/>
      <c r="D372" s="127"/>
      <c r="E372" s="127"/>
      <c r="F372" s="128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4"/>
      <c r="AQ372" s="4"/>
      <c r="GD372" s="29"/>
      <c r="GE372" s="29"/>
      <c r="GF372" s="29"/>
      <c r="GG372" s="29"/>
      <c r="GH372" s="29"/>
      <c r="GI372" s="29"/>
      <c r="GJ372" s="29"/>
      <c r="GK372" s="29"/>
      <c r="GL372" s="29"/>
      <c r="GM372" s="29"/>
      <c r="GN372" s="29"/>
      <c r="GO372" s="29"/>
      <c r="GP372" s="29"/>
      <c r="GQ372" s="29"/>
      <c r="GR372" s="29"/>
      <c r="GS372" s="29"/>
      <c r="GT372" s="29"/>
      <c r="GU372" s="29"/>
      <c r="GV372" s="29"/>
      <c r="GW372" s="29"/>
      <c r="GX372" s="29"/>
      <c r="GY372" s="29"/>
      <c r="GZ372" s="29"/>
      <c r="HA372" s="29"/>
      <c r="HB372" s="29"/>
    </row>
    <row r="373" spans="1:210">
      <c r="A373" s="4"/>
      <c r="B373" s="127"/>
      <c r="C373" s="127"/>
      <c r="D373" s="127"/>
      <c r="E373" s="127"/>
      <c r="F373" s="128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4"/>
      <c r="AQ373" s="4"/>
      <c r="GD373" s="29"/>
      <c r="GE373" s="29"/>
      <c r="GF373" s="29"/>
      <c r="GG373" s="29"/>
      <c r="GH373" s="29"/>
      <c r="GI373" s="29"/>
      <c r="GJ373" s="29"/>
      <c r="GK373" s="29"/>
      <c r="GL373" s="29"/>
      <c r="GM373" s="29"/>
      <c r="GN373" s="29"/>
      <c r="GO373" s="29"/>
      <c r="GP373" s="29"/>
      <c r="GQ373" s="29"/>
      <c r="GR373" s="29"/>
      <c r="GS373" s="29"/>
      <c r="GT373" s="29"/>
      <c r="GU373" s="29"/>
      <c r="GV373" s="29"/>
      <c r="GW373" s="29"/>
      <c r="GX373" s="29"/>
      <c r="GY373" s="29"/>
      <c r="GZ373" s="29"/>
      <c r="HA373" s="29"/>
      <c r="HB373" s="29"/>
    </row>
    <row r="374" spans="1:210">
      <c r="A374" s="4"/>
      <c r="B374" s="127"/>
      <c r="C374" s="127"/>
      <c r="D374" s="127"/>
      <c r="E374" s="127"/>
      <c r="F374" s="128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4"/>
      <c r="AQ374" s="4"/>
      <c r="GD374" s="29"/>
      <c r="GE374" s="29"/>
      <c r="GF374" s="29"/>
      <c r="GG374" s="29"/>
      <c r="GH374" s="29"/>
      <c r="GI374" s="29"/>
      <c r="GJ374" s="29"/>
      <c r="GK374" s="29"/>
      <c r="GL374" s="29"/>
      <c r="GM374" s="29"/>
      <c r="GN374" s="29"/>
      <c r="GO374" s="29"/>
      <c r="GP374" s="29"/>
      <c r="GQ374" s="29"/>
      <c r="GR374" s="29"/>
      <c r="GS374" s="29"/>
      <c r="GT374" s="29"/>
      <c r="GU374" s="29"/>
      <c r="GV374" s="29"/>
      <c r="GW374" s="29"/>
      <c r="GX374" s="29"/>
      <c r="GY374" s="29"/>
      <c r="GZ374" s="29"/>
      <c r="HA374" s="29"/>
      <c r="HB374" s="29"/>
    </row>
    <row r="375" spans="1:210">
      <c r="A375" s="4"/>
      <c r="B375" s="127"/>
      <c r="C375" s="127"/>
      <c r="D375" s="127"/>
      <c r="E375" s="127"/>
      <c r="F375" s="128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4"/>
      <c r="AQ375" s="4"/>
      <c r="GD375" s="29"/>
      <c r="GE375" s="29"/>
      <c r="GF375" s="29"/>
      <c r="GG375" s="29"/>
      <c r="GH375" s="29"/>
      <c r="GI375" s="29"/>
      <c r="GJ375" s="29"/>
      <c r="GK375" s="29"/>
      <c r="GL375" s="29"/>
      <c r="GM375" s="29"/>
      <c r="GN375" s="29"/>
      <c r="GO375" s="29"/>
      <c r="GP375" s="29"/>
      <c r="GQ375" s="29"/>
      <c r="GR375" s="29"/>
      <c r="GS375" s="29"/>
      <c r="GT375" s="29"/>
      <c r="GU375" s="29"/>
      <c r="GV375" s="29"/>
      <c r="GW375" s="29"/>
      <c r="GX375" s="29"/>
      <c r="GY375" s="29"/>
      <c r="GZ375" s="29"/>
      <c r="HA375" s="29"/>
      <c r="HB375" s="29"/>
    </row>
    <row r="376" spans="1:210">
      <c r="A376" s="4"/>
      <c r="B376" s="127"/>
      <c r="C376" s="127"/>
      <c r="D376" s="127"/>
      <c r="E376" s="127"/>
      <c r="F376" s="128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4"/>
      <c r="AQ376" s="4"/>
      <c r="GD376" s="29"/>
      <c r="GE376" s="29"/>
      <c r="GF376" s="29"/>
      <c r="GG376" s="29"/>
      <c r="GH376" s="29"/>
      <c r="GI376" s="29"/>
      <c r="GJ376" s="29"/>
      <c r="GK376" s="29"/>
      <c r="GL376" s="29"/>
      <c r="GM376" s="29"/>
      <c r="GN376" s="29"/>
      <c r="GO376" s="29"/>
      <c r="GP376" s="29"/>
      <c r="GQ376" s="29"/>
      <c r="GR376" s="29"/>
      <c r="GS376" s="29"/>
      <c r="GT376" s="29"/>
      <c r="GU376" s="29"/>
      <c r="GV376" s="29"/>
      <c r="GW376" s="29"/>
      <c r="GX376" s="29"/>
      <c r="GY376" s="29"/>
      <c r="GZ376" s="29"/>
      <c r="HA376" s="29"/>
      <c r="HB376" s="29"/>
    </row>
    <row r="377" spans="1:210">
      <c r="A377" s="4"/>
      <c r="B377" s="127"/>
      <c r="C377" s="127"/>
      <c r="D377" s="127"/>
      <c r="E377" s="127"/>
      <c r="F377" s="128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4"/>
      <c r="AQ377" s="4"/>
      <c r="GD377" s="29"/>
      <c r="GE377" s="29"/>
      <c r="GF377" s="29"/>
      <c r="GG377" s="29"/>
      <c r="GH377" s="29"/>
      <c r="GI377" s="29"/>
      <c r="GJ377" s="29"/>
      <c r="GK377" s="29"/>
      <c r="GL377" s="29"/>
      <c r="GM377" s="29"/>
      <c r="GN377" s="29"/>
      <c r="GO377" s="29"/>
      <c r="GP377" s="29"/>
      <c r="GQ377" s="29"/>
      <c r="GR377" s="29"/>
      <c r="GS377" s="29"/>
      <c r="GT377" s="29"/>
      <c r="GU377" s="29"/>
      <c r="GV377" s="29"/>
      <c r="GW377" s="29"/>
      <c r="GX377" s="29"/>
      <c r="GY377" s="29"/>
      <c r="GZ377" s="29"/>
      <c r="HA377" s="29"/>
      <c r="HB377" s="29"/>
    </row>
    <row r="378" spans="1:210">
      <c r="A378" s="4"/>
      <c r="B378" s="127"/>
      <c r="C378" s="127"/>
      <c r="D378" s="127"/>
      <c r="E378" s="127"/>
      <c r="F378" s="128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4"/>
      <c r="AQ378" s="4"/>
      <c r="GD378" s="29"/>
      <c r="GE378" s="29"/>
      <c r="GF378" s="29"/>
      <c r="GG378" s="29"/>
      <c r="GH378" s="29"/>
      <c r="GI378" s="29"/>
      <c r="GJ378" s="29"/>
      <c r="GK378" s="29"/>
      <c r="GL378" s="29"/>
      <c r="GM378" s="29"/>
      <c r="GN378" s="29"/>
      <c r="GO378" s="29"/>
      <c r="GP378" s="29"/>
      <c r="GQ378" s="29"/>
      <c r="GR378" s="29"/>
      <c r="GS378" s="29"/>
      <c r="GT378" s="29"/>
      <c r="GU378" s="29"/>
      <c r="GV378" s="29"/>
      <c r="GW378" s="29"/>
      <c r="GX378" s="29"/>
      <c r="GY378" s="29"/>
      <c r="GZ378" s="29"/>
      <c r="HA378" s="29"/>
      <c r="HB378" s="29"/>
    </row>
    <row r="379" spans="1:210">
      <c r="A379" s="4"/>
      <c r="B379" s="127"/>
      <c r="C379" s="127"/>
      <c r="D379" s="127"/>
      <c r="E379" s="127"/>
      <c r="F379" s="128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4"/>
      <c r="AQ379" s="4"/>
      <c r="GD379" s="29"/>
      <c r="GE379" s="29"/>
      <c r="GF379" s="29"/>
      <c r="GG379" s="29"/>
      <c r="GH379" s="29"/>
      <c r="GI379" s="29"/>
      <c r="GJ379" s="29"/>
      <c r="GK379" s="29"/>
      <c r="GL379" s="29"/>
      <c r="GM379" s="29"/>
      <c r="GN379" s="29"/>
      <c r="GO379" s="29"/>
      <c r="GP379" s="29"/>
      <c r="GQ379" s="29"/>
      <c r="GR379" s="29"/>
      <c r="GS379" s="29"/>
      <c r="GT379" s="29"/>
      <c r="GU379" s="29"/>
      <c r="GV379" s="29"/>
      <c r="GW379" s="29"/>
      <c r="GX379" s="29"/>
      <c r="GY379" s="29"/>
      <c r="GZ379" s="29"/>
      <c r="HA379" s="29"/>
      <c r="HB379" s="29"/>
    </row>
    <row r="380" spans="1:210">
      <c r="A380" s="4"/>
      <c r="B380" s="127"/>
      <c r="C380" s="127"/>
      <c r="D380" s="127"/>
      <c r="E380" s="127"/>
      <c r="F380" s="128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4"/>
      <c r="AQ380" s="4"/>
      <c r="GD380" s="29"/>
      <c r="GE380" s="29"/>
      <c r="GF380" s="29"/>
      <c r="GG380" s="29"/>
      <c r="GH380" s="29"/>
      <c r="GI380" s="29"/>
      <c r="GJ380" s="29"/>
      <c r="GK380" s="29"/>
      <c r="GL380" s="29"/>
      <c r="GM380" s="29"/>
      <c r="GN380" s="29"/>
      <c r="GO380" s="29"/>
      <c r="GP380" s="29"/>
      <c r="GQ380" s="29"/>
      <c r="GR380" s="29"/>
      <c r="GS380" s="29"/>
      <c r="GT380" s="29"/>
      <c r="GU380" s="29"/>
      <c r="GV380" s="29"/>
      <c r="GW380" s="29"/>
      <c r="GX380" s="29"/>
      <c r="GY380" s="29"/>
      <c r="GZ380" s="29"/>
      <c r="HA380" s="29"/>
      <c r="HB380" s="29"/>
    </row>
    <row r="381" spans="1:210">
      <c r="A381" s="4"/>
      <c r="B381" s="127"/>
      <c r="C381" s="127"/>
      <c r="D381" s="127"/>
      <c r="E381" s="127"/>
      <c r="F381" s="128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4"/>
      <c r="AQ381" s="4"/>
      <c r="GD381" s="29"/>
      <c r="GE381" s="29"/>
      <c r="GF381" s="29"/>
      <c r="GG381" s="29"/>
      <c r="GH381" s="29"/>
      <c r="GI381" s="29"/>
      <c r="GJ381" s="29"/>
      <c r="GK381" s="29"/>
      <c r="GL381" s="29"/>
      <c r="GM381" s="29"/>
      <c r="GN381" s="29"/>
      <c r="GO381" s="29"/>
      <c r="GP381" s="29"/>
      <c r="GQ381" s="29"/>
      <c r="GR381" s="29"/>
      <c r="GS381" s="29"/>
      <c r="GT381" s="29"/>
      <c r="GU381" s="29"/>
      <c r="GV381" s="29"/>
      <c r="GW381" s="29"/>
      <c r="GX381" s="29"/>
      <c r="GY381" s="29"/>
      <c r="GZ381" s="29"/>
      <c r="HA381" s="29"/>
      <c r="HB381" s="29"/>
    </row>
    <row r="382" spans="1:210">
      <c r="A382" s="4"/>
      <c r="B382" s="127"/>
      <c r="C382" s="127"/>
      <c r="D382" s="127"/>
      <c r="E382" s="127"/>
      <c r="F382" s="128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4"/>
      <c r="AQ382" s="4"/>
      <c r="GD382" s="29"/>
      <c r="GE382" s="29"/>
      <c r="GF382" s="29"/>
      <c r="GG382" s="29"/>
      <c r="GH382" s="29"/>
      <c r="GI382" s="29"/>
      <c r="GJ382" s="29"/>
      <c r="GK382" s="29"/>
      <c r="GL382" s="29"/>
      <c r="GM382" s="29"/>
      <c r="GN382" s="29"/>
      <c r="GO382" s="29"/>
      <c r="GP382" s="29"/>
      <c r="GQ382" s="29"/>
      <c r="GR382" s="29"/>
      <c r="GS382" s="29"/>
      <c r="GT382" s="29"/>
      <c r="GU382" s="29"/>
      <c r="GV382" s="29"/>
      <c r="GW382" s="29"/>
      <c r="GX382" s="29"/>
      <c r="GY382" s="29"/>
      <c r="GZ382" s="29"/>
      <c r="HA382" s="29"/>
      <c r="HB382" s="29"/>
    </row>
    <row r="383" spans="1:210">
      <c r="A383" s="4"/>
      <c r="B383" s="127"/>
      <c r="C383" s="127"/>
      <c r="D383" s="127"/>
      <c r="E383" s="127"/>
      <c r="F383" s="128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4"/>
      <c r="AQ383" s="4"/>
      <c r="GD383" s="29"/>
      <c r="GE383" s="29"/>
      <c r="GF383" s="29"/>
      <c r="GG383" s="29"/>
      <c r="GH383" s="29"/>
      <c r="GI383" s="29"/>
      <c r="GJ383" s="29"/>
      <c r="GK383" s="29"/>
      <c r="GL383" s="29"/>
      <c r="GM383" s="29"/>
      <c r="GN383" s="29"/>
      <c r="GO383" s="29"/>
      <c r="GP383" s="29"/>
      <c r="GQ383" s="29"/>
      <c r="GR383" s="29"/>
      <c r="GS383" s="29"/>
      <c r="GT383" s="29"/>
      <c r="GU383" s="29"/>
      <c r="GV383" s="29"/>
      <c r="GW383" s="29"/>
      <c r="GX383" s="29"/>
      <c r="GY383" s="29"/>
      <c r="GZ383" s="29"/>
      <c r="HA383" s="29"/>
      <c r="HB383" s="29"/>
    </row>
    <row r="384" spans="1:210">
      <c r="A384" s="4"/>
      <c r="B384" s="127"/>
      <c r="C384" s="127"/>
      <c r="D384" s="127"/>
      <c r="E384" s="127"/>
      <c r="F384" s="128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4"/>
      <c r="AQ384" s="4"/>
      <c r="GD384" s="29"/>
      <c r="GE384" s="29"/>
      <c r="GF384" s="29"/>
      <c r="GG384" s="29"/>
      <c r="GH384" s="29"/>
      <c r="GI384" s="29"/>
      <c r="GJ384" s="29"/>
      <c r="GK384" s="29"/>
      <c r="GL384" s="29"/>
      <c r="GM384" s="29"/>
      <c r="GN384" s="29"/>
      <c r="GO384" s="29"/>
      <c r="GP384" s="29"/>
      <c r="GQ384" s="29"/>
      <c r="GR384" s="29"/>
      <c r="GS384" s="29"/>
      <c r="GT384" s="29"/>
      <c r="GU384" s="29"/>
      <c r="GV384" s="29"/>
      <c r="GW384" s="29"/>
      <c r="GX384" s="29"/>
      <c r="GY384" s="29"/>
      <c r="GZ384" s="29"/>
      <c r="HA384" s="29"/>
      <c r="HB384" s="29"/>
    </row>
    <row r="385" spans="1:210">
      <c r="A385" s="4"/>
      <c r="B385" s="127"/>
      <c r="C385" s="127"/>
      <c r="D385" s="127"/>
      <c r="E385" s="127"/>
      <c r="F385" s="128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4"/>
      <c r="AQ385" s="4"/>
      <c r="GD385" s="29"/>
      <c r="GE385" s="29"/>
      <c r="GF385" s="29"/>
      <c r="GG385" s="29"/>
      <c r="GH385" s="29"/>
      <c r="GI385" s="29"/>
      <c r="GJ385" s="29"/>
      <c r="GK385" s="29"/>
      <c r="GL385" s="29"/>
      <c r="GM385" s="29"/>
      <c r="GN385" s="29"/>
      <c r="GO385" s="29"/>
      <c r="GP385" s="29"/>
      <c r="GQ385" s="29"/>
      <c r="GR385" s="29"/>
      <c r="GS385" s="29"/>
      <c r="GT385" s="29"/>
      <c r="GU385" s="29"/>
      <c r="GV385" s="29"/>
      <c r="GW385" s="29"/>
      <c r="GX385" s="29"/>
      <c r="GY385" s="29"/>
      <c r="GZ385" s="29"/>
      <c r="HA385" s="29"/>
      <c r="HB385" s="29"/>
    </row>
    <row r="386" spans="1:210">
      <c r="A386" s="4"/>
      <c r="B386" s="127"/>
      <c r="C386" s="127"/>
      <c r="D386" s="127"/>
      <c r="E386" s="127"/>
      <c r="F386" s="128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4"/>
      <c r="AQ386" s="4"/>
      <c r="GD386" s="29"/>
      <c r="GE386" s="29"/>
      <c r="GF386" s="29"/>
      <c r="GG386" s="29"/>
      <c r="GH386" s="29"/>
      <c r="GI386" s="29"/>
      <c r="GJ386" s="29"/>
      <c r="GK386" s="29"/>
      <c r="GL386" s="29"/>
      <c r="GM386" s="29"/>
      <c r="GN386" s="29"/>
      <c r="GO386" s="29"/>
      <c r="GP386" s="29"/>
      <c r="GQ386" s="29"/>
      <c r="GR386" s="29"/>
      <c r="GS386" s="29"/>
      <c r="GT386" s="29"/>
      <c r="GU386" s="29"/>
      <c r="GV386" s="29"/>
      <c r="GW386" s="29"/>
      <c r="GX386" s="29"/>
      <c r="GY386" s="29"/>
      <c r="GZ386" s="29"/>
      <c r="HA386" s="29"/>
      <c r="HB386" s="29"/>
    </row>
    <row r="387" spans="1:210">
      <c r="A387" s="4"/>
      <c r="B387" s="127"/>
      <c r="C387" s="127"/>
      <c r="D387" s="127"/>
      <c r="E387" s="127"/>
      <c r="F387" s="128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4"/>
      <c r="AQ387" s="4"/>
      <c r="GD387" s="29"/>
      <c r="GE387" s="29"/>
      <c r="GF387" s="29"/>
      <c r="GG387" s="29"/>
      <c r="GH387" s="29"/>
      <c r="GI387" s="29"/>
      <c r="GJ387" s="29"/>
      <c r="GK387" s="29"/>
      <c r="GL387" s="29"/>
      <c r="GM387" s="29"/>
      <c r="GN387" s="29"/>
      <c r="GO387" s="29"/>
      <c r="GP387" s="29"/>
      <c r="GQ387" s="29"/>
      <c r="GR387" s="29"/>
      <c r="GS387" s="29"/>
      <c r="GT387" s="29"/>
      <c r="GU387" s="29"/>
      <c r="GV387" s="29"/>
      <c r="GW387" s="29"/>
      <c r="GX387" s="29"/>
      <c r="GY387" s="29"/>
      <c r="GZ387" s="29"/>
      <c r="HA387" s="29"/>
      <c r="HB387" s="29"/>
    </row>
    <row r="388" spans="1:210">
      <c r="A388" s="4"/>
      <c r="B388" s="127"/>
      <c r="C388" s="127"/>
      <c r="D388" s="127"/>
      <c r="E388" s="127"/>
      <c r="F388" s="128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4"/>
      <c r="AQ388" s="4"/>
      <c r="GD388" s="29"/>
      <c r="GE388" s="29"/>
      <c r="GF388" s="29"/>
      <c r="GG388" s="29"/>
      <c r="GH388" s="29"/>
      <c r="GI388" s="29"/>
      <c r="GJ388" s="29"/>
      <c r="GK388" s="29"/>
      <c r="GL388" s="29"/>
      <c r="GM388" s="29"/>
      <c r="GN388" s="29"/>
      <c r="GO388" s="29"/>
      <c r="GP388" s="29"/>
      <c r="GQ388" s="29"/>
      <c r="GR388" s="29"/>
      <c r="GS388" s="29"/>
      <c r="GT388" s="29"/>
      <c r="GU388" s="29"/>
      <c r="GV388" s="29"/>
      <c r="GW388" s="29"/>
      <c r="GX388" s="29"/>
      <c r="GY388" s="29"/>
      <c r="GZ388" s="29"/>
      <c r="HA388" s="29"/>
      <c r="HB388" s="29"/>
    </row>
    <row r="389" spans="1:210">
      <c r="A389" s="4"/>
      <c r="B389" s="127"/>
      <c r="C389" s="127"/>
      <c r="D389" s="127"/>
      <c r="E389" s="127"/>
      <c r="F389" s="128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4"/>
      <c r="AQ389" s="4"/>
      <c r="GD389" s="29"/>
      <c r="GE389" s="29"/>
      <c r="GF389" s="29"/>
      <c r="GG389" s="29"/>
      <c r="GH389" s="29"/>
      <c r="GI389" s="29"/>
      <c r="GJ389" s="29"/>
      <c r="GK389" s="29"/>
      <c r="GL389" s="29"/>
      <c r="GM389" s="29"/>
      <c r="GN389" s="29"/>
      <c r="GO389" s="29"/>
      <c r="GP389" s="29"/>
      <c r="GQ389" s="29"/>
      <c r="GR389" s="29"/>
      <c r="GS389" s="29"/>
      <c r="GT389" s="29"/>
      <c r="GU389" s="29"/>
      <c r="GV389" s="29"/>
      <c r="GW389" s="29"/>
      <c r="GX389" s="29"/>
      <c r="GY389" s="29"/>
      <c r="GZ389" s="29"/>
      <c r="HA389" s="29"/>
      <c r="HB389" s="29"/>
    </row>
    <row r="390" spans="1:210">
      <c r="A390" s="4"/>
      <c r="B390" s="127"/>
      <c r="C390" s="127"/>
      <c r="D390" s="127"/>
      <c r="E390" s="127"/>
      <c r="F390" s="128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4"/>
      <c r="AQ390" s="4"/>
      <c r="GD390" s="29"/>
      <c r="GE390" s="29"/>
      <c r="GF390" s="29"/>
      <c r="GG390" s="29"/>
      <c r="GH390" s="29"/>
      <c r="GI390" s="29"/>
      <c r="GJ390" s="29"/>
      <c r="GK390" s="29"/>
      <c r="GL390" s="29"/>
      <c r="GM390" s="29"/>
      <c r="GN390" s="29"/>
      <c r="GO390" s="29"/>
      <c r="GP390" s="29"/>
      <c r="GQ390" s="29"/>
      <c r="GR390" s="29"/>
      <c r="GS390" s="29"/>
      <c r="GT390" s="29"/>
      <c r="GU390" s="29"/>
      <c r="GV390" s="29"/>
      <c r="GW390" s="29"/>
      <c r="GX390" s="29"/>
      <c r="GY390" s="29"/>
      <c r="GZ390" s="29"/>
      <c r="HA390" s="29"/>
      <c r="HB390" s="29"/>
    </row>
    <row r="391" spans="1:210">
      <c r="A391" s="4"/>
      <c r="B391" s="127"/>
      <c r="C391" s="127"/>
      <c r="D391" s="127"/>
      <c r="E391" s="127"/>
      <c r="F391" s="128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4"/>
      <c r="AQ391" s="4"/>
      <c r="GD391" s="29"/>
      <c r="GE391" s="29"/>
      <c r="GF391" s="29"/>
      <c r="GG391" s="29"/>
      <c r="GH391" s="29"/>
      <c r="GI391" s="29"/>
      <c r="GJ391" s="29"/>
      <c r="GK391" s="29"/>
      <c r="GL391" s="29"/>
      <c r="GM391" s="29"/>
      <c r="GN391" s="29"/>
      <c r="GO391" s="29"/>
      <c r="GP391" s="29"/>
      <c r="GQ391" s="29"/>
      <c r="GR391" s="29"/>
      <c r="GS391" s="29"/>
      <c r="GT391" s="29"/>
      <c r="GU391" s="29"/>
      <c r="GV391" s="29"/>
      <c r="GW391" s="29"/>
      <c r="GX391" s="29"/>
      <c r="GY391" s="29"/>
      <c r="GZ391" s="29"/>
      <c r="HA391" s="29"/>
      <c r="HB391" s="29"/>
    </row>
    <row r="392" spans="1:210">
      <c r="A392" s="4"/>
      <c r="B392" s="127"/>
      <c r="C392" s="127"/>
      <c r="D392" s="127"/>
      <c r="E392" s="127"/>
      <c r="F392" s="128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4"/>
      <c r="AQ392" s="4"/>
      <c r="GD392" s="29"/>
      <c r="GE392" s="29"/>
      <c r="GF392" s="29"/>
      <c r="GG392" s="29"/>
      <c r="GH392" s="29"/>
      <c r="GI392" s="29"/>
      <c r="GJ392" s="29"/>
      <c r="GK392" s="29"/>
      <c r="GL392" s="29"/>
      <c r="GM392" s="29"/>
      <c r="GN392" s="29"/>
      <c r="GO392" s="29"/>
      <c r="GP392" s="29"/>
      <c r="GQ392" s="29"/>
      <c r="GR392" s="29"/>
      <c r="GS392" s="29"/>
      <c r="GT392" s="29"/>
      <c r="GU392" s="29"/>
      <c r="GV392" s="29"/>
      <c r="GW392" s="29"/>
      <c r="GX392" s="29"/>
      <c r="GY392" s="29"/>
      <c r="GZ392" s="29"/>
      <c r="HA392" s="29"/>
      <c r="HB392" s="29"/>
    </row>
    <row r="393" spans="1:210">
      <c r="A393" s="4"/>
      <c r="B393" s="127"/>
      <c r="C393" s="127"/>
      <c r="D393" s="127"/>
      <c r="E393" s="127"/>
      <c r="F393" s="128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4"/>
      <c r="AQ393" s="4"/>
      <c r="GD393" s="29"/>
      <c r="GE393" s="29"/>
      <c r="GF393" s="29"/>
      <c r="GG393" s="29"/>
      <c r="GH393" s="29"/>
      <c r="GI393" s="29"/>
      <c r="GJ393" s="29"/>
      <c r="GK393" s="29"/>
      <c r="GL393" s="29"/>
      <c r="GM393" s="29"/>
      <c r="GN393" s="29"/>
      <c r="GO393" s="29"/>
      <c r="GP393" s="29"/>
      <c r="GQ393" s="29"/>
      <c r="GR393" s="29"/>
      <c r="GS393" s="29"/>
      <c r="GT393" s="29"/>
      <c r="GU393" s="29"/>
      <c r="GV393" s="29"/>
      <c r="GW393" s="29"/>
      <c r="GX393" s="29"/>
      <c r="GY393" s="29"/>
      <c r="GZ393" s="29"/>
      <c r="HA393" s="29"/>
      <c r="HB393" s="29"/>
    </row>
    <row r="394" spans="1:210">
      <c r="A394" s="4"/>
      <c r="B394" s="127"/>
      <c r="C394" s="127"/>
      <c r="D394" s="127"/>
      <c r="E394" s="127"/>
      <c r="F394" s="128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4"/>
      <c r="AQ394" s="4"/>
      <c r="GD394" s="29"/>
      <c r="GE394" s="29"/>
      <c r="GF394" s="29"/>
      <c r="GG394" s="29"/>
      <c r="GH394" s="29"/>
      <c r="GI394" s="29"/>
      <c r="GJ394" s="29"/>
      <c r="GK394" s="29"/>
      <c r="GL394" s="29"/>
      <c r="GM394" s="29"/>
      <c r="GN394" s="29"/>
      <c r="GO394" s="29"/>
      <c r="GP394" s="29"/>
      <c r="GQ394" s="29"/>
      <c r="GR394" s="29"/>
      <c r="GS394" s="29"/>
      <c r="GT394" s="29"/>
      <c r="GU394" s="29"/>
      <c r="GV394" s="29"/>
      <c r="GW394" s="29"/>
      <c r="GX394" s="29"/>
      <c r="GY394" s="29"/>
      <c r="GZ394" s="29"/>
      <c r="HA394" s="29"/>
      <c r="HB394" s="29"/>
    </row>
    <row r="395" spans="1:210">
      <c r="A395" s="4"/>
      <c r="B395" s="127"/>
      <c r="C395" s="127"/>
      <c r="D395" s="127"/>
      <c r="E395" s="127"/>
      <c r="F395" s="128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4"/>
      <c r="AQ395" s="4"/>
      <c r="GD395" s="29"/>
      <c r="GE395" s="29"/>
      <c r="GF395" s="29"/>
      <c r="GG395" s="29"/>
      <c r="GH395" s="29"/>
      <c r="GI395" s="29"/>
      <c r="GJ395" s="29"/>
      <c r="GK395" s="29"/>
      <c r="GL395" s="29"/>
      <c r="GM395" s="29"/>
      <c r="GN395" s="29"/>
      <c r="GO395" s="29"/>
      <c r="GP395" s="29"/>
      <c r="GQ395" s="29"/>
      <c r="GR395" s="29"/>
      <c r="GS395" s="29"/>
      <c r="GT395" s="29"/>
      <c r="GU395" s="29"/>
      <c r="GV395" s="29"/>
      <c r="GW395" s="29"/>
      <c r="GX395" s="29"/>
      <c r="GY395" s="29"/>
      <c r="GZ395" s="29"/>
      <c r="HA395" s="29"/>
      <c r="HB395" s="29"/>
    </row>
    <row r="396" spans="1:210">
      <c r="A396" s="4"/>
      <c r="B396" s="127"/>
      <c r="C396" s="127"/>
      <c r="D396" s="127"/>
      <c r="E396" s="127"/>
      <c r="F396" s="128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4"/>
      <c r="AQ396" s="4"/>
      <c r="GD396" s="29"/>
      <c r="GE396" s="29"/>
      <c r="GF396" s="29"/>
      <c r="GG396" s="29"/>
      <c r="GH396" s="29"/>
      <c r="GI396" s="29"/>
      <c r="GJ396" s="29"/>
      <c r="GK396" s="29"/>
      <c r="GL396" s="29"/>
      <c r="GM396" s="29"/>
      <c r="GN396" s="29"/>
      <c r="GO396" s="29"/>
      <c r="GP396" s="29"/>
      <c r="GQ396" s="29"/>
      <c r="GR396" s="29"/>
      <c r="GS396" s="29"/>
      <c r="GT396" s="29"/>
      <c r="GU396" s="29"/>
      <c r="GV396" s="29"/>
      <c r="GW396" s="29"/>
      <c r="GX396" s="29"/>
      <c r="GY396" s="29"/>
      <c r="GZ396" s="29"/>
      <c r="HA396" s="29"/>
      <c r="HB396" s="29"/>
    </row>
    <row r="397" spans="1:210">
      <c r="A397" s="4"/>
      <c r="B397" s="127"/>
      <c r="C397" s="127"/>
      <c r="D397" s="127"/>
      <c r="E397" s="127"/>
      <c r="F397" s="128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4"/>
      <c r="AQ397" s="4"/>
      <c r="GD397" s="29"/>
      <c r="GE397" s="29"/>
      <c r="GF397" s="29"/>
      <c r="GG397" s="29"/>
      <c r="GH397" s="29"/>
      <c r="GI397" s="29"/>
      <c r="GJ397" s="29"/>
      <c r="GK397" s="29"/>
      <c r="GL397" s="29"/>
      <c r="GM397" s="29"/>
      <c r="GN397" s="29"/>
      <c r="GO397" s="29"/>
      <c r="GP397" s="29"/>
      <c r="GQ397" s="29"/>
      <c r="GR397" s="29"/>
      <c r="GS397" s="29"/>
      <c r="GT397" s="29"/>
      <c r="GU397" s="29"/>
      <c r="GV397" s="29"/>
      <c r="GW397" s="29"/>
      <c r="GX397" s="29"/>
      <c r="GY397" s="29"/>
      <c r="GZ397" s="29"/>
      <c r="HA397" s="29"/>
      <c r="HB397" s="29"/>
    </row>
    <row r="398" spans="1:210">
      <c r="A398" s="4"/>
      <c r="B398" s="127"/>
      <c r="C398" s="127"/>
      <c r="D398" s="127"/>
      <c r="E398" s="127"/>
      <c r="F398" s="128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4"/>
      <c r="AQ398" s="4"/>
      <c r="GD398" s="29"/>
      <c r="GE398" s="29"/>
      <c r="GF398" s="29"/>
      <c r="GG398" s="29"/>
      <c r="GH398" s="29"/>
      <c r="GI398" s="29"/>
      <c r="GJ398" s="29"/>
      <c r="GK398" s="29"/>
      <c r="GL398" s="29"/>
      <c r="GM398" s="29"/>
      <c r="GN398" s="29"/>
      <c r="GO398" s="29"/>
      <c r="GP398" s="29"/>
      <c r="GQ398" s="29"/>
      <c r="GR398" s="29"/>
      <c r="GS398" s="29"/>
      <c r="GT398" s="29"/>
      <c r="GU398" s="29"/>
      <c r="GV398" s="29"/>
      <c r="GW398" s="29"/>
      <c r="GX398" s="29"/>
      <c r="GY398" s="29"/>
      <c r="GZ398" s="29"/>
      <c r="HA398" s="29"/>
      <c r="HB398" s="29"/>
    </row>
    <row r="399" spans="1:210">
      <c r="A399" s="4"/>
      <c r="B399" s="127"/>
      <c r="C399" s="127"/>
      <c r="D399" s="127"/>
      <c r="E399" s="127"/>
      <c r="F399" s="128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4"/>
      <c r="AQ399" s="4"/>
      <c r="GD399" s="29"/>
      <c r="GE399" s="29"/>
      <c r="GF399" s="29"/>
      <c r="GG399" s="29"/>
      <c r="GH399" s="29"/>
      <c r="GI399" s="29"/>
      <c r="GJ399" s="29"/>
      <c r="GK399" s="29"/>
      <c r="GL399" s="29"/>
      <c r="GM399" s="29"/>
      <c r="GN399" s="29"/>
      <c r="GO399" s="29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</row>
    <row r="400" spans="1:210">
      <c r="A400" s="4"/>
      <c r="B400" s="127"/>
      <c r="C400" s="127"/>
      <c r="D400" s="127"/>
      <c r="E400" s="127"/>
      <c r="F400" s="128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4"/>
      <c r="AQ400" s="4"/>
      <c r="GD400" s="29"/>
      <c r="GE400" s="29"/>
      <c r="GF400" s="29"/>
      <c r="GG400" s="29"/>
      <c r="GH400" s="29"/>
      <c r="GI400" s="29"/>
      <c r="GJ400" s="29"/>
      <c r="GK400" s="29"/>
      <c r="GL400" s="29"/>
      <c r="GM400" s="29"/>
      <c r="GN400" s="29"/>
      <c r="GO400" s="29"/>
      <c r="GP400" s="29"/>
      <c r="GQ400" s="29"/>
      <c r="GR400" s="29"/>
      <c r="GS400" s="29"/>
      <c r="GT400" s="29"/>
      <c r="GU400" s="29"/>
      <c r="GV400" s="29"/>
      <c r="GW400" s="29"/>
      <c r="GX400" s="29"/>
      <c r="GY400" s="29"/>
      <c r="GZ400" s="29"/>
      <c r="HA400" s="29"/>
      <c r="HB400" s="29"/>
    </row>
    <row r="401" spans="1:210">
      <c r="A401" s="4"/>
      <c r="B401" s="127"/>
      <c r="C401" s="127"/>
      <c r="D401" s="127"/>
      <c r="E401" s="127"/>
      <c r="F401" s="128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4"/>
      <c r="AQ401" s="4"/>
      <c r="GD401" s="29"/>
      <c r="GE401" s="29"/>
      <c r="GF401" s="29"/>
      <c r="GG401" s="29"/>
      <c r="GH401" s="29"/>
      <c r="GI401" s="29"/>
      <c r="GJ401" s="29"/>
      <c r="GK401" s="29"/>
      <c r="GL401" s="29"/>
      <c r="GM401" s="29"/>
      <c r="GN401" s="29"/>
      <c r="GO401" s="29"/>
      <c r="GP401" s="29"/>
      <c r="GQ401" s="29"/>
      <c r="GR401" s="29"/>
      <c r="GS401" s="29"/>
      <c r="GT401" s="29"/>
      <c r="GU401" s="29"/>
      <c r="GV401" s="29"/>
      <c r="GW401" s="29"/>
      <c r="GX401" s="29"/>
      <c r="GY401" s="29"/>
      <c r="GZ401" s="29"/>
      <c r="HA401" s="29"/>
      <c r="HB401" s="29"/>
    </row>
    <row r="402" spans="1:210">
      <c r="A402" s="4"/>
      <c r="B402" s="127"/>
      <c r="C402" s="127"/>
      <c r="D402" s="127"/>
      <c r="E402" s="127"/>
      <c r="F402" s="128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4"/>
      <c r="AQ402" s="4"/>
      <c r="GD402" s="29"/>
      <c r="GE402" s="29"/>
      <c r="GF402" s="29"/>
      <c r="GG402" s="29"/>
      <c r="GH402" s="29"/>
      <c r="GI402" s="29"/>
      <c r="GJ402" s="29"/>
      <c r="GK402" s="29"/>
      <c r="GL402" s="29"/>
      <c r="GM402" s="29"/>
      <c r="GN402" s="29"/>
      <c r="GO402" s="29"/>
      <c r="GP402" s="29"/>
      <c r="GQ402" s="29"/>
      <c r="GR402" s="29"/>
      <c r="GS402" s="29"/>
      <c r="GT402" s="29"/>
      <c r="GU402" s="29"/>
      <c r="GV402" s="29"/>
      <c r="GW402" s="29"/>
      <c r="GX402" s="29"/>
      <c r="GY402" s="29"/>
      <c r="GZ402" s="29"/>
      <c r="HA402" s="29"/>
      <c r="HB402" s="29"/>
    </row>
    <row r="403" spans="1:210">
      <c r="A403" s="4"/>
      <c r="B403" s="127"/>
      <c r="C403" s="127"/>
      <c r="D403" s="127"/>
      <c r="E403" s="127"/>
      <c r="F403" s="128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4"/>
      <c r="AQ403" s="4"/>
      <c r="GD403" s="29"/>
      <c r="GE403" s="29"/>
      <c r="GF403" s="29"/>
      <c r="GG403" s="29"/>
      <c r="GH403" s="29"/>
      <c r="GI403" s="29"/>
      <c r="GJ403" s="29"/>
      <c r="GK403" s="29"/>
      <c r="GL403" s="29"/>
      <c r="GM403" s="29"/>
      <c r="GN403" s="29"/>
      <c r="GO403" s="29"/>
      <c r="GP403" s="29"/>
      <c r="GQ403" s="29"/>
      <c r="GR403" s="29"/>
      <c r="GS403" s="29"/>
      <c r="GT403" s="29"/>
      <c r="GU403" s="29"/>
      <c r="GV403" s="29"/>
      <c r="GW403" s="29"/>
      <c r="GX403" s="29"/>
      <c r="GY403" s="29"/>
      <c r="GZ403" s="29"/>
      <c r="HA403" s="29"/>
      <c r="HB403" s="29"/>
    </row>
    <row r="404" spans="1:210">
      <c r="A404" s="4"/>
      <c r="B404" s="127"/>
      <c r="C404" s="127"/>
      <c r="D404" s="127"/>
      <c r="E404" s="127"/>
      <c r="F404" s="128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4"/>
      <c r="AQ404" s="4"/>
      <c r="GD404" s="29"/>
      <c r="GE404" s="29"/>
      <c r="GF404" s="29"/>
      <c r="GG404" s="29"/>
      <c r="GH404" s="29"/>
      <c r="GI404" s="29"/>
      <c r="GJ404" s="29"/>
      <c r="GK404" s="29"/>
      <c r="GL404" s="29"/>
      <c r="GM404" s="29"/>
      <c r="GN404" s="29"/>
      <c r="GO404" s="29"/>
      <c r="GP404" s="29"/>
      <c r="GQ404" s="29"/>
      <c r="GR404" s="29"/>
      <c r="GS404" s="29"/>
      <c r="GT404" s="29"/>
      <c r="GU404" s="29"/>
      <c r="GV404" s="29"/>
      <c r="GW404" s="29"/>
      <c r="GX404" s="29"/>
      <c r="GY404" s="29"/>
      <c r="GZ404" s="29"/>
      <c r="HA404" s="29"/>
      <c r="HB404" s="29"/>
    </row>
    <row r="405" spans="1:210">
      <c r="A405" s="4"/>
      <c r="B405" s="127"/>
      <c r="C405" s="127"/>
      <c r="D405" s="127"/>
      <c r="E405" s="127"/>
      <c r="F405" s="128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4"/>
      <c r="AQ405" s="4"/>
      <c r="GD405" s="29"/>
      <c r="GE405" s="29"/>
      <c r="GF405" s="29"/>
      <c r="GG405" s="29"/>
      <c r="GH405" s="29"/>
      <c r="GI405" s="29"/>
      <c r="GJ405" s="29"/>
      <c r="GK405" s="29"/>
      <c r="GL405" s="29"/>
      <c r="GM405" s="29"/>
      <c r="GN405" s="29"/>
      <c r="GO405" s="29"/>
      <c r="GP405" s="29"/>
      <c r="GQ405" s="29"/>
      <c r="GR405" s="29"/>
      <c r="GS405" s="29"/>
      <c r="GT405" s="29"/>
      <c r="GU405" s="29"/>
      <c r="GV405" s="29"/>
      <c r="GW405" s="29"/>
      <c r="GX405" s="29"/>
      <c r="GY405" s="29"/>
      <c r="GZ405" s="29"/>
      <c r="HA405" s="29"/>
      <c r="HB405" s="29"/>
    </row>
    <row r="406" spans="1:210">
      <c r="A406" s="4"/>
      <c r="B406" s="127"/>
      <c r="C406" s="127"/>
      <c r="D406" s="127"/>
      <c r="E406" s="127"/>
      <c r="F406" s="128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4"/>
      <c r="AQ406" s="4"/>
      <c r="GD406" s="29"/>
      <c r="GE406" s="29"/>
      <c r="GF406" s="29"/>
      <c r="GG406" s="29"/>
      <c r="GH406" s="29"/>
      <c r="GI406" s="29"/>
      <c r="GJ406" s="29"/>
      <c r="GK406" s="29"/>
      <c r="GL406" s="29"/>
      <c r="GM406" s="29"/>
      <c r="GN406" s="29"/>
      <c r="GO406" s="29"/>
      <c r="GP406" s="29"/>
      <c r="GQ406" s="29"/>
      <c r="GR406" s="29"/>
      <c r="GS406" s="29"/>
      <c r="GT406" s="29"/>
      <c r="GU406" s="29"/>
      <c r="GV406" s="29"/>
      <c r="GW406" s="29"/>
      <c r="GX406" s="29"/>
      <c r="GY406" s="29"/>
      <c r="GZ406" s="29"/>
      <c r="HA406" s="29"/>
      <c r="HB406" s="29"/>
    </row>
    <row r="407" spans="1:210">
      <c r="A407" s="4"/>
      <c r="B407" s="127"/>
      <c r="C407" s="127"/>
      <c r="D407" s="127"/>
      <c r="E407" s="127"/>
      <c r="F407" s="128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4"/>
      <c r="AQ407" s="4"/>
      <c r="GD407" s="29"/>
      <c r="GE407" s="29"/>
      <c r="GF407" s="29"/>
      <c r="GG407" s="29"/>
      <c r="GH407" s="29"/>
      <c r="GI407" s="29"/>
      <c r="GJ407" s="29"/>
      <c r="GK407" s="29"/>
      <c r="GL407" s="29"/>
      <c r="GM407" s="29"/>
      <c r="GN407" s="29"/>
      <c r="GO407" s="29"/>
      <c r="GP407" s="29"/>
      <c r="GQ407" s="29"/>
      <c r="GR407" s="29"/>
      <c r="GS407" s="29"/>
      <c r="GT407" s="29"/>
      <c r="GU407" s="29"/>
      <c r="GV407" s="29"/>
      <c r="GW407" s="29"/>
      <c r="GX407" s="29"/>
      <c r="GY407" s="29"/>
      <c r="GZ407" s="29"/>
      <c r="HA407" s="29"/>
      <c r="HB407" s="29"/>
    </row>
    <row r="408" spans="1:210">
      <c r="A408" s="4"/>
      <c r="B408" s="127"/>
      <c r="C408" s="127"/>
      <c r="D408" s="127"/>
      <c r="E408" s="127"/>
      <c r="F408" s="128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4"/>
      <c r="AQ408" s="4"/>
      <c r="GD408" s="29"/>
      <c r="GE408" s="29"/>
      <c r="GF408" s="29"/>
      <c r="GG408" s="29"/>
      <c r="GH408" s="29"/>
      <c r="GI408" s="29"/>
      <c r="GJ408" s="29"/>
      <c r="GK408" s="29"/>
      <c r="GL408" s="29"/>
      <c r="GM408" s="29"/>
      <c r="GN408" s="29"/>
      <c r="GO408" s="29"/>
      <c r="GP408" s="29"/>
      <c r="GQ408" s="29"/>
      <c r="GR408" s="29"/>
      <c r="GS408" s="29"/>
      <c r="GT408" s="29"/>
      <c r="GU408" s="29"/>
      <c r="GV408" s="29"/>
      <c r="GW408" s="29"/>
      <c r="GX408" s="29"/>
      <c r="GY408" s="29"/>
      <c r="GZ408" s="29"/>
      <c r="HA408" s="29"/>
      <c r="HB408" s="29"/>
    </row>
    <row r="409" spans="1:210">
      <c r="A409" s="4"/>
      <c r="B409" s="127"/>
      <c r="C409" s="127"/>
      <c r="D409" s="127"/>
      <c r="E409" s="127"/>
      <c r="F409" s="128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4"/>
      <c r="AQ409" s="4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</row>
    <row r="410" spans="1:210">
      <c r="A410" s="4"/>
      <c r="B410" s="127"/>
      <c r="C410" s="127"/>
      <c r="D410" s="127"/>
      <c r="E410" s="127"/>
      <c r="F410" s="128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4"/>
      <c r="AQ410" s="4"/>
      <c r="GD410" s="29"/>
      <c r="GE410" s="29"/>
      <c r="GF410" s="29"/>
      <c r="GG410" s="29"/>
      <c r="GH410" s="29"/>
      <c r="GI410" s="29"/>
      <c r="GJ410" s="29"/>
      <c r="GK410" s="29"/>
      <c r="GL410" s="29"/>
      <c r="GM410" s="29"/>
      <c r="GN410" s="29"/>
      <c r="GO410" s="29"/>
      <c r="GP410" s="29"/>
      <c r="GQ410" s="29"/>
      <c r="GR410" s="29"/>
      <c r="GS410" s="29"/>
      <c r="GT410" s="29"/>
      <c r="GU410" s="29"/>
      <c r="GV410" s="29"/>
      <c r="GW410" s="29"/>
      <c r="GX410" s="29"/>
      <c r="GY410" s="29"/>
      <c r="GZ410" s="29"/>
      <c r="HA410" s="29"/>
      <c r="HB410" s="29"/>
    </row>
    <row r="411" spans="1:210">
      <c r="A411" s="4"/>
      <c r="B411" s="127"/>
      <c r="C411" s="127"/>
      <c r="D411" s="127"/>
      <c r="E411" s="127"/>
      <c r="F411" s="128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4"/>
      <c r="AQ411" s="4"/>
      <c r="GD411" s="29"/>
      <c r="GE411" s="29"/>
      <c r="GF411" s="29"/>
      <c r="GG411" s="29"/>
      <c r="GH411" s="29"/>
      <c r="GI411" s="29"/>
      <c r="GJ411" s="29"/>
      <c r="GK411" s="29"/>
      <c r="GL411" s="29"/>
      <c r="GM411" s="29"/>
      <c r="GN411" s="29"/>
      <c r="GO411" s="29"/>
      <c r="GP411" s="29"/>
      <c r="GQ411" s="29"/>
      <c r="GR411" s="29"/>
      <c r="GS411" s="29"/>
      <c r="GT411" s="29"/>
      <c r="GU411" s="29"/>
      <c r="GV411" s="29"/>
      <c r="GW411" s="29"/>
      <c r="GX411" s="29"/>
      <c r="GY411" s="29"/>
      <c r="GZ411" s="29"/>
      <c r="HA411" s="29"/>
      <c r="HB411" s="29"/>
    </row>
    <row r="412" spans="1:210">
      <c r="A412" s="4"/>
      <c r="B412" s="127"/>
      <c r="C412" s="127"/>
      <c r="D412" s="127"/>
      <c r="E412" s="127"/>
      <c r="F412" s="128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4"/>
      <c r="AQ412" s="4"/>
      <c r="GD412" s="29"/>
      <c r="GE412" s="29"/>
      <c r="GF412" s="29"/>
      <c r="GG412" s="29"/>
      <c r="GH412" s="29"/>
      <c r="GI412" s="29"/>
      <c r="GJ412" s="29"/>
      <c r="GK412" s="29"/>
      <c r="GL412" s="29"/>
      <c r="GM412" s="29"/>
      <c r="GN412" s="29"/>
      <c r="GO412" s="29"/>
      <c r="GP412" s="29"/>
      <c r="GQ412" s="29"/>
      <c r="GR412" s="29"/>
      <c r="GS412" s="29"/>
      <c r="GT412" s="29"/>
      <c r="GU412" s="29"/>
      <c r="GV412" s="29"/>
      <c r="GW412" s="29"/>
      <c r="GX412" s="29"/>
      <c r="GY412" s="29"/>
      <c r="GZ412" s="29"/>
      <c r="HA412" s="29"/>
      <c r="HB412" s="29"/>
    </row>
    <row r="413" spans="1:210">
      <c r="A413" s="4"/>
      <c r="B413" s="127"/>
      <c r="C413" s="127"/>
      <c r="D413" s="127"/>
      <c r="E413" s="127"/>
      <c r="F413" s="128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4"/>
      <c r="AQ413" s="4"/>
      <c r="GD413" s="29"/>
      <c r="GE413" s="29"/>
      <c r="GF413" s="29"/>
      <c r="GG413" s="29"/>
      <c r="GH413" s="29"/>
      <c r="GI413" s="29"/>
      <c r="GJ413" s="29"/>
      <c r="GK413" s="29"/>
      <c r="GL413" s="29"/>
      <c r="GM413" s="29"/>
      <c r="GN413" s="29"/>
      <c r="GO413" s="29"/>
      <c r="GP413" s="29"/>
      <c r="GQ413" s="29"/>
      <c r="GR413" s="29"/>
      <c r="GS413" s="29"/>
      <c r="GT413" s="29"/>
      <c r="GU413" s="29"/>
      <c r="GV413" s="29"/>
      <c r="GW413" s="29"/>
      <c r="GX413" s="29"/>
      <c r="GY413" s="29"/>
      <c r="GZ413" s="29"/>
      <c r="HA413" s="29"/>
      <c r="HB413" s="29"/>
    </row>
    <row r="414" spans="1:210">
      <c r="A414" s="4"/>
      <c r="B414" s="127"/>
      <c r="C414" s="127"/>
      <c r="D414" s="127"/>
      <c r="E414" s="127"/>
      <c r="F414" s="128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4"/>
      <c r="AQ414" s="4"/>
      <c r="GD414" s="29"/>
      <c r="GE414" s="29"/>
      <c r="GF414" s="29"/>
      <c r="GG414" s="29"/>
      <c r="GH414" s="29"/>
      <c r="GI414" s="29"/>
      <c r="GJ414" s="29"/>
      <c r="GK414" s="29"/>
      <c r="GL414" s="29"/>
      <c r="GM414" s="29"/>
      <c r="GN414" s="29"/>
      <c r="GO414" s="29"/>
      <c r="GP414" s="29"/>
      <c r="GQ414" s="29"/>
      <c r="GR414" s="29"/>
      <c r="GS414" s="29"/>
      <c r="GT414" s="29"/>
      <c r="GU414" s="29"/>
      <c r="GV414" s="29"/>
      <c r="GW414" s="29"/>
      <c r="GX414" s="29"/>
      <c r="GY414" s="29"/>
      <c r="GZ414" s="29"/>
      <c r="HA414" s="29"/>
      <c r="HB414" s="29"/>
    </row>
    <row r="415" spans="1:210">
      <c r="A415" s="4"/>
      <c r="B415" s="127"/>
      <c r="C415" s="127"/>
      <c r="D415" s="127"/>
      <c r="E415" s="127"/>
      <c r="F415" s="128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4"/>
      <c r="AQ415" s="4"/>
      <c r="GD415" s="29"/>
      <c r="GE415" s="29"/>
      <c r="GF415" s="29"/>
      <c r="GG415" s="29"/>
      <c r="GH415" s="29"/>
      <c r="GI415" s="29"/>
      <c r="GJ415" s="29"/>
      <c r="GK415" s="29"/>
      <c r="GL415" s="29"/>
      <c r="GM415" s="29"/>
      <c r="GN415" s="29"/>
      <c r="GO415" s="29"/>
      <c r="GP415" s="29"/>
      <c r="GQ415" s="29"/>
      <c r="GR415" s="29"/>
      <c r="GS415" s="29"/>
      <c r="GT415" s="29"/>
      <c r="GU415" s="29"/>
      <c r="GV415" s="29"/>
      <c r="GW415" s="29"/>
      <c r="GX415" s="29"/>
      <c r="GY415" s="29"/>
      <c r="GZ415" s="29"/>
      <c r="HA415" s="29"/>
      <c r="HB415" s="29"/>
    </row>
    <row r="416" spans="1:210">
      <c r="A416" s="4"/>
      <c r="B416" s="127"/>
      <c r="C416" s="127"/>
      <c r="D416" s="127"/>
      <c r="E416" s="127"/>
      <c r="F416" s="128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4"/>
      <c r="AQ416" s="4"/>
      <c r="GD416" s="29"/>
      <c r="GE416" s="29"/>
      <c r="GF416" s="29"/>
      <c r="GG416" s="29"/>
      <c r="GH416" s="29"/>
      <c r="GI416" s="29"/>
      <c r="GJ416" s="29"/>
      <c r="GK416" s="29"/>
      <c r="GL416" s="29"/>
      <c r="GM416" s="29"/>
      <c r="GN416" s="29"/>
      <c r="GO416" s="29"/>
      <c r="GP416" s="29"/>
      <c r="GQ416" s="29"/>
      <c r="GR416" s="29"/>
      <c r="GS416" s="29"/>
      <c r="GT416" s="29"/>
      <c r="GU416" s="29"/>
      <c r="GV416" s="29"/>
      <c r="GW416" s="29"/>
      <c r="GX416" s="29"/>
      <c r="GY416" s="29"/>
      <c r="GZ416" s="29"/>
      <c r="HA416" s="29"/>
      <c r="HB416" s="29"/>
    </row>
    <row r="417" spans="1:210">
      <c r="A417" s="4"/>
      <c r="B417" s="127"/>
      <c r="C417" s="127"/>
      <c r="D417" s="127"/>
      <c r="E417" s="127"/>
      <c r="F417" s="128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4"/>
      <c r="AQ417" s="4"/>
      <c r="GD417" s="29"/>
      <c r="GE417" s="29"/>
      <c r="GF417" s="29"/>
      <c r="GG417" s="29"/>
      <c r="GH417" s="29"/>
      <c r="GI417" s="29"/>
      <c r="GJ417" s="29"/>
      <c r="GK417" s="29"/>
      <c r="GL417" s="29"/>
      <c r="GM417" s="29"/>
      <c r="GN417" s="29"/>
      <c r="GO417" s="29"/>
      <c r="GP417" s="29"/>
      <c r="GQ417" s="29"/>
      <c r="GR417" s="29"/>
      <c r="GS417" s="29"/>
      <c r="GT417" s="29"/>
      <c r="GU417" s="29"/>
      <c r="GV417" s="29"/>
      <c r="GW417" s="29"/>
      <c r="GX417" s="29"/>
      <c r="GY417" s="29"/>
      <c r="GZ417" s="29"/>
      <c r="HA417" s="29"/>
      <c r="HB417" s="29"/>
    </row>
    <row r="418" spans="1:210">
      <c r="A418" s="4"/>
      <c r="B418" s="127"/>
      <c r="C418" s="127"/>
      <c r="D418" s="127"/>
      <c r="E418" s="127"/>
      <c r="F418" s="128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4"/>
      <c r="AQ418" s="4"/>
      <c r="GD418" s="29"/>
      <c r="GE418" s="29"/>
      <c r="GF418" s="29"/>
      <c r="GG418" s="29"/>
      <c r="GH418" s="29"/>
      <c r="GI418" s="29"/>
      <c r="GJ418" s="29"/>
      <c r="GK418" s="29"/>
      <c r="GL418" s="29"/>
      <c r="GM418" s="29"/>
      <c r="GN418" s="29"/>
      <c r="GO418" s="29"/>
      <c r="GP418" s="29"/>
      <c r="GQ418" s="29"/>
      <c r="GR418" s="29"/>
      <c r="GS418" s="29"/>
      <c r="GT418" s="29"/>
      <c r="GU418" s="29"/>
      <c r="GV418" s="29"/>
      <c r="GW418" s="29"/>
      <c r="GX418" s="29"/>
      <c r="GY418" s="29"/>
      <c r="GZ418" s="29"/>
      <c r="HA418" s="29"/>
      <c r="HB418" s="29"/>
    </row>
    <row r="419" spans="1:210">
      <c r="A419" s="4"/>
      <c r="B419" s="127"/>
      <c r="C419" s="127"/>
      <c r="D419" s="127"/>
      <c r="E419" s="127"/>
      <c r="F419" s="128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4"/>
      <c r="AQ419" s="4"/>
      <c r="GD419" s="29"/>
      <c r="GE419" s="29"/>
      <c r="GF419" s="29"/>
      <c r="GG419" s="29"/>
      <c r="GH419" s="29"/>
      <c r="GI419" s="29"/>
      <c r="GJ419" s="29"/>
      <c r="GK419" s="29"/>
      <c r="GL419" s="29"/>
      <c r="GM419" s="29"/>
      <c r="GN419" s="29"/>
      <c r="GO419" s="29"/>
      <c r="GP419" s="29"/>
      <c r="GQ419" s="29"/>
      <c r="GR419" s="29"/>
      <c r="GS419" s="29"/>
      <c r="GT419" s="29"/>
      <c r="GU419" s="29"/>
      <c r="GV419" s="29"/>
      <c r="GW419" s="29"/>
      <c r="GX419" s="29"/>
      <c r="GY419" s="29"/>
      <c r="GZ419" s="29"/>
      <c r="HA419" s="29"/>
      <c r="HB419" s="29"/>
    </row>
    <row r="420" spans="1:210">
      <c r="A420" s="4"/>
      <c r="B420" s="127"/>
      <c r="C420" s="127"/>
      <c r="D420" s="127"/>
      <c r="E420" s="127"/>
      <c r="F420" s="128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4"/>
      <c r="AQ420" s="4"/>
      <c r="GD420" s="29"/>
      <c r="GE420" s="29"/>
      <c r="GF420" s="29"/>
      <c r="GG420" s="29"/>
      <c r="GH420" s="29"/>
      <c r="GI420" s="29"/>
      <c r="GJ420" s="29"/>
      <c r="GK420" s="29"/>
      <c r="GL420" s="29"/>
      <c r="GM420" s="29"/>
      <c r="GN420" s="29"/>
      <c r="GO420" s="29"/>
      <c r="GP420" s="29"/>
      <c r="GQ420" s="29"/>
      <c r="GR420" s="29"/>
      <c r="GS420" s="29"/>
      <c r="GT420" s="29"/>
      <c r="GU420" s="29"/>
      <c r="GV420" s="29"/>
      <c r="GW420" s="29"/>
      <c r="GX420" s="29"/>
      <c r="GY420" s="29"/>
      <c r="GZ420" s="29"/>
      <c r="HA420" s="29"/>
      <c r="HB420" s="29"/>
    </row>
    <row r="421" spans="1:210">
      <c r="A421" s="4"/>
      <c r="B421" s="127"/>
      <c r="C421" s="127"/>
      <c r="D421" s="127"/>
      <c r="E421" s="127"/>
      <c r="F421" s="128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4"/>
      <c r="AQ421" s="4"/>
      <c r="GD421" s="29"/>
      <c r="GE421" s="29"/>
      <c r="GF421" s="29"/>
      <c r="GG421" s="29"/>
      <c r="GH421" s="29"/>
      <c r="GI421" s="29"/>
      <c r="GJ421" s="29"/>
      <c r="GK421" s="29"/>
      <c r="GL421" s="29"/>
      <c r="GM421" s="29"/>
      <c r="GN421" s="29"/>
      <c r="GO421" s="29"/>
      <c r="GP421" s="29"/>
      <c r="GQ421" s="29"/>
      <c r="GR421" s="29"/>
      <c r="GS421" s="29"/>
      <c r="GT421" s="29"/>
      <c r="GU421" s="29"/>
      <c r="GV421" s="29"/>
      <c r="GW421" s="29"/>
      <c r="GX421" s="29"/>
      <c r="GY421" s="29"/>
      <c r="GZ421" s="29"/>
      <c r="HA421" s="29"/>
      <c r="HB421" s="29"/>
    </row>
    <row r="422" spans="1:210">
      <c r="A422" s="4"/>
      <c r="B422" s="127"/>
      <c r="C422" s="127"/>
      <c r="D422" s="127"/>
      <c r="E422" s="127"/>
      <c r="F422" s="128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4"/>
      <c r="AQ422" s="4"/>
      <c r="GD422" s="29"/>
      <c r="GE422" s="29"/>
      <c r="GF422" s="29"/>
      <c r="GG422" s="29"/>
      <c r="GH422" s="29"/>
      <c r="GI422" s="29"/>
      <c r="GJ422" s="29"/>
      <c r="GK422" s="29"/>
      <c r="GL422" s="29"/>
      <c r="GM422" s="29"/>
      <c r="GN422" s="29"/>
      <c r="GO422" s="29"/>
      <c r="GP422" s="29"/>
      <c r="GQ422" s="29"/>
      <c r="GR422" s="29"/>
      <c r="GS422" s="29"/>
      <c r="GT422" s="29"/>
      <c r="GU422" s="29"/>
      <c r="GV422" s="29"/>
      <c r="GW422" s="29"/>
      <c r="GX422" s="29"/>
      <c r="GY422" s="29"/>
      <c r="GZ422" s="29"/>
      <c r="HA422" s="29"/>
      <c r="HB422" s="29"/>
    </row>
    <row r="423" spans="1:210">
      <c r="A423" s="4"/>
      <c r="B423" s="127"/>
      <c r="C423" s="127"/>
      <c r="D423" s="127"/>
      <c r="E423" s="127"/>
      <c r="F423" s="128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4"/>
      <c r="AQ423" s="4"/>
      <c r="GD423" s="29"/>
      <c r="GE423" s="29"/>
      <c r="GF423" s="29"/>
      <c r="GG423" s="29"/>
      <c r="GH423" s="29"/>
      <c r="GI423" s="29"/>
      <c r="GJ423" s="29"/>
      <c r="GK423" s="29"/>
      <c r="GL423" s="29"/>
      <c r="GM423" s="29"/>
      <c r="GN423" s="29"/>
      <c r="GO423" s="29"/>
      <c r="GP423" s="29"/>
      <c r="GQ423" s="29"/>
      <c r="GR423" s="29"/>
      <c r="GS423" s="29"/>
      <c r="GT423" s="29"/>
      <c r="GU423" s="29"/>
      <c r="GV423" s="29"/>
      <c r="GW423" s="29"/>
      <c r="GX423" s="29"/>
      <c r="GY423" s="29"/>
      <c r="GZ423" s="29"/>
      <c r="HA423" s="29"/>
      <c r="HB423" s="29"/>
    </row>
    <row r="424" spans="1:210">
      <c r="A424" s="4"/>
      <c r="B424" s="127"/>
      <c r="C424" s="127"/>
      <c r="D424" s="127"/>
      <c r="E424" s="127"/>
      <c r="F424" s="128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4"/>
      <c r="AQ424" s="4"/>
      <c r="GD424" s="29"/>
      <c r="GE424" s="29"/>
      <c r="GF424" s="29"/>
      <c r="GG424" s="29"/>
      <c r="GH424" s="29"/>
      <c r="GI424" s="29"/>
      <c r="GJ424" s="29"/>
      <c r="GK424" s="29"/>
      <c r="GL424" s="29"/>
      <c r="GM424" s="29"/>
      <c r="GN424" s="29"/>
      <c r="GO424" s="29"/>
      <c r="GP424" s="29"/>
      <c r="GQ424" s="29"/>
      <c r="GR424" s="29"/>
      <c r="GS424" s="29"/>
      <c r="GT424" s="29"/>
      <c r="GU424" s="29"/>
      <c r="GV424" s="29"/>
      <c r="GW424" s="29"/>
      <c r="GX424" s="29"/>
      <c r="GY424" s="29"/>
      <c r="GZ424" s="29"/>
      <c r="HA424" s="29"/>
      <c r="HB424" s="29"/>
    </row>
    <row r="425" spans="1:210">
      <c r="A425" s="4"/>
      <c r="B425" s="127"/>
      <c r="C425" s="127"/>
      <c r="D425" s="127"/>
      <c r="E425" s="127"/>
      <c r="F425" s="128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4"/>
      <c r="AQ425" s="4"/>
      <c r="GD425" s="29"/>
      <c r="GE425" s="29"/>
      <c r="GF425" s="29"/>
      <c r="GG425" s="29"/>
      <c r="GH425" s="29"/>
      <c r="GI425" s="29"/>
      <c r="GJ425" s="29"/>
      <c r="GK425" s="29"/>
      <c r="GL425" s="29"/>
      <c r="GM425" s="29"/>
      <c r="GN425" s="29"/>
      <c r="GO425" s="29"/>
      <c r="GP425" s="29"/>
      <c r="GQ425" s="29"/>
      <c r="GR425" s="29"/>
      <c r="GS425" s="29"/>
      <c r="GT425" s="29"/>
      <c r="GU425" s="29"/>
      <c r="GV425" s="29"/>
      <c r="GW425" s="29"/>
      <c r="GX425" s="29"/>
      <c r="GY425" s="29"/>
      <c r="GZ425" s="29"/>
      <c r="HA425" s="29"/>
      <c r="HB425" s="29"/>
    </row>
    <row r="426" spans="1:210">
      <c r="A426" s="4"/>
      <c r="B426" s="127"/>
      <c r="C426" s="127"/>
      <c r="D426" s="127"/>
      <c r="E426" s="127"/>
      <c r="F426" s="128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4"/>
      <c r="AQ426" s="4"/>
      <c r="GD426" s="29"/>
      <c r="GE426" s="29"/>
      <c r="GF426" s="29"/>
      <c r="GG426" s="29"/>
      <c r="GH426" s="29"/>
      <c r="GI426" s="29"/>
      <c r="GJ426" s="29"/>
      <c r="GK426" s="29"/>
      <c r="GL426" s="29"/>
      <c r="GM426" s="29"/>
      <c r="GN426" s="29"/>
      <c r="GO426" s="29"/>
      <c r="GP426" s="29"/>
      <c r="GQ426" s="29"/>
      <c r="GR426" s="29"/>
      <c r="GS426" s="29"/>
      <c r="GT426" s="29"/>
      <c r="GU426" s="29"/>
      <c r="GV426" s="29"/>
      <c r="GW426" s="29"/>
      <c r="GX426" s="29"/>
      <c r="GY426" s="29"/>
      <c r="GZ426" s="29"/>
      <c r="HA426" s="29"/>
      <c r="HB426" s="29"/>
    </row>
    <row r="427" spans="1:210">
      <c r="A427" s="4"/>
      <c r="B427" s="127"/>
      <c r="C427" s="127"/>
      <c r="D427" s="127"/>
      <c r="E427" s="127"/>
      <c r="F427" s="128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4"/>
      <c r="AQ427" s="4"/>
      <c r="GD427" s="29"/>
      <c r="GE427" s="29"/>
      <c r="GF427" s="29"/>
      <c r="GG427" s="29"/>
      <c r="GH427" s="29"/>
      <c r="GI427" s="29"/>
      <c r="GJ427" s="29"/>
      <c r="GK427" s="29"/>
      <c r="GL427" s="29"/>
      <c r="GM427" s="29"/>
      <c r="GN427" s="29"/>
      <c r="GO427" s="29"/>
      <c r="GP427" s="29"/>
      <c r="GQ427" s="29"/>
      <c r="GR427" s="29"/>
      <c r="GS427" s="29"/>
      <c r="GT427" s="29"/>
      <c r="GU427" s="29"/>
      <c r="GV427" s="29"/>
      <c r="GW427" s="29"/>
      <c r="GX427" s="29"/>
      <c r="GY427" s="29"/>
      <c r="GZ427" s="29"/>
      <c r="HA427" s="29"/>
      <c r="HB427" s="29"/>
    </row>
    <row r="428" spans="1:210">
      <c r="A428" s="4"/>
      <c r="B428" s="127"/>
      <c r="C428" s="127"/>
      <c r="D428" s="127"/>
      <c r="E428" s="127"/>
      <c r="F428" s="128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4"/>
      <c r="AQ428" s="4"/>
      <c r="GD428" s="29"/>
      <c r="GE428" s="29"/>
      <c r="GF428" s="29"/>
      <c r="GG428" s="29"/>
      <c r="GH428" s="29"/>
      <c r="GI428" s="29"/>
      <c r="GJ428" s="29"/>
      <c r="GK428" s="29"/>
      <c r="GL428" s="29"/>
      <c r="GM428" s="29"/>
      <c r="GN428" s="29"/>
      <c r="GO428" s="29"/>
      <c r="GP428" s="29"/>
      <c r="GQ428" s="29"/>
      <c r="GR428" s="29"/>
      <c r="GS428" s="29"/>
      <c r="GT428" s="29"/>
      <c r="GU428" s="29"/>
      <c r="GV428" s="29"/>
      <c r="GW428" s="29"/>
      <c r="GX428" s="29"/>
      <c r="GY428" s="29"/>
      <c r="GZ428" s="29"/>
      <c r="HA428" s="29"/>
      <c r="HB428" s="29"/>
    </row>
    <row r="429" spans="1:210">
      <c r="A429" s="4"/>
      <c r="B429" s="127"/>
      <c r="C429" s="127"/>
      <c r="D429" s="127"/>
      <c r="E429" s="127"/>
      <c r="F429" s="128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4"/>
      <c r="AQ429" s="4"/>
      <c r="GD429" s="29"/>
      <c r="GE429" s="29"/>
      <c r="GF429" s="29"/>
      <c r="GG429" s="29"/>
      <c r="GH429" s="29"/>
      <c r="GI429" s="29"/>
      <c r="GJ429" s="29"/>
      <c r="GK429" s="29"/>
      <c r="GL429" s="29"/>
      <c r="GM429" s="29"/>
      <c r="GN429" s="29"/>
      <c r="GO429" s="29"/>
      <c r="GP429" s="29"/>
      <c r="GQ429" s="29"/>
      <c r="GR429" s="29"/>
      <c r="GS429" s="29"/>
      <c r="GT429" s="29"/>
      <c r="GU429" s="29"/>
      <c r="GV429" s="29"/>
      <c r="GW429" s="29"/>
      <c r="GX429" s="29"/>
      <c r="GY429" s="29"/>
      <c r="GZ429" s="29"/>
      <c r="HA429" s="29"/>
      <c r="HB429" s="29"/>
    </row>
    <row r="430" spans="1:210">
      <c r="A430" s="4"/>
      <c r="B430" s="127"/>
      <c r="C430" s="127"/>
      <c r="D430" s="127"/>
      <c r="E430" s="127"/>
      <c r="F430" s="128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4"/>
      <c r="AQ430" s="4"/>
      <c r="GD430" s="29"/>
      <c r="GE430" s="29"/>
      <c r="GF430" s="29"/>
      <c r="GG430" s="29"/>
      <c r="GH430" s="29"/>
      <c r="GI430" s="29"/>
      <c r="GJ430" s="29"/>
      <c r="GK430" s="29"/>
      <c r="GL430" s="29"/>
      <c r="GM430" s="29"/>
      <c r="GN430" s="29"/>
      <c r="GO430" s="29"/>
      <c r="GP430" s="29"/>
      <c r="GQ430" s="29"/>
      <c r="GR430" s="29"/>
      <c r="GS430" s="29"/>
      <c r="GT430" s="29"/>
      <c r="GU430" s="29"/>
      <c r="GV430" s="29"/>
      <c r="GW430" s="29"/>
      <c r="GX430" s="29"/>
      <c r="GY430" s="29"/>
      <c r="GZ430" s="29"/>
      <c r="HA430" s="29"/>
      <c r="HB430" s="29"/>
    </row>
    <row r="431" spans="1:210">
      <c r="A431" s="4"/>
      <c r="B431" s="127"/>
      <c r="C431" s="127"/>
      <c r="D431" s="127"/>
      <c r="E431" s="127"/>
      <c r="F431" s="128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4"/>
      <c r="AQ431" s="4"/>
      <c r="GD431" s="29"/>
      <c r="GE431" s="29"/>
      <c r="GF431" s="29"/>
      <c r="GG431" s="29"/>
      <c r="GH431" s="29"/>
      <c r="GI431" s="29"/>
      <c r="GJ431" s="29"/>
      <c r="GK431" s="29"/>
      <c r="GL431" s="29"/>
      <c r="GM431" s="29"/>
      <c r="GN431" s="29"/>
      <c r="GO431" s="29"/>
      <c r="GP431" s="29"/>
      <c r="GQ431" s="29"/>
      <c r="GR431" s="29"/>
      <c r="GS431" s="29"/>
      <c r="GT431" s="29"/>
      <c r="GU431" s="29"/>
      <c r="GV431" s="29"/>
      <c r="GW431" s="29"/>
      <c r="GX431" s="29"/>
      <c r="GY431" s="29"/>
      <c r="GZ431" s="29"/>
      <c r="HA431" s="29"/>
      <c r="HB431" s="29"/>
    </row>
    <row r="432" spans="1:210">
      <c r="A432" s="4"/>
      <c r="B432" s="127"/>
      <c r="C432" s="127"/>
      <c r="D432" s="127"/>
      <c r="E432" s="127"/>
      <c r="F432" s="128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4"/>
      <c r="AQ432" s="4"/>
      <c r="GD432" s="29"/>
      <c r="GE432" s="29"/>
      <c r="GF432" s="29"/>
      <c r="GG432" s="29"/>
      <c r="GH432" s="29"/>
      <c r="GI432" s="29"/>
      <c r="GJ432" s="29"/>
      <c r="GK432" s="29"/>
      <c r="GL432" s="29"/>
      <c r="GM432" s="29"/>
      <c r="GN432" s="29"/>
      <c r="GO432" s="29"/>
      <c r="GP432" s="29"/>
      <c r="GQ432" s="29"/>
      <c r="GR432" s="29"/>
      <c r="GS432" s="29"/>
      <c r="GT432" s="29"/>
      <c r="GU432" s="29"/>
      <c r="GV432" s="29"/>
      <c r="GW432" s="29"/>
      <c r="GX432" s="29"/>
      <c r="GY432" s="29"/>
      <c r="GZ432" s="29"/>
      <c r="HA432" s="29"/>
      <c r="HB432" s="29"/>
    </row>
    <row r="433" spans="1:210">
      <c r="A433" s="4"/>
      <c r="B433" s="127"/>
      <c r="C433" s="127"/>
      <c r="D433" s="127"/>
      <c r="E433" s="127"/>
      <c r="F433" s="128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4"/>
      <c r="AQ433" s="4"/>
      <c r="GD433" s="29"/>
      <c r="GE433" s="29"/>
      <c r="GF433" s="29"/>
      <c r="GG433" s="29"/>
      <c r="GH433" s="29"/>
      <c r="GI433" s="29"/>
      <c r="GJ433" s="29"/>
      <c r="GK433" s="29"/>
      <c r="GL433" s="29"/>
      <c r="GM433" s="29"/>
      <c r="GN433" s="29"/>
      <c r="GO433" s="29"/>
      <c r="GP433" s="29"/>
      <c r="GQ433" s="29"/>
      <c r="GR433" s="29"/>
      <c r="GS433" s="29"/>
      <c r="GT433" s="29"/>
      <c r="GU433" s="29"/>
      <c r="GV433" s="29"/>
      <c r="GW433" s="29"/>
      <c r="GX433" s="29"/>
      <c r="GY433" s="29"/>
      <c r="GZ433" s="29"/>
      <c r="HA433" s="29"/>
      <c r="HB433" s="29"/>
    </row>
    <row r="434" spans="1:210">
      <c r="A434" s="4"/>
      <c r="B434" s="127"/>
      <c r="C434" s="127"/>
      <c r="D434" s="127"/>
      <c r="E434" s="127"/>
      <c r="F434" s="128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4"/>
      <c r="AQ434" s="4"/>
      <c r="GD434" s="29"/>
      <c r="GE434" s="29"/>
      <c r="GF434" s="29"/>
      <c r="GG434" s="29"/>
      <c r="GH434" s="29"/>
      <c r="GI434" s="29"/>
      <c r="GJ434" s="29"/>
      <c r="GK434" s="29"/>
      <c r="GL434" s="29"/>
      <c r="GM434" s="29"/>
      <c r="GN434" s="29"/>
      <c r="GO434" s="29"/>
      <c r="GP434" s="29"/>
      <c r="GQ434" s="29"/>
      <c r="GR434" s="29"/>
      <c r="GS434" s="29"/>
      <c r="GT434" s="29"/>
      <c r="GU434" s="29"/>
      <c r="GV434" s="29"/>
      <c r="GW434" s="29"/>
      <c r="GX434" s="29"/>
      <c r="GY434" s="29"/>
      <c r="GZ434" s="29"/>
      <c r="HA434" s="29"/>
      <c r="HB434" s="29"/>
    </row>
    <row r="435" spans="1:210">
      <c r="A435" s="4"/>
      <c r="B435" s="127"/>
      <c r="C435" s="127"/>
      <c r="D435" s="127"/>
      <c r="E435" s="127"/>
      <c r="F435" s="128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4"/>
      <c r="AQ435" s="4"/>
      <c r="GD435" s="29"/>
      <c r="GE435" s="29"/>
      <c r="GF435" s="29"/>
      <c r="GG435" s="29"/>
      <c r="GH435" s="29"/>
      <c r="GI435" s="29"/>
      <c r="GJ435" s="29"/>
      <c r="GK435" s="29"/>
      <c r="GL435" s="29"/>
      <c r="GM435" s="29"/>
      <c r="GN435" s="29"/>
      <c r="GO435" s="29"/>
      <c r="GP435" s="29"/>
      <c r="GQ435" s="29"/>
      <c r="GR435" s="29"/>
      <c r="GS435" s="29"/>
      <c r="GT435" s="29"/>
      <c r="GU435" s="29"/>
      <c r="GV435" s="29"/>
      <c r="GW435" s="29"/>
      <c r="GX435" s="29"/>
      <c r="GY435" s="29"/>
      <c r="GZ435" s="29"/>
      <c r="HA435" s="29"/>
      <c r="HB435" s="29"/>
    </row>
    <row r="436" spans="1:210">
      <c r="A436" s="4"/>
      <c r="B436" s="127"/>
      <c r="C436" s="127"/>
      <c r="D436" s="127"/>
      <c r="E436" s="127"/>
      <c r="F436" s="128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4"/>
      <c r="AQ436" s="4"/>
      <c r="GD436" s="29"/>
      <c r="GE436" s="29"/>
      <c r="GF436" s="29"/>
      <c r="GG436" s="29"/>
      <c r="GH436" s="29"/>
      <c r="GI436" s="29"/>
      <c r="GJ436" s="29"/>
      <c r="GK436" s="29"/>
      <c r="GL436" s="29"/>
      <c r="GM436" s="29"/>
      <c r="GN436" s="29"/>
      <c r="GO436" s="29"/>
      <c r="GP436" s="29"/>
      <c r="GQ436" s="29"/>
      <c r="GR436" s="29"/>
      <c r="GS436" s="29"/>
      <c r="GT436" s="29"/>
      <c r="GU436" s="29"/>
      <c r="GV436" s="29"/>
      <c r="GW436" s="29"/>
      <c r="GX436" s="29"/>
      <c r="GY436" s="29"/>
      <c r="GZ436" s="29"/>
      <c r="HA436" s="29"/>
      <c r="HB436" s="29"/>
    </row>
    <row r="437" spans="1:210">
      <c r="A437" s="4"/>
      <c r="B437" s="127"/>
      <c r="C437" s="127"/>
      <c r="D437" s="127"/>
      <c r="E437" s="127"/>
      <c r="F437" s="128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4"/>
      <c r="AQ437" s="4"/>
      <c r="GD437" s="29"/>
      <c r="GE437" s="29"/>
      <c r="GF437" s="29"/>
      <c r="GG437" s="29"/>
      <c r="GH437" s="29"/>
      <c r="GI437" s="29"/>
      <c r="GJ437" s="29"/>
      <c r="GK437" s="29"/>
      <c r="GL437" s="29"/>
      <c r="GM437" s="29"/>
      <c r="GN437" s="29"/>
      <c r="GO437" s="29"/>
      <c r="GP437" s="29"/>
      <c r="GQ437" s="29"/>
      <c r="GR437" s="29"/>
      <c r="GS437" s="29"/>
      <c r="GT437" s="29"/>
      <c r="GU437" s="29"/>
      <c r="GV437" s="29"/>
      <c r="GW437" s="29"/>
      <c r="GX437" s="29"/>
      <c r="GY437" s="29"/>
      <c r="GZ437" s="29"/>
      <c r="HA437" s="29"/>
      <c r="HB437" s="29"/>
    </row>
    <row r="438" spans="1:210">
      <c r="A438" s="4"/>
      <c r="B438" s="127"/>
      <c r="C438" s="127"/>
      <c r="D438" s="127"/>
      <c r="E438" s="127"/>
      <c r="F438" s="128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4"/>
      <c r="AQ438" s="4"/>
      <c r="GD438" s="29"/>
      <c r="GE438" s="29"/>
      <c r="GF438" s="29"/>
      <c r="GG438" s="29"/>
      <c r="GH438" s="29"/>
      <c r="GI438" s="29"/>
      <c r="GJ438" s="29"/>
      <c r="GK438" s="29"/>
      <c r="GL438" s="29"/>
      <c r="GM438" s="29"/>
      <c r="GN438" s="29"/>
      <c r="GO438" s="29"/>
      <c r="GP438" s="29"/>
      <c r="GQ438" s="29"/>
      <c r="GR438" s="29"/>
      <c r="GS438" s="29"/>
      <c r="GT438" s="29"/>
      <c r="GU438" s="29"/>
      <c r="GV438" s="29"/>
      <c r="GW438" s="29"/>
      <c r="GX438" s="29"/>
      <c r="GY438" s="29"/>
      <c r="GZ438" s="29"/>
      <c r="HA438" s="29"/>
      <c r="HB438" s="29"/>
    </row>
    <row r="439" spans="1:210">
      <c r="A439" s="4"/>
      <c r="B439" s="127"/>
      <c r="C439" s="127"/>
      <c r="D439" s="127"/>
      <c r="E439" s="127"/>
      <c r="F439" s="128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4"/>
      <c r="AQ439" s="4"/>
      <c r="GD439" s="29"/>
      <c r="GE439" s="29"/>
      <c r="GF439" s="29"/>
      <c r="GG439" s="29"/>
      <c r="GH439" s="29"/>
      <c r="GI439" s="29"/>
      <c r="GJ439" s="29"/>
      <c r="GK439" s="29"/>
      <c r="GL439" s="29"/>
      <c r="GM439" s="29"/>
      <c r="GN439" s="29"/>
      <c r="GO439" s="29"/>
      <c r="GP439" s="29"/>
      <c r="GQ439" s="29"/>
      <c r="GR439" s="29"/>
      <c r="GS439" s="29"/>
      <c r="GT439" s="29"/>
      <c r="GU439" s="29"/>
      <c r="GV439" s="29"/>
      <c r="GW439" s="29"/>
      <c r="GX439" s="29"/>
      <c r="GY439" s="29"/>
      <c r="GZ439" s="29"/>
      <c r="HA439" s="29"/>
      <c r="HB439" s="29"/>
    </row>
    <row r="440" spans="1:210">
      <c r="A440" s="4"/>
      <c r="B440" s="127"/>
      <c r="C440" s="127"/>
      <c r="D440" s="127"/>
      <c r="E440" s="127"/>
      <c r="F440" s="128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4"/>
      <c r="AQ440" s="4"/>
      <c r="GD440" s="29"/>
      <c r="GE440" s="29"/>
      <c r="GF440" s="29"/>
      <c r="GG440" s="29"/>
      <c r="GH440" s="29"/>
      <c r="GI440" s="29"/>
      <c r="GJ440" s="29"/>
      <c r="GK440" s="29"/>
      <c r="GL440" s="29"/>
      <c r="GM440" s="29"/>
      <c r="GN440" s="29"/>
      <c r="GO440" s="29"/>
      <c r="GP440" s="29"/>
      <c r="GQ440" s="29"/>
      <c r="GR440" s="29"/>
      <c r="GS440" s="29"/>
      <c r="GT440" s="29"/>
      <c r="GU440" s="29"/>
      <c r="GV440" s="29"/>
      <c r="GW440" s="29"/>
      <c r="GX440" s="29"/>
      <c r="GY440" s="29"/>
      <c r="GZ440" s="29"/>
      <c r="HA440" s="29"/>
      <c r="HB440" s="29"/>
    </row>
    <row r="441" spans="1:210">
      <c r="A441" s="4"/>
      <c r="B441" s="127"/>
      <c r="C441" s="127"/>
      <c r="D441" s="127"/>
      <c r="E441" s="127"/>
      <c r="F441" s="128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4"/>
      <c r="AQ441" s="4"/>
      <c r="GD441" s="29"/>
      <c r="GE441" s="29"/>
      <c r="GF441" s="29"/>
      <c r="GG441" s="29"/>
      <c r="GH441" s="29"/>
      <c r="GI441" s="29"/>
      <c r="GJ441" s="29"/>
      <c r="GK441" s="29"/>
      <c r="GL441" s="29"/>
      <c r="GM441" s="29"/>
      <c r="GN441" s="29"/>
      <c r="GO441" s="29"/>
      <c r="GP441" s="29"/>
      <c r="GQ441" s="29"/>
      <c r="GR441" s="29"/>
      <c r="GS441" s="29"/>
      <c r="GT441" s="29"/>
      <c r="GU441" s="29"/>
      <c r="GV441" s="29"/>
      <c r="GW441" s="29"/>
      <c r="GX441" s="29"/>
      <c r="GY441" s="29"/>
      <c r="GZ441" s="29"/>
      <c r="HA441" s="29"/>
      <c r="HB441" s="29"/>
    </row>
    <row r="442" spans="1:210">
      <c r="A442" s="4"/>
      <c r="B442" s="127"/>
      <c r="C442" s="127"/>
      <c r="D442" s="127"/>
      <c r="E442" s="127"/>
      <c r="F442" s="128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4"/>
      <c r="AQ442" s="4"/>
      <c r="GD442" s="29"/>
      <c r="GE442" s="29"/>
      <c r="GF442" s="29"/>
      <c r="GG442" s="29"/>
      <c r="GH442" s="29"/>
      <c r="GI442" s="29"/>
      <c r="GJ442" s="29"/>
      <c r="GK442" s="29"/>
      <c r="GL442" s="29"/>
      <c r="GM442" s="29"/>
      <c r="GN442" s="29"/>
      <c r="GO442" s="29"/>
      <c r="GP442" s="29"/>
      <c r="GQ442" s="29"/>
      <c r="GR442" s="29"/>
      <c r="GS442" s="29"/>
      <c r="GT442" s="29"/>
      <c r="GU442" s="29"/>
      <c r="GV442" s="29"/>
      <c r="GW442" s="29"/>
      <c r="GX442" s="29"/>
      <c r="GY442" s="29"/>
      <c r="GZ442" s="29"/>
      <c r="HA442" s="29"/>
      <c r="HB442" s="29"/>
    </row>
    <row r="443" spans="1:210">
      <c r="A443" s="4"/>
      <c r="B443" s="127"/>
      <c r="C443" s="127"/>
      <c r="D443" s="127"/>
      <c r="E443" s="127"/>
      <c r="F443" s="128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4"/>
      <c r="AQ443" s="4"/>
      <c r="GD443" s="29"/>
      <c r="GE443" s="29"/>
      <c r="GF443" s="29"/>
      <c r="GG443" s="29"/>
      <c r="GH443" s="29"/>
      <c r="GI443" s="29"/>
      <c r="GJ443" s="29"/>
      <c r="GK443" s="29"/>
      <c r="GL443" s="29"/>
      <c r="GM443" s="29"/>
      <c r="GN443" s="29"/>
      <c r="GO443" s="29"/>
      <c r="GP443" s="29"/>
      <c r="GQ443" s="29"/>
      <c r="GR443" s="29"/>
      <c r="GS443" s="29"/>
      <c r="GT443" s="29"/>
      <c r="GU443" s="29"/>
      <c r="GV443" s="29"/>
      <c r="GW443" s="29"/>
      <c r="GX443" s="29"/>
      <c r="GY443" s="29"/>
      <c r="GZ443" s="29"/>
      <c r="HA443" s="29"/>
      <c r="HB443" s="29"/>
    </row>
    <row r="444" spans="1:210">
      <c r="A444" s="4"/>
      <c r="B444" s="127"/>
      <c r="C444" s="127"/>
      <c r="D444" s="127"/>
      <c r="E444" s="127"/>
      <c r="F444" s="128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4"/>
      <c r="AQ444" s="4"/>
      <c r="GD444" s="29"/>
      <c r="GE444" s="29"/>
      <c r="GF444" s="29"/>
      <c r="GG444" s="29"/>
      <c r="GH444" s="29"/>
      <c r="GI444" s="29"/>
      <c r="GJ444" s="29"/>
      <c r="GK444" s="29"/>
      <c r="GL444" s="29"/>
      <c r="GM444" s="29"/>
      <c r="GN444" s="29"/>
      <c r="GO444" s="29"/>
      <c r="GP444" s="29"/>
      <c r="GQ444" s="29"/>
      <c r="GR444" s="29"/>
      <c r="GS444" s="29"/>
      <c r="GT444" s="29"/>
      <c r="GU444" s="29"/>
      <c r="GV444" s="29"/>
      <c r="GW444" s="29"/>
      <c r="GX444" s="29"/>
      <c r="GY444" s="29"/>
      <c r="GZ444" s="29"/>
      <c r="HA444" s="29"/>
      <c r="HB444" s="29"/>
    </row>
    <row r="445" spans="1:210">
      <c r="A445" s="4"/>
      <c r="B445" s="127"/>
      <c r="C445" s="127"/>
      <c r="D445" s="127"/>
      <c r="E445" s="127"/>
      <c r="F445" s="128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4"/>
      <c r="AQ445" s="4"/>
      <c r="GD445" s="29"/>
      <c r="GE445" s="29"/>
      <c r="GF445" s="29"/>
      <c r="GG445" s="29"/>
      <c r="GH445" s="29"/>
      <c r="GI445" s="29"/>
      <c r="GJ445" s="29"/>
      <c r="GK445" s="29"/>
      <c r="GL445" s="29"/>
      <c r="GM445" s="29"/>
      <c r="GN445" s="29"/>
      <c r="GO445" s="29"/>
      <c r="GP445" s="29"/>
      <c r="GQ445" s="29"/>
      <c r="GR445" s="29"/>
      <c r="GS445" s="29"/>
      <c r="GT445" s="29"/>
      <c r="GU445" s="29"/>
      <c r="GV445" s="29"/>
      <c r="GW445" s="29"/>
      <c r="GX445" s="29"/>
      <c r="GY445" s="29"/>
      <c r="GZ445" s="29"/>
      <c r="HA445" s="29"/>
      <c r="HB445" s="29"/>
    </row>
    <row r="446" spans="1:210">
      <c r="A446" s="4"/>
      <c r="B446" s="127"/>
      <c r="C446" s="127"/>
      <c r="D446" s="127"/>
      <c r="E446" s="127"/>
      <c r="F446" s="128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4"/>
      <c r="AQ446" s="4"/>
      <c r="GD446" s="29"/>
      <c r="GE446" s="29"/>
      <c r="GF446" s="29"/>
      <c r="GG446" s="29"/>
      <c r="GH446" s="29"/>
      <c r="GI446" s="29"/>
      <c r="GJ446" s="29"/>
      <c r="GK446" s="29"/>
      <c r="GL446" s="29"/>
      <c r="GM446" s="29"/>
      <c r="GN446" s="29"/>
      <c r="GO446" s="29"/>
      <c r="GP446" s="29"/>
      <c r="GQ446" s="29"/>
      <c r="GR446" s="29"/>
      <c r="GS446" s="29"/>
      <c r="GT446" s="29"/>
      <c r="GU446" s="29"/>
      <c r="GV446" s="29"/>
      <c r="GW446" s="29"/>
      <c r="GX446" s="29"/>
      <c r="GY446" s="29"/>
      <c r="GZ446" s="29"/>
      <c r="HA446" s="29"/>
      <c r="HB446" s="29"/>
    </row>
    <row r="447" spans="1:210">
      <c r="A447" s="4"/>
      <c r="B447" s="127"/>
      <c r="C447" s="127"/>
      <c r="D447" s="127"/>
      <c r="E447" s="127"/>
      <c r="F447" s="128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4"/>
      <c r="AQ447" s="4"/>
      <c r="GD447" s="29"/>
      <c r="GE447" s="29"/>
      <c r="GF447" s="29"/>
      <c r="GG447" s="29"/>
      <c r="GH447" s="29"/>
      <c r="GI447" s="29"/>
      <c r="GJ447" s="29"/>
      <c r="GK447" s="29"/>
      <c r="GL447" s="29"/>
      <c r="GM447" s="29"/>
      <c r="GN447" s="29"/>
      <c r="GO447" s="29"/>
      <c r="GP447" s="29"/>
      <c r="GQ447" s="29"/>
      <c r="GR447" s="29"/>
      <c r="GS447" s="29"/>
      <c r="GT447" s="29"/>
      <c r="GU447" s="29"/>
      <c r="GV447" s="29"/>
      <c r="GW447" s="29"/>
      <c r="GX447" s="29"/>
      <c r="GY447" s="29"/>
      <c r="GZ447" s="29"/>
      <c r="HA447" s="29"/>
      <c r="HB447" s="29"/>
    </row>
    <row r="448" spans="1:210">
      <c r="A448" s="4"/>
      <c r="B448" s="127"/>
      <c r="C448" s="127"/>
      <c r="D448" s="127"/>
      <c r="E448" s="127"/>
      <c r="F448" s="128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4"/>
      <c r="AQ448" s="4"/>
      <c r="GD448" s="29"/>
      <c r="GE448" s="29"/>
      <c r="GF448" s="29"/>
      <c r="GG448" s="29"/>
      <c r="GH448" s="29"/>
      <c r="GI448" s="29"/>
      <c r="GJ448" s="29"/>
      <c r="GK448" s="29"/>
      <c r="GL448" s="29"/>
      <c r="GM448" s="29"/>
      <c r="GN448" s="29"/>
      <c r="GO448" s="29"/>
      <c r="GP448" s="29"/>
      <c r="GQ448" s="29"/>
      <c r="GR448" s="29"/>
      <c r="GS448" s="29"/>
      <c r="GT448" s="29"/>
      <c r="GU448" s="29"/>
      <c r="GV448" s="29"/>
      <c r="GW448" s="29"/>
      <c r="GX448" s="29"/>
      <c r="GY448" s="29"/>
      <c r="GZ448" s="29"/>
      <c r="HA448" s="29"/>
      <c r="HB448" s="29"/>
    </row>
    <row r="449" spans="1:210">
      <c r="A449" s="4"/>
      <c r="B449" s="127"/>
      <c r="C449" s="127"/>
      <c r="D449" s="127"/>
      <c r="E449" s="127"/>
      <c r="F449" s="128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4"/>
      <c r="AQ449" s="4"/>
      <c r="GD449" s="29"/>
      <c r="GE449" s="29"/>
      <c r="GF449" s="29"/>
      <c r="GG449" s="29"/>
      <c r="GH449" s="29"/>
      <c r="GI449" s="29"/>
      <c r="GJ449" s="29"/>
      <c r="GK449" s="29"/>
      <c r="GL449" s="29"/>
      <c r="GM449" s="29"/>
      <c r="GN449" s="29"/>
      <c r="GO449" s="29"/>
      <c r="GP449" s="29"/>
      <c r="GQ449" s="29"/>
      <c r="GR449" s="29"/>
      <c r="GS449" s="29"/>
      <c r="GT449" s="29"/>
      <c r="GU449" s="29"/>
      <c r="GV449" s="29"/>
      <c r="GW449" s="29"/>
      <c r="GX449" s="29"/>
      <c r="GY449" s="29"/>
      <c r="GZ449" s="29"/>
      <c r="HA449" s="29"/>
      <c r="HB449" s="29"/>
    </row>
    <row r="450" spans="1:210">
      <c r="A450" s="4"/>
      <c r="B450" s="127"/>
      <c r="C450" s="127"/>
      <c r="D450" s="127"/>
      <c r="E450" s="127"/>
      <c r="F450" s="128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4"/>
      <c r="AQ450" s="4"/>
      <c r="GD450" s="29"/>
      <c r="GE450" s="29"/>
      <c r="GF450" s="29"/>
      <c r="GG450" s="29"/>
      <c r="GH450" s="29"/>
      <c r="GI450" s="29"/>
      <c r="GJ450" s="29"/>
      <c r="GK450" s="29"/>
      <c r="GL450" s="29"/>
      <c r="GM450" s="29"/>
      <c r="GN450" s="29"/>
      <c r="GO450" s="29"/>
      <c r="GP450" s="29"/>
      <c r="GQ450" s="29"/>
      <c r="GR450" s="29"/>
      <c r="GS450" s="29"/>
      <c r="GT450" s="29"/>
      <c r="GU450" s="29"/>
      <c r="GV450" s="29"/>
      <c r="GW450" s="29"/>
      <c r="GX450" s="29"/>
      <c r="GY450" s="29"/>
      <c r="GZ450" s="29"/>
      <c r="HA450" s="29"/>
      <c r="HB450" s="29"/>
    </row>
    <row r="451" spans="1:210">
      <c r="A451" s="4"/>
      <c r="B451" s="127"/>
      <c r="C451" s="127"/>
      <c r="D451" s="127"/>
      <c r="E451" s="127"/>
      <c r="F451" s="128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4"/>
      <c r="AQ451" s="4"/>
      <c r="GD451" s="29"/>
      <c r="GE451" s="29"/>
      <c r="GF451" s="29"/>
      <c r="GG451" s="29"/>
      <c r="GH451" s="29"/>
      <c r="GI451" s="29"/>
      <c r="GJ451" s="29"/>
      <c r="GK451" s="29"/>
      <c r="GL451" s="29"/>
      <c r="GM451" s="29"/>
      <c r="GN451" s="29"/>
      <c r="GO451" s="29"/>
      <c r="GP451" s="29"/>
      <c r="GQ451" s="29"/>
      <c r="GR451" s="29"/>
      <c r="GS451" s="29"/>
      <c r="GT451" s="29"/>
      <c r="GU451" s="29"/>
      <c r="GV451" s="29"/>
      <c r="GW451" s="29"/>
      <c r="GX451" s="29"/>
      <c r="GY451" s="29"/>
      <c r="GZ451" s="29"/>
      <c r="HA451" s="29"/>
      <c r="HB451" s="29"/>
    </row>
    <row r="452" spans="1:210">
      <c r="A452" s="4"/>
      <c r="B452" s="127"/>
      <c r="C452" s="127"/>
      <c r="D452" s="127"/>
      <c r="E452" s="127"/>
      <c r="F452" s="128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4"/>
      <c r="AQ452" s="4"/>
      <c r="GD452" s="29"/>
      <c r="GE452" s="29"/>
      <c r="GF452" s="29"/>
      <c r="GG452" s="29"/>
      <c r="GH452" s="29"/>
      <c r="GI452" s="29"/>
      <c r="GJ452" s="29"/>
      <c r="GK452" s="29"/>
      <c r="GL452" s="29"/>
      <c r="GM452" s="29"/>
      <c r="GN452" s="29"/>
      <c r="GO452" s="29"/>
      <c r="GP452" s="29"/>
      <c r="GQ452" s="29"/>
      <c r="GR452" s="29"/>
      <c r="GS452" s="29"/>
      <c r="GT452" s="29"/>
      <c r="GU452" s="29"/>
      <c r="GV452" s="29"/>
      <c r="GW452" s="29"/>
      <c r="GX452" s="29"/>
      <c r="GY452" s="29"/>
      <c r="GZ452" s="29"/>
      <c r="HA452" s="29"/>
      <c r="HB452" s="29"/>
    </row>
    <row r="453" spans="1:210">
      <c r="A453" s="4"/>
      <c r="B453" s="127"/>
      <c r="C453" s="127"/>
      <c r="D453" s="127"/>
      <c r="E453" s="127"/>
      <c r="F453" s="128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4"/>
      <c r="AQ453" s="4"/>
      <c r="GD453" s="29"/>
      <c r="GE453" s="29"/>
      <c r="GF453" s="29"/>
      <c r="GG453" s="29"/>
      <c r="GH453" s="29"/>
      <c r="GI453" s="29"/>
      <c r="GJ453" s="29"/>
      <c r="GK453" s="29"/>
      <c r="GL453" s="29"/>
      <c r="GM453" s="29"/>
      <c r="GN453" s="29"/>
      <c r="GO453" s="29"/>
      <c r="GP453" s="29"/>
      <c r="GQ453" s="29"/>
      <c r="GR453" s="29"/>
      <c r="GS453" s="29"/>
      <c r="GT453" s="29"/>
      <c r="GU453" s="29"/>
      <c r="GV453" s="29"/>
      <c r="GW453" s="29"/>
      <c r="GX453" s="29"/>
      <c r="GY453" s="29"/>
      <c r="GZ453" s="29"/>
      <c r="HA453" s="29"/>
      <c r="HB453" s="29"/>
    </row>
    <row r="454" spans="1:210">
      <c r="A454" s="4"/>
      <c r="B454" s="127"/>
      <c r="C454" s="127"/>
      <c r="D454" s="127"/>
      <c r="E454" s="127"/>
      <c r="F454" s="128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4"/>
      <c r="AQ454" s="4"/>
      <c r="GD454" s="29"/>
      <c r="GE454" s="29"/>
      <c r="GF454" s="29"/>
      <c r="GG454" s="29"/>
      <c r="GH454" s="29"/>
      <c r="GI454" s="29"/>
      <c r="GJ454" s="29"/>
      <c r="GK454" s="29"/>
      <c r="GL454" s="29"/>
      <c r="GM454" s="29"/>
      <c r="GN454" s="29"/>
      <c r="GO454" s="29"/>
      <c r="GP454" s="29"/>
      <c r="GQ454" s="29"/>
      <c r="GR454" s="29"/>
      <c r="GS454" s="29"/>
      <c r="GT454" s="29"/>
      <c r="GU454" s="29"/>
      <c r="GV454" s="29"/>
      <c r="GW454" s="29"/>
      <c r="GX454" s="29"/>
      <c r="GY454" s="29"/>
      <c r="GZ454" s="29"/>
      <c r="HA454" s="29"/>
      <c r="HB454" s="29"/>
    </row>
    <row r="455" spans="1:210">
      <c r="A455" s="4"/>
      <c r="B455" s="127"/>
      <c r="C455" s="127"/>
      <c r="D455" s="127"/>
      <c r="E455" s="127"/>
      <c r="F455" s="128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4"/>
      <c r="AQ455" s="4"/>
      <c r="GD455" s="29"/>
      <c r="GE455" s="29"/>
      <c r="GF455" s="29"/>
      <c r="GG455" s="29"/>
      <c r="GH455" s="29"/>
      <c r="GI455" s="29"/>
      <c r="GJ455" s="29"/>
      <c r="GK455" s="29"/>
      <c r="GL455" s="29"/>
      <c r="GM455" s="29"/>
      <c r="GN455" s="29"/>
      <c r="GO455" s="29"/>
      <c r="GP455" s="29"/>
      <c r="GQ455" s="29"/>
      <c r="GR455" s="29"/>
      <c r="GS455" s="29"/>
      <c r="GT455" s="29"/>
      <c r="GU455" s="29"/>
      <c r="GV455" s="29"/>
      <c r="GW455" s="29"/>
      <c r="GX455" s="29"/>
      <c r="GY455" s="29"/>
      <c r="GZ455" s="29"/>
      <c r="HA455" s="29"/>
      <c r="HB455" s="29"/>
    </row>
    <row r="456" spans="1:210">
      <c r="A456" s="4"/>
      <c r="B456" s="127"/>
      <c r="C456" s="127"/>
      <c r="D456" s="127"/>
      <c r="E456" s="127"/>
      <c r="F456" s="128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4"/>
      <c r="AQ456" s="4"/>
      <c r="GD456" s="29"/>
      <c r="GE456" s="29"/>
      <c r="GF456" s="29"/>
      <c r="GG456" s="29"/>
      <c r="GH456" s="29"/>
      <c r="GI456" s="29"/>
      <c r="GJ456" s="29"/>
      <c r="GK456" s="29"/>
      <c r="GL456" s="29"/>
      <c r="GM456" s="29"/>
      <c r="GN456" s="29"/>
      <c r="GO456" s="29"/>
      <c r="GP456" s="29"/>
      <c r="GQ456" s="29"/>
      <c r="GR456" s="29"/>
      <c r="GS456" s="29"/>
      <c r="GT456" s="29"/>
      <c r="GU456" s="29"/>
      <c r="GV456" s="29"/>
      <c r="GW456" s="29"/>
      <c r="GX456" s="29"/>
      <c r="GY456" s="29"/>
      <c r="GZ456" s="29"/>
      <c r="HA456" s="29"/>
      <c r="HB456" s="29"/>
    </row>
    <row r="457" spans="1:210">
      <c r="A457" s="4"/>
      <c r="B457" s="127"/>
      <c r="C457" s="127"/>
      <c r="D457" s="127"/>
      <c r="E457" s="127"/>
      <c r="F457" s="128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4"/>
      <c r="AQ457" s="4"/>
      <c r="GD457" s="29"/>
      <c r="GE457" s="29"/>
      <c r="GF457" s="29"/>
      <c r="GG457" s="29"/>
      <c r="GH457" s="29"/>
      <c r="GI457" s="29"/>
      <c r="GJ457" s="29"/>
      <c r="GK457" s="29"/>
      <c r="GL457" s="29"/>
      <c r="GM457" s="29"/>
      <c r="GN457" s="29"/>
      <c r="GO457" s="29"/>
      <c r="GP457" s="29"/>
      <c r="GQ457" s="29"/>
      <c r="GR457" s="29"/>
      <c r="GS457" s="29"/>
      <c r="GT457" s="29"/>
      <c r="GU457" s="29"/>
      <c r="GV457" s="29"/>
      <c r="GW457" s="29"/>
      <c r="GX457" s="29"/>
      <c r="GY457" s="29"/>
      <c r="GZ457" s="29"/>
      <c r="HA457" s="29"/>
      <c r="HB457" s="29"/>
    </row>
    <row r="458" spans="1:210">
      <c r="A458" s="4"/>
      <c r="B458" s="127"/>
      <c r="C458" s="127"/>
      <c r="D458" s="127"/>
      <c r="E458" s="127"/>
      <c r="F458" s="128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4"/>
      <c r="AQ458" s="4"/>
      <c r="GD458" s="29"/>
      <c r="GE458" s="29"/>
      <c r="GF458" s="29"/>
      <c r="GG458" s="29"/>
      <c r="GH458" s="29"/>
      <c r="GI458" s="29"/>
      <c r="GJ458" s="29"/>
      <c r="GK458" s="29"/>
      <c r="GL458" s="29"/>
      <c r="GM458" s="29"/>
      <c r="GN458" s="29"/>
      <c r="GO458" s="29"/>
      <c r="GP458" s="29"/>
      <c r="GQ458" s="29"/>
      <c r="GR458" s="29"/>
      <c r="GS458" s="29"/>
      <c r="GT458" s="29"/>
      <c r="GU458" s="29"/>
      <c r="GV458" s="29"/>
      <c r="GW458" s="29"/>
      <c r="GX458" s="29"/>
      <c r="GY458" s="29"/>
      <c r="GZ458" s="29"/>
      <c r="HA458" s="29"/>
      <c r="HB458" s="29"/>
    </row>
    <row r="459" spans="1:210">
      <c r="A459" s="4"/>
      <c r="B459" s="127"/>
      <c r="C459" s="127"/>
      <c r="D459" s="127"/>
      <c r="E459" s="127"/>
      <c r="F459" s="128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4"/>
      <c r="AQ459" s="4"/>
      <c r="GD459" s="29"/>
      <c r="GE459" s="29"/>
      <c r="GF459" s="29"/>
      <c r="GG459" s="29"/>
      <c r="GH459" s="29"/>
      <c r="GI459" s="29"/>
      <c r="GJ459" s="29"/>
      <c r="GK459" s="29"/>
      <c r="GL459" s="29"/>
      <c r="GM459" s="29"/>
      <c r="GN459" s="29"/>
      <c r="GO459" s="29"/>
      <c r="GP459" s="29"/>
      <c r="GQ459" s="29"/>
      <c r="GR459" s="29"/>
      <c r="GS459" s="29"/>
      <c r="GT459" s="29"/>
      <c r="GU459" s="29"/>
      <c r="GV459" s="29"/>
      <c r="GW459" s="29"/>
      <c r="GX459" s="29"/>
      <c r="GY459" s="29"/>
      <c r="GZ459" s="29"/>
      <c r="HA459" s="29"/>
      <c r="HB459" s="29"/>
    </row>
    <row r="460" spans="1:210">
      <c r="A460" s="4"/>
      <c r="B460" s="127"/>
      <c r="C460" s="127"/>
      <c r="D460" s="127"/>
      <c r="E460" s="127"/>
      <c r="F460" s="128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4"/>
      <c r="AQ460" s="4"/>
      <c r="GD460" s="29"/>
      <c r="GE460" s="29"/>
      <c r="GF460" s="29"/>
      <c r="GG460" s="29"/>
      <c r="GH460" s="29"/>
      <c r="GI460" s="29"/>
      <c r="GJ460" s="29"/>
      <c r="GK460" s="29"/>
      <c r="GL460" s="29"/>
      <c r="GM460" s="29"/>
      <c r="GN460" s="29"/>
      <c r="GO460" s="29"/>
      <c r="GP460" s="29"/>
      <c r="GQ460" s="29"/>
      <c r="GR460" s="29"/>
      <c r="GS460" s="29"/>
      <c r="GT460" s="29"/>
      <c r="GU460" s="29"/>
      <c r="GV460" s="29"/>
      <c r="GW460" s="29"/>
      <c r="GX460" s="29"/>
      <c r="GY460" s="29"/>
      <c r="GZ460" s="29"/>
      <c r="HA460" s="29"/>
      <c r="HB460" s="29"/>
    </row>
    <row r="461" spans="1:210">
      <c r="A461" s="4"/>
      <c r="B461" s="127"/>
      <c r="C461" s="127"/>
      <c r="D461" s="127"/>
      <c r="E461" s="127"/>
      <c r="F461" s="128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4"/>
      <c r="AQ461" s="4"/>
      <c r="GD461" s="29"/>
      <c r="GE461" s="29"/>
      <c r="GF461" s="29"/>
      <c r="GG461" s="29"/>
      <c r="GH461" s="29"/>
      <c r="GI461" s="29"/>
      <c r="GJ461" s="29"/>
      <c r="GK461" s="29"/>
      <c r="GL461" s="29"/>
      <c r="GM461" s="29"/>
      <c r="GN461" s="29"/>
      <c r="GO461" s="29"/>
      <c r="GP461" s="29"/>
      <c r="GQ461" s="29"/>
      <c r="GR461" s="29"/>
      <c r="GS461" s="29"/>
      <c r="GT461" s="29"/>
      <c r="GU461" s="29"/>
      <c r="GV461" s="29"/>
      <c r="GW461" s="29"/>
      <c r="GX461" s="29"/>
      <c r="GY461" s="29"/>
      <c r="GZ461" s="29"/>
      <c r="HA461" s="29"/>
      <c r="HB461" s="29"/>
    </row>
    <row r="462" spans="1:210">
      <c r="A462" s="4"/>
      <c r="B462" s="127"/>
      <c r="C462" s="127"/>
      <c r="D462" s="127"/>
      <c r="E462" s="127"/>
      <c r="F462" s="128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4"/>
      <c r="AQ462" s="4"/>
      <c r="GD462" s="29"/>
      <c r="GE462" s="29"/>
      <c r="GF462" s="29"/>
      <c r="GG462" s="29"/>
      <c r="GH462" s="29"/>
      <c r="GI462" s="29"/>
      <c r="GJ462" s="29"/>
      <c r="GK462" s="29"/>
      <c r="GL462" s="29"/>
      <c r="GM462" s="29"/>
      <c r="GN462" s="29"/>
      <c r="GO462" s="29"/>
      <c r="GP462" s="29"/>
      <c r="GQ462" s="29"/>
      <c r="GR462" s="29"/>
      <c r="GS462" s="29"/>
      <c r="GT462" s="29"/>
      <c r="GU462" s="29"/>
      <c r="GV462" s="29"/>
      <c r="GW462" s="29"/>
      <c r="GX462" s="29"/>
      <c r="GY462" s="29"/>
      <c r="GZ462" s="29"/>
      <c r="HA462" s="29"/>
      <c r="HB462" s="29"/>
    </row>
    <row r="463" spans="1:210">
      <c r="A463" s="4"/>
      <c r="B463" s="127"/>
      <c r="C463" s="127"/>
      <c r="D463" s="127"/>
      <c r="E463" s="127"/>
      <c r="F463" s="128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4"/>
      <c r="AQ463" s="4"/>
      <c r="GD463" s="29"/>
      <c r="GE463" s="29"/>
      <c r="GF463" s="29"/>
      <c r="GG463" s="29"/>
      <c r="GH463" s="29"/>
      <c r="GI463" s="29"/>
      <c r="GJ463" s="29"/>
      <c r="GK463" s="29"/>
      <c r="GL463" s="29"/>
      <c r="GM463" s="29"/>
      <c r="GN463" s="29"/>
      <c r="GO463" s="29"/>
      <c r="GP463" s="29"/>
      <c r="GQ463" s="29"/>
      <c r="GR463" s="29"/>
      <c r="GS463" s="29"/>
      <c r="GT463" s="29"/>
      <c r="GU463" s="29"/>
      <c r="GV463" s="29"/>
      <c r="GW463" s="29"/>
      <c r="GX463" s="29"/>
      <c r="GY463" s="29"/>
      <c r="GZ463" s="29"/>
      <c r="HA463" s="29"/>
      <c r="HB463" s="29"/>
    </row>
    <row r="464" spans="1:210">
      <c r="A464" s="4"/>
      <c r="B464" s="127"/>
      <c r="C464" s="127"/>
      <c r="D464" s="127"/>
      <c r="E464" s="127"/>
      <c r="F464" s="128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4"/>
      <c r="AQ464" s="4"/>
      <c r="GD464" s="29"/>
      <c r="GE464" s="29"/>
      <c r="GF464" s="29"/>
      <c r="GG464" s="29"/>
      <c r="GH464" s="29"/>
      <c r="GI464" s="29"/>
      <c r="GJ464" s="29"/>
      <c r="GK464" s="29"/>
      <c r="GL464" s="29"/>
      <c r="GM464" s="29"/>
      <c r="GN464" s="29"/>
      <c r="GO464" s="29"/>
      <c r="GP464" s="29"/>
      <c r="GQ464" s="29"/>
      <c r="GR464" s="29"/>
      <c r="GS464" s="29"/>
      <c r="GT464" s="29"/>
      <c r="GU464" s="29"/>
      <c r="GV464" s="29"/>
      <c r="GW464" s="29"/>
      <c r="GX464" s="29"/>
      <c r="GY464" s="29"/>
      <c r="GZ464" s="29"/>
      <c r="HA464" s="29"/>
      <c r="HB464" s="29"/>
    </row>
    <row r="465" spans="1:210">
      <c r="A465" s="4"/>
      <c r="B465" s="127"/>
      <c r="C465" s="127"/>
      <c r="D465" s="127"/>
      <c r="E465" s="127"/>
      <c r="F465" s="128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4"/>
      <c r="AQ465" s="4"/>
      <c r="GD465" s="29"/>
      <c r="GE465" s="29"/>
      <c r="GF465" s="29"/>
      <c r="GG465" s="29"/>
      <c r="GH465" s="29"/>
      <c r="GI465" s="29"/>
      <c r="GJ465" s="29"/>
      <c r="GK465" s="29"/>
      <c r="GL465" s="29"/>
      <c r="GM465" s="29"/>
      <c r="GN465" s="29"/>
      <c r="GO465" s="29"/>
      <c r="GP465" s="29"/>
      <c r="GQ465" s="29"/>
      <c r="GR465" s="29"/>
      <c r="GS465" s="29"/>
      <c r="GT465" s="29"/>
      <c r="GU465" s="29"/>
      <c r="GV465" s="29"/>
      <c r="GW465" s="29"/>
      <c r="GX465" s="29"/>
      <c r="GY465" s="29"/>
      <c r="GZ465" s="29"/>
      <c r="HA465" s="29"/>
      <c r="HB465" s="29"/>
    </row>
    <row r="466" spans="1:210">
      <c r="A466" s="4"/>
      <c r="B466" s="127"/>
      <c r="C466" s="127"/>
      <c r="D466" s="127"/>
      <c r="E466" s="127"/>
      <c r="F466" s="128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4"/>
      <c r="AQ466" s="4"/>
      <c r="GD466" s="29"/>
      <c r="GE466" s="29"/>
      <c r="GF466" s="29"/>
      <c r="GG466" s="29"/>
      <c r="GH466" s="29"/>
      <c r="GI466" s="29"/>
      <c r="GJ466" s="29"/>
      <c r="GK466" s="29"/>
      <c r="GL466" s="29"/>
      <c r="GM466" s="29"/>
      <c r="GN466" s="29"/>
      <c r="GO466" s="29"/>
      <c r="GP466" s="29"/>
      <c r="GQ466" s="29"/>
      <c r="GR466" s="29"/>
      <c r="GS466" s="29"/>
      <c r="GT466" s="29"/>
      <c r="GU466" s="29"/>
      <c r="GV466" s="29"/>
      <c r="GW466" s="29"/>
      <c r="GX466" s="29"/>
      <c r="GY466" s="29"/>
      <c r="GZ466" s="29"/>
      <c r="HA466" s="29"/>
      <c r="HB466" s="29"/>
    </row>
    <row r="467" spans="1:210">
      <c r="A467" s="4"/>
      <c r="B467" s="127"/>
      <c r="C467" s="127"/>
      <c r="D467" s="127"/>
      <c r="E467" s="127"/>
      <c r="F467" s="128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4"/>
      <c r="AQ467" s="4"/>
      <c r="GD467" s="29"/>
      <c r="GE467" s="29"/>
      <c r="GF467" s="29"/>
      <c r="GG467" s="29"/>
      <c r="GH467" s="29"/>
      <c r="GI467" s="29"/>
      <c r="GJ467" s="29"/>
      <c r="GK467" s="29"/>
      <c r="GL467" s="29"/>
      <c r="GM467" s="29"/>
      <c r="GN467" s="29"/>
      <c r="GO467" s="29"/>
      <c r="GP467" s="29"/>
      <c r="GQ467" s="29"/>
      <c r="GR467" s="29"/>
      <c r="GS467" s="29"/>
      <c r="GT467" s="29"/>
      <c r="GU467" s="29"/>
      <c r="GV467" s="29"/>
      <c r="GW467" s="29"/>
      <c r="GX467" s="29"/>
      <c r="GY467" s="29"/>
      <c r="GZ467" s="29"/>
      <c r="HA467" s="29"/>
      <c r="HB467" s="29"/>
    </row>
    <row r="468" spans="1:210">
      <c r="A468" s="4"/>
      <c r="B468" s="127"/>
      <c r="C468" s="127"/>
      <c r="D468" s="127"/>
      <c r="E468" s="127"/>
      <c r="F468" s="128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4"/>
      <c r="AQ468" s="4"/>
      <c r="GD468" s="29"/>
      <c r="GE468" s="29"/>
      <c r="GF468" s="29"/>
      <c r="GG468" s="29"/>
      <c r="GH468" s="29"/>
      <c r="GI468" s="29"/>
      <c r="GJ468" s="29"/>
      <c r="GK468" s="29"/>
      <c r="GL468" s="29"/>
      <c r="GM468" s="29"/>
      <c r="GN468" s="29"/>
      <c r="GO468" s="29"/>
      <c r="GP468" s="29"/>
      <c r="GQ468" s="29"/>
      <c r="GR468" s="29"/>
      <c r="GS468" s="29"/>
      <c r="GT468" s="29"/>
      <c r="GU468" s="29"/>
      <c r="GV468" s="29"/>
      <c r="GW468" s="29"/>
      <c r="GX468" s="29"/>
      <c r="GY468" s="29"/>
      <c r="GZ468" s="29"/>
      <c r="HA468" s="29"/>
      <c r="HB468" s="29"/>
    </row>
    <row r="469" spans="1:210">
      <c r="A469" s="4"/>
      <c r="B469" s="127"/>
      <c r="C469" s="127"/>
      <c r="D469" s="127"/>
      <c r="E469" s="127"/>
      <c r="F469" s="128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4"/>
      <c r="AQ469" s="4"/>
      <c r="GD469" s="29"/>
      <c r="GE469" s="29"/>
      <c r="GF469" s="29"/>
      <c r="GG469" s="29"/>
      <c r="GH469" s="29"/>
      <c r="GI469" s="29"/>
      <c r="GJ469" s="29"/>
      <c r="GK469" s="29"/>
      <c r="GL469" s="29"/>
      <c r="GM469" s="29"/>
      <c r="GN469" s="29"/>
      <c r="GO469" s="29"/>
      <c r="GP469" s="29"/>
      <c r="GQ469" s="29"/>
      <c r="GR469" s="29"/>
      <c r="GS469" s="29"/>
      <c r="GT469" s="29"/>
      <c r="GU469" s="29"/>
      <c r="GV469" s="29"/>
      <c r="GW469" s="29"/>
      <c r="GX469" s="29"/>
      <c r="GY469" s="29"/>
      <c r="GZ469" s="29"/>
      <c r="HA469" s="29"/>
      <c r="HB469" s="29"/>
    </row>
    <row r="470" spans="1:210">
      <c r="A470" s="4"/>
      <c r="B470" s="127"/>
      <c r="C470" s="127"/>
      <c r="D470" s="127"/>
      <c r="E470" s="127"/>
      <c r="F470" s="128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4"/>
      <c r="AQ470" s="4"/>
      <c r="GD470" s="29"/>
      <c r="GE470" s="29"/>
      <c r="GF470" s="29"/>
      <c r="GG470" s="29"/>
      <c r="GH470" s="29"/>
      <c r="GI470" s="29"/>
      <c r="GJ470" s="29"/>
      <c r="GK470" s="29"/>
      <c r="GL470" s="29"/>
      <c r="GM470" s="29"/>
      <c r="GN470" s="29"/>
      <c r="GO470" s="29"/>
      <c r="GP470" s="29"/>
      <c r="GQ470" s="29"/>
      <c r="GR470" s="29"/>
      <c r="GS470" s="29"/>
      <c r="GT470" s="29"/>
      <c r="GU470" s="29"/>
      <c r="GV470" s="29"/>
      <c r="GW470" s="29"/>
      <c r="GX470" s="29"/>
      <c r="GY470" s="29"/>
      <c r="GZ470" s="29"/>
      <c r="HA470" s="29"/>
      <c r="HB470" s="29"/>
    </row>
    <row r="471" spans="1:210">
      <c r="A471" s="4"/>
      <c r="B471" s="127"/>
      <c r="C471" s="127"/>
      <c r="D471" s="127"/>
      <c r="E471" s="127"/>
      <c r="F471" s="128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4"/>
      <c r="AQ471" s="4"/>
      <c r="GD471" s="29"/>
      <c r="GE471" s="29"/>
      <c r="GF471" s="29"/>
      <c r="GG471" s="29"/>
      <c r="GH471" s="29"/>
      <c r="GI471" s="29"/>
      <c r="GJ471" s="29"/>
      <c r="GK471" s="29"/>
      <c r="GL471" s="29"/>
      <c r="GM471" s="29"/>
      <c r="GN471" s="29"/>
      <c r="GO471" s="29"/>
      <c r="GP471" s="29"/>
      <c r="GQ471" s="29"/>
      <c r="GR471" s="29"/>
      <c r="GS471" s="29"/>
      <c r="GT471" s="29"/>
      <c r="GU471" s="29"/>
      <c r="GV471" s="29"/>
      <c r="GW471" s="29"/>
      <c r="GX471" s="29"/>
      <c r="GY471" s="29"/>
      <c r="GZ471" s="29"/>
      <c r="HA471" s="29"/>
      <c r="HB471" s="29"/>
    </row>
    <row r="472" spans="1:210">
      <c r="A472" s="4"/>
      <c r="B472" s="127"/>
      <c r="C472" s="127"/>
      <c r="D472" s="127"/>
      <c r="E472" s="127"/>
      <c r="F472" s="128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4"/>
      <c r="AQ472" s="4"/>
      <c r="GD472" s="29"/>
      <c r="GE472" s="29"/>
      <c r="GF472" s="29"/>
      <c r="GG472" s="29"/>
      <c r="GH472" s="29"/>
      <c r="GI472" s="29"/>
      <c r="GJ472" s="29"/>
      <c r="GK472" s="29"/>
      <c r="GL472" s="29"/>
      <c r="GM472" s="29"/>
      <c r="GN472" s="29"/>
      <c r="GO472" s="29"/>
      <c r="GP472" s="29"/>
      <c r="GQ472" s="29"/>
      <c r="GR472" s="29"/>
      <c r="GS472" s="29"/>
      <c r="GT472" s="29"/>
      <c r="GU472" s="29"/>
      <c r="GV472" s="29"/>
      <c r="GW472" s="29"/>
      <c r="GX472" s="29"/>
      <c r="GY472" s="29"/>
      <c r="GZ472" s="29"/>
      <c r="HA472" s="29"/>
      <c r="HB472" s="29"/>
    </row>
    <row r="473" spans="1:210">
      <c r="A473" s="4"/>
      <c r="B473" s="127"/>
      <c r="C473" s="127"/>
      <c r="D473" s="127"/>
      <c r="E473" s="127"/>
      <c r="F473" s="128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4"/>
      <c r="AQ473" s="4"/>
      <c r="GD473" s="29"/>
      <c r="GE473" s="29"/>
      <c r="GF473" s="29"/>
      <c r="GG473" s="29"/>
      <c r="GH473" s="29"/>
      <c r="GI473" s="29"/>
      <c r="GJ473" s="29"/>
      <c r="GK473" s="29"/>
      <c r="GL473" s="29"/>
      <c r="GM473" s="29"/>
      <c r="GN473" s="29"/>
      <c r="GO473" s="29"/>
      <c r="GP473" s="29"/>
      <c r="GQ473" s="29"/>
      <c r="GR473" s="29"/>
      <c r="GS473" s="29"/>
      <c r="GT473" s="29"/>
      <c r="GU473" s="29"/>
      <c r="GV473" s="29"/>
      <c r="GW473" s="29"/>
      <c r="GX473" s="29"/>
      <c r="GY473" s="29"/>
      <c r="GZ473" s="29"/>
      <c r="HA473" s="29"/>
      <c r="HB473" s="29"/>
    </row>
    <row r="474" spans="1:210">
      <c r="A474" s="4"/>
      <c r="B474" s="127"/>
      <c r="C474" s="127"/>
      <c r="D474" s="127"/>
      <c r="E474" s="127"/>
      <c r="F474" s="128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4"/>
      <c r="AQ474" s="4"/>
      <c r="GD474" s="29"/>
      <c r="GE474" s="29"/>
      <c r="GF474" s="29"/>
      <c r="GG474" s="29"/>
      <c r="GH474" s="29"/>
      <c r="GI474" s="29"/>
      <c r="GJ474" s="29"/>
      <c r="GK474" s="29"/>
      <c r="GL474" s="29"/>
      <c r="GM474" s="29"/>
      <c r="GN474" s="29"/>
      <c r="GO474" s="29"/>
      <c r="GP474" s="29"/>
      <c r="GQ474" s="29"/>
      <c r="GR474" s="29"/>
      <c r="GS474" s="29"/>
      <c r="GT474" s="29"/>
      <c r="GU474" s="29"/>
      <c r="GV474" s="29"/>
      <c r="GW474" s="29"/>
      <c r="GX474" s="29"/>
      <c r="GY474" s="29"/>
      <c r="GZ474" s="29"/>
      <c r="HA474" s="29"/>
      <c r="HB474" s="29"/>
    </row>
    <row r="475" spans="1:210">
      <c r="A475" s="4"/>
      <c r="B475" s="127"/>
      <c r="C475" s="127"/>
      <c r="D475" s="127"/>
      <c r="E475" s="127"/>
      <c r="F475" s="128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4"/>
      <c r="AQ475" s="4"/>
      <c r="GD475" s="29"/>
      <c r="GE475" s="29"/>
      <c r="GF475" s="29"/>
      <c r="GG475" s="29"/>
      <c r="GH475" s="29"/>
      <c r="GI475" s="29"/>
      <c r="GJ475" s="29"/>
      <c r="GK475" s="29"/>
      <c r="GL475" s="29"/>
      <c r="GM475" s="29"/>
      <c r="GN475" s="29"/>
      <c r="GO475" s="29"/>
      <c r="GP475" s="29"/>
      <c r="GQ475" s="29"/>
      <c r="GR475" s="29"/>
      <c r="GS475" s="29"/>
      <c r="GT475" s="29"/>
      <c r="GU475" s="29"/>
      <c r="GV475" s="29"/>
      <c r="GW475" s="29"/>
      <c r="GX475" s="29"/>
      <c r="GY475" s="29"/>
      <c r="GZ475" s="29"/>
      <c r="HA475" s="29"/>
      <c r="HB475" s="29"/>
    </row>
    <row r="476" spans="1:210">
      <c r="A476" s="4"/>
      <c r="B476" s="127"/>
      <c r="C476" s="127"/>
      <c r="D476" s="127"/>
      <c r="E476" s="127"/>
      <c r="F476" s="128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4"/>
      <c r="AQ476" s="4"/>
      <c r="GD476" s="29"/>
      <c r="GE476" s="29"/>
      <c r="GF476" s="29"/>
      <c r="GG476" s="29"/>
      <c r="GH476" s="29"/>
      <c r="GI476" s="29"/>
      <c r="GJ476" s="29"/>
      <c r="GK476" s="29"/>
      <c r="GL476" s="29"/>
      <c r="GM476" s="29"/>
      <c r="GN476" s="29"/>
      <c r="GO476" s="29"/>
      <c r="GP476" s="29"/>
      <c r="GQ476" s="29"/>
      <c r="GR476" s="29"/>
      <c r="GS476" s="29"/>
      <c r="GT476" s="29"/>
      <c r="GU476" s="29"/>
      <c r="GV476" s="29"/>
      <c r="GW476" s="29"/>
      <c r="GX476" s="29"/>
      <c r="GY476" s="29"/>
      <c r="GZ476" s="29"/>
      <c r="HA476" s="29"/>
      <c r="HB476" s="29"/>
    </row>
    <row r="477" spans="1:210">
      <c r="A477" s="4"/>
      <c r="B477" s="127"/>
      <c r="C477" s="127"/>
      <c r="D477" s="127"/>
      <c r="E477" s="127"/>
      <c r="F477" s="128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4"/>
      <c r="AQ477" s="4"/>
      <c r="GD477" s="29"/>
      <c r="GE477" s="29"/>
      <c r="GF477" s="29"/>
      <c r="GG477" s="29"/>
      <c r="GH477" s="29"/>
      <c r="GI477" s="29"/>
      <c r="GJ477" s="29"/>
      <c r="GK477" s="29"/>
      <c r="GL477" s="29"/>
      <c r="GM477" s="29"/>
      <c r="GN477" s="29"/>
      <c r="GO477" s="29"/>
      <c r="GP477" s="29"/>
      <c r="GQ477" s="29"/>
      <c r="GR477" s="29"/>
      <c r="GS477" s="29"/>
      <c r="GT477" s="29"/>
      <c r="GU477" s="29"/>
      <c r="GV477" s="29"/>
      <c r="GW477" s="29"/>
      <c r="GX477" s="29"/>
      <c r="GY477" s="29"/>
      <c r="GZ477" s="29"/>
      <c r="HA477" s="29"/>
      <c r="HB477" s="29"/>
    </row>
    <row r="478" spans="1:210">
      <c r="A478" s="4"/>
      <c r="B478" s="127"/>
      <c r="C478" s="127"/>
      <c r="D478" s="127"/>
      <c r="E478" s="127"/>
      <c r="F478" s="128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4"/>
      <c r="AQ478" s="4"/>
      <c r="GD478" s="29"/>
      <c r="GE478" s="29"/>
      <c r="GF478" s="29"/>
      <c r="GG478" s="29"/>
      <c r="GH478" s="29"/>
      <c r="GI478" s="29"/>
      <c r="GJ478" s="29"/>
      <c r="GK478" s="29"/>
      <c r="GL478" s="29"/>
      <c r="GM478" s="29"/>
      <c r="GN478" s="29"/>
      <c r="GO478" s="29"/>
      <c r="GP478" s="29"/>
      <c r="GQ478" s="29"/>
      <c r="GR478" s="29"/>
      <c r="GS478" s="29"/>
      <c r="GT478" s="29"/>
      <c r="GU478" s="29"/>
      <c r="GV478" s="29"/>
      <c r="GW478" s="29"/>
      <c r="GX478" s="29"/>
      <c r="GY478" s="29"/>
      <c r="GZ478" s="29"/>
      <c r="HA478" s="29"/>
      <c r="HB478" s="29"/>
    </row>
    <row r="479" spans="1:210">
      <c r="A479" s="4"/>
      <c r="B479" s="127"/>
      <c r="C479" s="127"/>
      <c r="D479" s="127"/>
      <c r="E479" s="127"/>
      <c r="F479" s="128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4"/>
      <c r="AQ479" s="4"/>
      <c r="GD479" s="29"/>
      <c r="GE479" s="29"/>
      <c r="GF479" s="29"/>
      <c r="GG479" s="29"/>
      <c r="GH479" s="29"/>
      <c r="GI479" s="29"/>
      <c r="GJ479" s="29"/>
      <c r="GK479" s="29"/>
      <c r="GL479" s="29"/>
      <c r="GM479" s="29"/>
      <c r="GN479" s="29"/>
      <c r="GO479" s="29"/>
      <c r="GP479" s="29"/>
      <c r="GQ479" s="29"/>
      <c r="GR479" s="29"/>
      <c r="GS479" s="29"/>
      <c r="GT479" s="29"/>
      <c r="GU479" s="29"/>
      <c r="GV479" s="29"/>
      <c r="GW479" s="29"/>
      <c r="GX479" s="29"/>
      <c r="GY479" s="29"/>
      <c r="GZ479" s="29"/>
      <c r="HA479" s="29"/>
      <c r="HB479" s="29"/>
    </row>
    <row r="480" spans="1:210">
      <c r="A480" s="4"/>
      <c r="B480" s="127"/>
      <c r="C480" s="127"/>
      <c r="D480" s="127"/>
      <c r="E480" s="127"/>
      <c r="F480" s="128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4"/>
      <c r="AQ480" s="4"/>
      <c r="GD480" s="29"/>
      <c r="GE480" s="29"/>
      <c r="GF480" s="29"/>
      <c r="GG480" s="29"/>
      <c r="GH480" s="29"/>
      <c r="GI480" s="29"/>
      <c r="GJ480" s="29"/>
      <c r="GK480" s="29"/>
      <c r="GL480" s="29"/>
      <c r="GM480" s="29"/>
      <c r="GN480" s="29"/>
      <c r="GO480" s="29"/>
      <c r="GP480" s="29"/>
      <c r="GQ480" s="29"/>
      <c r="GR480" s="29"/>
      <c r="GS480" s="29"/>
      <c r="GT480" s="29"/>
      <c r="GU480" s="29"/>
      <c r="GV480" s="29"/>
      <c r="GW480" s="29"/>
      <c r="GX480" s="29"/>
      <c r="GY480" s="29"/>
      <c r="GZ480" s="29"/>
      <c r="HA480" s="29"/>
      <c r="HB480" s="29"/>
    </row>
    <row r="481" spans="1:210">
      <c r="A481" s="4"/>
      <c r="B481" s="127"/>
      <c r="C481" s="127"/>
      <c r="D481" s="127"/>
      <c r="E481" s="127"/>
      <c r="F481" s="128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4"/>
      <c r="AQ481" s="4"/>
      <c r="GD481" s="29"/>
      <c r="GE481" s="29"/>
      <c r="GF481" s="29"/>
      <c r="GG481" s="29"/>
      <c r="GH481" s="29"/>
      <c r="GI481" s="29"/>
      <c r="GJ481" s="29"/>
      <c r="GK481" s="29"/>
      <c r="GL481" s="29"/>
      <c r="GM481" s="29"/>
      <c r="GN481" s="29"/>
      <c r="GO481" s="29"/>
      <c r="GP481" s="29"/>
      <c r="GQ481" s="29"/>
      <c r="GR481" s="29"/>
      <c r="GS481" s="29"/>
      <c r="GT481" s="29"/>
      <c r="GU481" s="29"/>
      <c r="GV481" s="29"/>
      <c r="GW481" s="29"/>
      <c r="GX481" s="29"/>
      <c r="GY481" s="29"/>
      <c r="GZ481" s="29"/>
      <c r="HA481" s="29"/>
      <c r="HB481" s="29"/>
    </row>
    <row r="482" spans="1:210">
      <c r="A482" s="4"/>
      <c r="B482" s="127"/>
      <c r="C482" s="127"/>
      <c r="D482" s="127"/>
      <c r="E482" s="127"/>
      <c r="F482" s="128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4"/>
      <c r="AQ482" s="4"/>
      <c r="GD482" s="29"/>
      <c r="GE482" s="29"/>
      <c r="GF482" s="29"/>
      <c r="GG482" s="29"/>
      <c r="GH482" s="29"/>
      <c r="GI482" s="29"/>
      <c r="GJ482" s="29"/>
      <c r="GK482" s="29"/>
      <c r="GL482" s="29"/>
      <c r="GM482" s="29"/>
      <c r="GN482" s="29"/>
      <c r="GO482" s="29"/>
      <c r="GP482" s="29"/>
      <c r="GQ482" s="29"/>
      <c r="GR482" s="29"/>
      <c r="GS482" s="29"/>
      <c r="GT482" s="29"/>
      <c r="GU482" s="29"/>
      <c r="GV482" s="29"/>
      <c r="GW482" s="29"/>
      <c r="GX482" s="29"/>
      <c r="GY482" s="29"/>
      <c r="GZ482" s="29"/>
      <c r="HA482" s="29"/>
      <c r="HB482" s="29"/>
    </row>
    <row r="483" spans="1:210">
      <c r="A483" s="4"/>
      <c r="B483" s="127"/>
      <c r="C483" s="127"/>
      <c r="D483" s="127"/>
      <c r="E483" s="127"/>
      <c r="F483" s="128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4"/>
      <c r="AQ483" s="4"/>
      <c r="GD483" s="29"/>
      <c r="GE483" s="29"/>
      <c r="GF483" s="29"/>
      <c r="GG483" s="29"/>
      <c r="GH483" s="29"/>
      <c r="GI483" s="29"/>
      <c r="GJ483" s="29"/>
      <c r="GK483" s="29"/>
      <c r="GL483" s="29"/>
      <c r="GM483" s="29"/>
      <c r="GN483" s="29"/>
      <c r="GO483" s="29"/>
      <c r="GP483" s="29"/>
      <c r="GQ483" s="29"/>
      <c r="GR483" s="29"/>
      <c r="GS483" s="29"/>
      <c r="GT483" s="29"/>
      <c r="GU483" s="29"/>
      <c r="GV483" s="29"/>
      <c r="GW483" s="29"/>
      <c r="GX483" s="29"/>
      <c r="GY483" s="29"/>
      <c r="GZ483" s="29"/>
      <c r="HA483" s="29"/>
      <c r="HB483" s="29"/>
    </row>
    <row r="484" spans="1:210">
      <c r="A484" s="4"/>
      <c r="B484" s="127"/>
      <c r="C484" s="127"/>
      <c r="D484" s="127"/>
      <c r="E484" s="127"/>
      <c r="F484" s="128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4"/>
      <c r="AQ484" s="4"/>
      <c r="GD484" s="29"/>
      <c r="GE484" s="29"/>
      <c r="GF484" s="29"/>
      <c r="GG484" s="29"/>
      <c r="GH484" s="29"/>
      <c r="GI484" s="29"/>
      <c r="GJ484" s="29"/>
      <c r="GK484" s="29"/>
      <c r="GL484" s="29"/>
      <c r="GM484" s="29"/>
      <c r="GN484" s="29"/>
      <c r="GO484" s="29"/>
      <c r="GP484" s="29"/>
      <c r="GQ484" s="29"/>
      <c r="GR484" s="29"/>
      <c r="GS484" s="29"/>
      <c r="GT484" s="29"/>
      <c r="GU484" s="29"/>
      <c r="GV484" s="29"/>
      <c r="GW484" s="29"/>
      <c r="GX484" s="29"/>
      <c r="GY484" s="29"/>
      <c r="GZ484" s="29"/>
      <c r="HA484" s="29"/>
      <c r="HB484" s="29"/>
    </row>
    <row r="485" spans="1:210">
      <c r="A485" s="4"/>
      <c r="B485" s="127"/>
      <c r="C485" s="127"/>
      <c r="D485" s="127"/>
      <c r="E485" s="127"/>
      <c r="F485" s="128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4"/>
      <c r="AQ485" s="4"/>
      <c r="GD485" s="29"/>
      <c r="GE485" s="29"/>
      <c r="GF485" s="29"/>
      <c r="GG485" s="29"/>
      <c r="GH485" s="29"/>
      <c r="GI485" s="29"/>
      <c r="GJ485" s="29"/>
      <c r="GK485" s="29"/>
      <c r="GL485" s="29"/>
      <c r="GM485" s="29"/>
      <c r="GN485" s="29"/>
      <c r="GO485" s="29"/>
      <c r="GP485" s="29"/>
      <c r="GQ485" s="29"/>
      <c r="GR485" s="29"/>
      <c r="GS485" s="29"/>
      <c r="GT485" s="29"/>
      <c r="GU485" s="29"/>
      <c r="GV485" s="29"/>
      <c r="GW485" s="29"/>
      <c r="GX485" s="29"/>
      <c r="GY485" s="29"/>
      <c r="GZ485" s="29"/>
      <c r="HA485" s="29"/>
      <c r="HB485" s="29"/>
    </row>
    <row r="486" spans="1:210">
      <c r="A486" s="4"/>
      <c r="B486" s="127"/>
      <c r="C486" s="127"/>
      <c r="D486" s="127"/>
      <c r="E486" s="127"/>
      <c r="F486" s="128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4"/>
      <c r="AQ486" s="4"/>
      <c r="GD486" s="29"/>
      <c r="GE486" s="29"/>
      <c r="GF486" s="29"/>
      <c r="GG486" s="29"/>
      <c r="GH486" s="29"/>
      <c r="GI486" s="29"/>
      <c r="GJ486" s="29"/>
      <c r="GK486" s="29"/>
      <c r="GL486" s="29"/>
      <c r="GM486" s="29"/>
      <c r="GN486" s="29"/>
      <c r="GO486" s="29"/>
      <c r="GP486" s="29"/>
      <c r="GQ486" s="29"/>
      <c r="GR486" s="29"/>
      <c r="GS486" s="29"/>
      <c r="GT486" s="29"/>
      <c r="GU486" s="29"/>
      <c r="GV486" s="29"/>
      <c r="GW486" s="29"/>
      <c r="GX486" s="29"/>
      <c r="GY486" s="29"/>
      <c r="GZ486" s="29"/>
      <c r="HA486" s="29"/>
      <c r="HB486" s="29"/>
    </row>
    <row r="487" spans="1:210">
      <c r="A487" s="4"/>
      <c r="B487" s="127"/>
      <c r="C487" s="127"/>
      <c r="D487" s="127"/>
      <c r="E487" s="127"/>
      <c r="F487" s="128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4"/>
      <c r="AQ487" s="4"/>
      <c r="GD487" s="29"/>
      <c r="GE487" s="29"/>
      <c r="GF487" s="29"/>
      <c r="GG487" s="29"/>
      <c r="GH487" s="29"/>
      <c r="GI487" s="29"/>
      <c r="GJ487" s="29"/>
      <c r="GK487" s="29"/>
      <c r="GL487" s="29"/>
      <c r="GM487" s="29"/>
      <c r="GN487" s="29"/>
      <c r="GO487" s="29"/>
      <c r="GP487" s="29"/>
      <c r="GQ487" s="29"/>
      <c r="GR487" s="29"/>
      <c r="GS487" s="29"/>
      <c r="GT487" s="29"/>
      <c r="GU487" s="29"/>
      <c r="GV487" s="29"/>
      <c r="GW487" s="29"/>
      <c r="GX487" s="29"/>
      <c r="GY487" s="29"/>
      <c r="GZ487" s="29"/>
      <c r="HA487" s="29"/>
      <c r="HB487" s="29"/>
    </row>
    <row r="488" spans="1:210">
      <c r="A488" s="4"/>
      <c r="B488" s="127"/>
      <c r="C488" s="127"/>
      <c r="D488" s="127"/>
      <c r="E488" s="127"/>
      <c r="F488" s="128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4"/>
      <c r="AQ488" s="4"/>
      <c r="GD488" s="29"/>
      <c r="GE488" s="29"/>
      <c r="GF488" s="29"/>
      <c r="GG488" s="29"/>
      <c r="GH488" s="29"/>
      <c r="GI488" s="29"/>
      <c r="GJ488" s="29"/>
      <c r="GK488" s="29"/>
      <c r="GL488" s="29"/>
      <c r="GM488" s="29"/>
      <c r="GN488" s="29"/>
      <c r="GO488" s="29"/>
      <c r="GP488" s="29"/>
      <c r="GQ488" s="29"/>
      <c r="GR488" s="29"/>
      <c r="GS488" s="29"/>
      <c r="GT488" s="29"/>
      <c r="GU488" s="29"/>
      <c r="GV488" s="29"/>
      <c r="GW488" s="29"/>
      <c r="GX488" s="29"/>
      <c r="GY488" s="29"/>
      <c r="GZ488" s="29"/>
      <c r="HA488" s="29"/>
      <c r="HB488" s="29"/>
    </row>
    <row r="489" spans="1:210">
      <c r="A489" s="4"/>
      <c r="B489" s="127"/>
      <c r="C489" s="127"/>
      <c r="D489" s="127"/>
      <c r="E489" s="127"/>
      <c r="F489" s="128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4"/>
      <c r="AQ489" s="4"/>
      <c r="GD489" s="29"/>
      <c r="GE489" s="29"/>
      <c r="GF489" s="29"/>
      <c r="GG489" s="29"/>
      <c r="GH489" s="29"/>
      <c r="GI489" s="29"/>
      <c r="GJ489" s="29"/>
      <c r="GK489" s="29"/>
      <c r="GL489" s="29"/>
      <c r="GM489" s="29"/>
      <c r="GN489" s="29"/>
      <c r="GO489" s="29"/>
      <c r="GP489" s="29"/>
      <c r="GQ489" s="29"/>
      <c r="GR489" s="29"/>
      <c r="GS489" s="29"/>
      <c r="GT489" s="29"/>
      <c r="GU489" s="29"/>
      <c r="GV489" s="29"/>
      <c r="GW489" s="29"/>
      <c r="GX489" s="29"/>
      <c r="GY489" s="29"/>
      <c r="GZ489" s="29"/>
      <c r="HA489" s="29"/>
      <c r="HB489" s="29"/>
    </row>
    <row r="490" spans="1:210">
      <c r="A490" s="4"/>
      <c r="B490" s="127"/>
      <c r="C490" s="127"/>
      <c r="D490" s="127"/>
      <c r="E490" s="127"/>
      <c r="F490" s="128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4"/>
      <c r="AQ490" s="4"/>
      <c r="GD490" s="29"/>
      <c r="GE490" s="29"/>
      <c r="GF490" s="29"/>
      <c r="GG490" s="29"/>
      <c r="GH490" s="29"/>
      <c r="GI490" s="29"/>
      <c r="GJ490" s="29"/>
      <c r="GK490" s="29"/>
      <c r="GL490" s="29"/>
      <c r="GM490" s="29"/>
      <c r="GN490" s="29"/>
      <c r="GO490" s="29"/>
      <c r="GP490" s="29"/>
      <c r="GQ490" s="29"/>
      <c r="GR490" s="29"/>
      <c r="GS490" s="29"/>
      <c r="GT490" s="29"/>
      <c r="GU490" s="29"/>
      <c r="GV490" s="29"/>
      <c r="GW490" s="29"/>
      <c r="GX490" s="29"/>
      <c r="GY490" s="29"/>
      <c r="GZ490" s="29"/>
      <c r="HA490" s="29"/>
      <c r="HB490" s="29"/>
    </row>
    <row r="491" spans="1:210">
      <c r="A491" s="4"/>
      <c r="B491" s="127"/>
      <c r="C491" s="127"/>
      <c r="D491" s="127"/>
      <c r="E491" s="127"/>
      <c r="F491" s="128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4"/>
      <c r="AQ491" s="4"/>
      <c r="GD491" s="29"/>
      <c r="GE491" s="29"/>
      <c r="GF491" s="29"/>
      <c r="GG491" s="29"/>
      <c r="GH491" s="29"/>
      <c r="GI491" s="29"/>
      <c r="GJ491" s="29"/>
      <c r="GK491" s="29"/>
      <c r="GL491" s="29"/>
      <c r="GM491" s="29"/>
      <c r="GN491" s="29"/>
      <c r="GO491" s="29"/>
      <c r="GP491" s="29"/>
      <c r="GQ491" s="29"/>
      <c r="GR491" s="29"/>
      <c r="GS491" s="29"/>
      <c r="GT491" s="29"/>
      <c r="GU491" s="29"/>
      <c r="GV491" s="29"/>
      <c r="GW491" s="29"/>
      <c r="GX491" s="29"/>
      <c r="GY491" s="29"/>
      <c r="GZ491" s="29"/>
      <c r="HA491" s="29"/>
      <c r="HB491" s="29"/>
    </row>
    <row r="492" spans="1:210">
      <c r="A492" s="4"/>
      <c r="B492" s="127"/>
      <c r="C492" s="127"/>
      <c r="D492" s="127"/>
      <c r="E492" s="127"/>
      <c r="F492" s="128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4"/>
      <c r="AQ492" s="4"/>
      <c r="GD492" s="29"/>
      <c r="GE492" s="29"/>
      <c r="GF492" s="29"/>
      <c r="GG492" s="29"/>
      <c r="GH492" s="29"/>
      <c r="GI492" s="29"/>
      <c r="GJ492" s="29"/>
      <c r="GK492" s="29"/>
      <c r="GL492" s="29"/>
      <c r="GM492" s="29"/>
      <c r="GN492" s="29"/>
      <c r="GO492" s="29"/>
      <c r="GP492" s="29"/>
      <c r="GQ492" s="29"/>
      <c r="GR492" s="29"/>
      <c r="GS492" s="29"/>
      <c r="GT492" s="29"/>
      <c r="GU492" s="29"/>
      <c r="GV492" s="29"/>
      <c r="GW492" s="29"/>
      <c r="GX492" s="29"/>
      <c r="GY492" s="29"/>
      <c r="GZ492" s="29"/>
      <c r="HA492" s="29"/>
      <c r="HB492" s="29"/>
    </row>
    <row r="493" spans="1:210">
      <c r="A493" s="4"/>
      <c r="B493" s="127"/>
      <c r="C493" s="127"/>
      <c r="D493" s="127"/>
      <c r="E493" s="127"/>
      <c r="F493" s="128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4"/>
      <c r="AQ493" s="4"/>
      <c r="GD493" s="29"/>
      <c r="GE493" s="29"/>
      <c r="GF493" s="29"/>
      <c r="GG493" s="29"/>
      <c r="GH493" s="29"/>
      <c r="GI493" s="29"/>
      <c r="GJ493" s="29"/>
      <c r="GK493" s="29"/>
      <c r="GL493" s="29"/>
      <c r="GM493" s="29"/>
      <c r="GN493" s="29"/>
      <c r="GO493" s="29"/>
      <c r="GP493" s="29"/>
      <c r="GQ493" s="29"/>
      <c r="GR493" s="29"/>
      <c r="GS493" s="29"/>
      <c r="GT493" s="29"/>
      <c r="GU493" s="29"/>
      <c r="GV493" s="29"/>
      <c r="GW493" s="29"/>
      <c r="GX493" s="29"/>
      <c r="GY493" s="29"/>
      <c r="GZ493" s="29"/>
      <c r="HA493" s="29"/>
      <c r="HB493" s="29"/>
    </row>
    <row r="494" spans="1:210">
      <c r="A494" s="4"/>
      <c r="B494" s="127"/>
      <c r="C494" s="127"/>
      <c r="D494" s="127"/>
      <c r="E494" s="127"/>
      <c r="F494" s="128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4"/>
      <c r="AQ494" s="4"/>
      <c r="GD494" s="29"/>
      <c r="GE494" s="29"/>
      <c r="GF494" s="29"/>
      <c r="GG494" s="29"/>
      <c r="GH494" s="29"/>
      <c r="GI494" s="29"/>
      <c r="GJ494" s="29"/>
      <c r="GK494" s="29"/>
      <c r="GL494" s="29"/>
      <c r="GM494" s="29"/>
      <c r="GN494" s="29"/>
      <c r="GO494" s="29"/>
      <c r="GP494" s="29"/>
      <c r="GQ494" s="29"/>
      <c r="GR494" s="29"/>
      <c r="GS494" s="29"/>
      <c r="GT494" s="29"/>
      <c r="GU494" s="29"/>
      <c r="GV494" s="29"/>
      <c r="GW494" s="29"/>
      <c r="GX494" s="29"/>
      <c r="GY494" s="29"/>
      <c r="GZ494" s="29"/>
      <c r="HA494" s="29"/>
      <c r="HB494" s="29"/>
    </row>
    <row r="495" spans="1:210">
      <c r="A495" s="4"/>
      <c r="B495" s="127"/>
      <c r="C495" s="127"/>
      <c r="D495" s="127"/>
      <c r="E495" s="127"/>
      <c r="F495" s="128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4"/>
      <c r="AQ495" s="4"/>
      <c r="GD495" s="29"/>
      <c r="GE495" s="29"/>
      <c r="GF495" s="29"/>
      <c r="GG495" s="29"/>
      <c r="GH495" s="29"/>
      <c r="GI495" s="29"/>
      <c r="GJ495" s="29"/>
      <c r="GK495" s="29"/>
      <c r="GL495" s="29"/>
      <c r="GM495" s="29"/>
      <c r="GN495" s="29"/>
      <c r="GO495" s="29"/>
      <c r="GP495" s="29"/>
      <c r="GQ495" s="29"/>
      <c r="GR495" s="29"/>
      <c r="GS495" s="29"/>
      <c r="GT495" s="29"/>
      <c r="GU495" s="29"/>
      <c r="GV495" s="29"/>
      <c r="GW495" s="29"/>
      <c r="GX495" s="29"/>
      <c r="GY495" s="29"/>
      <c r="GZ495" s="29"/>
      <c r="HA495" s="29"/>
      <c r="HB495" s="29"/>
    </row>
    <row r="496" spans="1:210">
      <c r="A496" s="4"/>
      <c r="B496" s="127"/>
      <c r="C496" s="127"/>
      <c r="D496" s="127"/>
      <c r="E496" s="127"/>
      <c r="F496" s="128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4"/>
      <c r="AQ496" s="4"/>
      <c r="GD496" s="29"/>
      <c r="GE496" s="29"/>
      <c r="GF496" s="29"/>
      <c r="GG496" s="29"/>
      <c r="GH496" s="29"/>
      <c r="GI496" s="29"/>
      <c r="GJ496" s="29"/>
      <c r="GK496" s="29"/>
      <c r="GL496" s="29"/>
      <c r="GM496" s="29"/>
      <c r="GN496" s="29"/>
      <c r="GO496" s="29"/>
      <c r="GP496" s="29"/>
      <c r="GQ496" s="29"/>
      <c r="GR496" s="29"/>
      <c r="GS496" s="29"/>
      <c r="GT496" s="29"/>
      <c r="GU496" s="29"/>
      <c r="GV496" s="29"/>
      <c r="GW496" s="29"/>
      <c r="GX496" s="29"/>
      <c r="GY496" s="29"/>
      <c r="GZ496" s="29"/>
      <c r="HA496" s="29"/>
      <c r="HB496" s="29"/>
    </row>
    <row r="497" spans="1:210">
      <c r="A497" s="4"/>
      <c r="B497" s="127"/>
      <c r="C497" s="127"/>
      <c r="D497" s="127"/>
      <c r="E497" s="127"/>
      <c r="F497" s="128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4"/>
      <c r="AQ497" s="4"/>
      <c r="GD497" s="29"/>
      <c r="GE497" s="29"/>
      <c r="GF497" s="29"/>
      <c r="GG497" s="29"/>
      <c r="GH497" s="29"/>
      <c r="GI497" s="29"/>
      <c r="GJ497" s="29"/>
      <c r="GK497" s="29"/>
      <c r="GL497" s="29"/>
      <c r="GM497" s="29"/>
      <c r="GN497" s="29"/>
      <c r="GO497" s="29"/>
      <c r="GP497" s="29"/>
      <c r="GQ497" s="29"/>
      <c r="GR497" s="29"/>
      <c r="GS497" s="29"/>
      <c r="GT497" s="29"/>
      <c r="GU497" s="29"/>
      <c r="GV497" s="29"/>
      <c r="GW497" s="29"/>
      <c r="GX497" s="29"/>
      <c r="GY497" s="29"/>
      <c r="GZ497" s="29"/>
      <c r="HA497" s="29"/>
      <c r="HB497" s="29"/>
    </row>
    <row r="498" spans="1:210">
      <c r="A498" s="4"/>
      <c r="B498" s="127"/>
      <c r="C498" s="127"/>
      <c r="D498" s="127"/>
      <c r="E498" s="127"/>
      <c r="F498" s="128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4"/>
      <c r="AQ498" s="4"/>
      <c r="GD498" s="29"/>
      <c r="GE498" s="29"/>
      <c r="GF498" s="29"/>
      <c r="GG498" s="29"/>
      <c r="GH498" s="29"/>
      <c r="GI498" s="29"/>
      <c r="GJ498" s="29"/>
      <c r="GK498" s="29"/>
      <c r="GL498" s="29"/>
      <c r="GM498" s="29"/>
      <c r="GN498" s="29"/>
      <c r="GO498" s="29"/>
      <c r="GP498" s="29"/>
      <c r="GQ498" s="29"/>
      <c r="GR498" s="29"/>
      <c r="GS498" s="29"/>
      <c r="GT498" s="29"/>
      <c r="GU498" s="29"/>
      <c r="GV498" s="29"/>
      <c r="GW498" s="29"/>
      <c r="GX498" s="29"/>
      <c r="GY498" s="29"/>
      <c r="GZ498" s="29"/>
      <c r="HA498" s="29"/>
      <c r="HB498" s="29"/>
    </row>
    <row r="499" spans="1:210">
      <c r="A499" s="4"/>
      <c r="B499" s="127"/>
      <c r="C499" s="127"/>
      <c r="D499" s="127"/>
      <c r="E499" s="127"/>
      <c r="F499" s="128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4"/>
      <c r="AQ499" s="4"/>
      <c r="GD499" s="29"/>
      <c r="GE499" s="29"/>
      <c r="GF499" s="29"/>
      <c r="GG499" s="29"/>
      <c r="GH499" s="29"/>
      <c r="GI499" s="29"/>
      <c r="GJ499" s="29"/>
      <c r="GK499" s="29"/>
      <c r="GL499" s="29"/>
      <c r="GM499" s="29"/>
      <c r="GN499" s="29"/>
      <c r="GO499" s="29"/>
      <c r="GP499" s="29"/>
      <c r="GQ499" s="29"/>
      <c r="GR499" s="29"/>
      <c r="GS499" s="29"/>
      <c r="GT499" s="29"/>
      <c r="GU499" s="29"/>
      <c r="GV499" s="29"/>
      <c r="GW499" s="29"/>
      <c r="GX499" s="29"/>
      <c r="GY499" s="29"/>
      <c r="GZ499" s="29"/>
      <c r="HA499" s="29"/>
      <c r="HB499" s="29"/>
    </row>
    <row r="500" spans="1:210">
      <c r="A500" s="4"/>
      <c r="B500" s="127"/>
      <c r="C500" s="127"/>
      <c r="D500" s="127"/>
      <c r="E500" s="127"/>
      <c r="F500" s="128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4"/>
      <c r="AQ500" s="4"/>
      <c r="GD500" s="29"/>
      <c r="GE500" s="29"/>
      <c r="GF500" s="29"/>
      <c r="GG500" s="29"/>
      <c r="GH500" s="29"/>
      <c r="GI500" s="29"/>
      <c r="GJ500" s="29"/>
      <c r="GK500" s="29"/>
      <c r="GL500" s="29"/>
      <c r="GM500" s="29"/>
      <c r="GN500" s="29"/>
      <c r="GO500" s="29"/>
      <c r="GP500" s="29"/>
      <c r="GQ500" s="29"/>
      <c r="GR500" s="29"/>
      <c r="GS500" s="29"/>
      <c r="GT500" s="29"/>
      <c r="GU500" s="29"/>
      <c r="GV500" s="29"/>
      <c r="GW500" s="29"/>
      <c r="GX500" s="29"/>
      <c r="GY500" s="29"/>
      <c r="GZ500" s="29"/>
      <c r="HA500" s="29"/>
      <c r="HB500" s="29"/>
    </row>
    <row r="501" spans="1:210">
      <c r="A501" s="4"/>
      <c r="B501" s="127"/>
      <c r="C501" s="127"/>
      <c r="D501" s="127"/>
      <c r="E501" s="127"/>
      <c r="F501" s="128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4"/>
      <c r="AQ501" s="4"/>
      <c r="GD501" s="29"/>
      <c r="GE501" s="29"/>
      <c r="GF501" s="29"/>
      <c r="GG501" s="29"/>
      <c r="GH501" s="29"/>
      <c r="GI501" s="29"/>
      <c r="GJ501" s="29"/>
      <c r="GK501" s="29"/>
      <c r="GL501" s="29"/>
      <c r="GM501" s="29"/>
      <c r="GN501" s="29"/>
      <c r="GO501" s="29"/>
      <c r="GP501" s="29"/>
      <c r="GQ501" s="29"/>
      <c r="GR501" s="29"/>
      <c r="GS501" s="29"/>
      <c r="GT501" s="29"/>
      <c r="GU501" s="29"/>
      <c r="GV501" s="29"/>
      <c r="GW501" s="29"/>
      <c r="GX501" s="29"/>
      <c r="GY501" s="29"/>
      <c r="GZ501" s="29"/>
      <c r="HA501" s="29"/>
      <c r="HB501" s="29"/>
    </row>
    <row r="502" spans="1:210">
      <c r="A502" s="4"/>
      <c r="B502" s="127"/>
      <c r="C502" s="127"/>
      <c r="D502" s="127"/>
      <c r="E502" s="127"/>
      <c r="F502" s="128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4"/>
      <c r="AQ502" s="4"/>
      <c r="GD502" s="29"/>
      <c r="GE502" s="29"/>
      <c r="GF502" s="29"/>
      <c r="GG502" s="29"/>
      <c r="GH502" s="29"/>
      <c r="GI502" s="29"/>
      <c r="GJ502" s="29"/>
      <c r="GK502" s="29"/>
      <c r="GL502" s="29"/>
      <c r="GM502" s="29"/>
      <c r="GN502" s="29"/>
      <c r="GO502" s="29"/>
      <c r="GP502" s="29"/>
      <c r="GQ502" s="29"/>
      <c r="GR502" s="29"/>
      <c r="GS502" s="29"/>
      <c r="GT502" s="29"/>
      <c r="GU502" s="29"/>
      <c r="GV502" s="29"/>
      <c r="GW502" s="29"/>
      <c r="GX502" s="29"/>
      <c r="GY502" s="29"/>
      <c r="GZ502" s="29"/>
      <c r="HA502" s="29"/>
      <c r="HB502" s="29"/>
    </row>
    <row r="503" spans="1:210">
      <c r="A503" s="4"/>
      <c r="B503" s="127"/>
      <c r="C503" s="127"/>
      <c r="D503" s="127"/>
      <c r="E503" s="127"/>
      <c r="F503" s="128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4"/>
      <c r="AQ503" s="4"/>
      <c r="GD503" s="29"/>
      <c r="GE503" s="29"/>
      <c r="GF503" s="29"/>
      <c r="GG503" s="29"/>
      <c r="GH503" s="29"/>
      <c r="GI503" s="29"/>
      <c r="GJ503" s="29"/>
      <c r="GK503" s="29"/>
      <c r="GL503" s="29"/>
      <c r="GM503" s="29"/>
      <c r="GN503" s="29"/>
      <c r="GO503" s="29"/>
      <c r="GP503" s="29"/>
      <c r="GQ503" s="29"/>
      <c r="GR503" s="29"/>
      <c r="GS503" s="29"/>
      <c r="GT503" s="29"/>
      <c r="GU503" s="29"/>
      <c r="GV503" s="29"/>
      <c r="GW503" s="29"/>
      <c r="GX503" s="29"/>
      <c r="GY503" s="29"/>
      <c r="GZ503" s="29"/>
      <c r="HA503" s="29"/>
      <c r="HB503" s="29"/>
    </row>
    <row r="504" spans="1:210">
      <c r="A504" s="4"/>
      <c r="B504" s="127"/>
      <c r="C504" s="127"/>
      <c r="D504" s="127"/>
      <c r="E504" s="127"/>
      <c r="F504" s="128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4"/>
      <c r="AQ504" s="4"/>
      <c r="GD504" s="29"/>
      <c r="GE504" s="29"/>
      <c r="GF504" s="29"/>
      <c r="GG504" s="29"/>
      <c r="GH504" s="29"/>
      <c r="GI504" s="29"/>
      <c r="GJ504" s="29"/>
      <c r="GK504" s="29"/>
      <c r="GL504" s="29"/>
      <c r="GM504" s="29"/>
      <c r="GN504" s="29"/>
      <c r="GO504" s="29"/>
      <c r="GP504" s="29"/>
      <c r="GQ504" s="29"/>
      <c r="GR504" s="29"/>
      <c r="GS504" s="29"/>
      <c r="GT504" s="29"/>
      <c r="GU504" s="29"/>
      <c r="GV504" s="29"/>
      <c r="GW504" s="29"/>
      <c r="GX504" s="29"/>
      <c r="GY504" s="29"/>
      <c r="GZ504" s="29"/>
      <c r="HA504" s="29"/>
      <c r="HB504" s="29"/>
    </row>
    <row r="505" spans="1:210">
      <c r="A505" s="4"/>
      <c r="B505" s="127"/>
      <c r="C505" s="127"/>
      <c r="D505" s="127"/>
      <c r="E505" s="127"/>
      <c r="F505" s="128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4"/>
      <c r="AQ505" s="4"/>
      <c r="GD505" s="29"/>
      <c r="GE505" s="29"/>
      <c r="GF505" s="29"/>
      <c r="GG505" s="29"/>
      <c r="GH505" s="29"/>
      <c r="GI505" s="29"/>
      <c r="GJ505" s="29"/>
      <c r="GK505" s="29"/>
      <c r="GL505" s="29"/>
      <c r="GM505" s="29"/>
      <c r="GN505" s="29"/>
      <c r="GO505" s="29"/>
      <c r="GP505" s="29"/>
      <c r="GQ505" s="29"/>
      <c r="GR505" s="29"/>
      <c r="GS505" s="29"/>
      <c r="GT505" s="29"/>
      <c r="GU505" s="29"/>
      <c r="GV505" s="29"/>
      <c r="GW505" s="29"/>
      <c r="GX505" s="29"/>
      <c r="GY505" s="29"/>
      <c r="GZ505" s="29"/>
      <c r="HA505" s="29"/>
      <c r="HB505" s="29"/>
    </row>
    <row r="506" spans="1:210">
      <c r="A506" s="4"/>
      <c r="B506" s="127"/>
      <c r="C506" s="127"/>
      <c r="D506" s="127"/>
      <c r="E506" s="127"/>
      <c r="F506" s="128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4"/>
      <c r="AQ506" s="4"/>
      <c r="GD506" s="29"/>
      <c r="GE506" s="29"/>
      <c r="GF506" s="29"/>
      <c r="GG506" s="29"/>
      <c r="GH506" s="29"/>
      <c r="GI506" s="29"/>
      <c r="GJ506" s="29"/>
      <c r="GK506" s="29"/>
      <c r="GL506" s="29"/>
      <c r="GM506" s="29"/>
      <c r="GN506" s="29"/>
      <c r="GO506" s="29"/>
      <c r="GP506" s="29"/>
      <c r="GQ506" s="29"/>
      <c r="GR506" s="29"/>
      <c r="GS506" s="29"/>
      <c r="GT506" s="29"/>
      <c r="GU506" s="29"/>
      <c r="GV506" s="29"/>
      <c r="GW506" s="29"/>
      <c r="GX506" s="29"/>
      <c r="GY506" s="29"/>
      <c r="GZ506" s="29"/>
      <c r="HA506" s="29"/>
      <c r="HB506" s="29"/>
    </row>
    <row r="507" spans="1:210">
      <c r="A507" s="4"/>
      <c r="B507" s="127"/>
      <c r="C507" s="127"/>
      <c r="D507" s="127"/>
      <c r="E507" s="127"/>
      <c r="F507" s="128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4"/>
      <c r="AQ507" s="4"/>
      <c r="GD507" s="29"/>
      <c r="GE507" s="29"/>
      <c r="GF507" s="29"/>
      <c r="GG507" s="29"/>
      <c r="GH507" s="29"/>
      <c r="GI507" s="29"/>
      <c r="GJ507" s="29"/>
      <c r="GK507" s="29"/>
      <c r="GL507" s="29"/>
      <c r="GM507" s="29"/>
      <c r="GN507" s="29"/>
      <c r="GO507" s="29"/>
      <c r="GP507" s="29"/>
      <c r="GQ507" s="29"/>
      <c r="GR507" s="29"/>
      <c r="GS507" s="29"/>
      <c r="GT507" s="29"/>
      <c r="GU507" s="29"/>
      <c r="GV507" s="29"/>
      <c r="GW507" s="29"/>
      <c r="GX507" s="29"/>
      <c r="GY507" s="29"/>
      <c r="GZ507" s="29"/>
      <c r="HA507" s="29"/>
      <c r="HB507" s="29"/>
    </row>
    <row r="508" spans="1:210">
      <c r="A508" s="4"/>
      <c r="B508" s="127"/>
      <c r="C508" s="127"/>
      <c r="D508" s="127"/>
      <c r="E508" s="127"/>
      <c r="F508" s="128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4"/>
      <c r="AQ508" s="4"/>
      <c r="GD508" s="29"/>
      <c r="GE508" s="29"/>
      <c r="GF508" s="29"/>
      <c r="GG508" s="29"/>
      <c r="GH508" s="29"/>
      <c r="GI508" s="29"/>
      <c r="GJ508" s="29"/>
      <c r="GK508" s="29"/>
      <c r="GL508" s="29"/>
      <c r="GM508" s="29"/>
      <c r="GN508" s="29"/>
      <c r="GO508" s="29"/>
      <c r="GP508" s="29"/>
      <c r="GQ508" s="29"/>
      <c r="GR508" s="29"/>
      <c r="GS508" s="29"/>
      <c r="GT508" s="29"/>
      <c r="GU508" s="29"/>
      <c r="GV508" s="29"/>
      <c r="GW508" s="29"/>
      <c r="GX508" s="29"/>
      <c r="GY508" s="29"/>
      <c r="GZ508" s="29"/>
      <c r="HA508" s="29"/>
      <c r="HB508" s="29"/>
    </row>
    <row r="509" spans="1:210">
      <c r="A509" s="4"/>
      <c r="B509" s="127"/>
      <c r="C509" s="127"/>
      <c r="D509" s="127"/>
      <c r="E509" s="127"/>
      <c r="F509" s="128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4"/>
      <c r="AQ509" s="4"/>
      <c r="GD509" s="29"/>
      <c r="GE509" s="29"/>
      <c r="GF509" s="29"/>
      <c r="GG509" s="29"/>
      <c r="GH509" s="29"/>
      <c r="GI509" s="29"/>
      <c r="GJ509" s="29"/>
      <c r="GK509" s="29"/>
      <c r="GL509" s="29"/>
      <c r="GM509" s="29"/>
      <c r="GN509" s="29"/>
      <c r="GO509" s="29"/>
      <c r="GP509" s="29"/>
      <c r="GQ509" s="29"/>
      <c r="GR509" s="29"/>
      <c r="GS509" s="29"/>
      <c r="GT509" s="29"/>
      <c r="GU509" s="29"/>
      <c r="GV509" s="29"/>
      <c r="GW509" s="29"/>
      <c r="GX509" s="29"/>
      <c r="GY509" s="29"/>
      <c r="GZ509" s="29"/>
      <c r="HA509" s="29"/>
      <c r="HB509" s="29"/>
    </row>
    <row r="510" spans="1:210">
      <c r="A510" s="4"/>
      <c r="B510" s="127"/>
      <c r="C510" s="127"/>
      <c r="D510" s="127"/>
      <c r="E510" s="127"/>
      <c r="F510" s="128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4"/>
      <c r="AQ510" s="4"/>
      <c r="GD510" s="29"/>
      <c r="GE510" s="29"/>
      <c r="GF510" s="29"/>
      <c r="GG510" s="29"/>
      <c r="GH510" s="29"/>
      <c r="GI510" s="29"/>
      <c r="GJ510" s="29"/>
      <c r="GK510" s="29"/>
      <c r="GL510" s="29"/>
      <c r="GM510" s="29"/>
      <c r="GN510" s="29"/>
      <c r="GO510" s="29"/>
      <c r="GP510" s="29"/>
      <c r="GQ510" s="29"/>
      <c r="GR510" s="29"/>
      <c r="GS510" s="29"/>
      <c r="GT510" s="29"/>
      <c r="GU510" s="29"/>
      <c r="GV510" s="29"/>
      <c r="GW510" s="29"/>
      <c r="GX510" s="29"/>
      <c r="GY510" s="29"/>
      <c r="GZ510" s="29"/>
      <c r="HA510" s="29"/>
      <c r="HB510" s="29"/>
    </row>
    <row r="511" spans="1:210">
      <c r="A511" s="4"/>
      <c r="B511" s="127"/>
      <c r="C511" s="127"/>
      <c r="D511" s="127"/>
      <c r="E511" s="127"/>
      <c r="F511" s="128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4"/>
      <c r="AQ511" s="4"/>
      <c r="GD511" s="29"/>
      <c r="GE511" s="29"/>
      <c r="GF511" s="29"/>
      <c r="GG511" s="29"/>
      <c r="GH511" s="29"/>
      <c r="GI511" s="29"/>
      <c r="GJ511" s="29"/>
      <c r="GK511" s="29"/>
      <c r="GL511" s="29"/>
      <c r="GM511" s="29"/>
      <c r="GN511" s="29"/>
      <c r="GO511" s="29"/>
      <c r="GP511" s="29"/>
      <c r="GQ511" s="29"/>
      <c r="GR511" s="29"/>
      <c r="GS511" s="29"/>
      <c r="GT511" s="29"/>
      <c r="GU511" s="29"/>
      <c r="GV511" s="29"/>
      <c r="GW511" s="29"/>
      <c r="GX511" s="29"/>
      <c r="GY511" s="29"/>
      <c r="GZ511" s="29"/>
      <c r="HA511" s="29"/>
      <c r="HB511" s="29"/>
    </row>
    <row r="512" spans="1:210">
      <c r="A512" s="4"/>
      <c r="B512" s="127"/>
      <c r="C512" s="127"/>
      <c r="D512" s="127"/>
      <c r="E512" s="127"/>
      <c r="F512" s="128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4"/>
      <c r="AQ512" s="4"/>
      <c r="GD512" s="29"/>
      <c r="GE512" s="29"/>
      <c r="GF512" s="29"/>
      <c r="GG512" s="29"/>
      <c r="GH512" s="29"/>
      <c r="GI512" s="29"/>
      <c r="GJ512" s="29"/>
      <c r="GK512" s="29"/>
      <c r="GL512" s="29"/>
      <c r="GM512" s="29"/>
      <c r="GN512" s="29"/>
      <c r="GO512" s="29"/>
      <c r="GP512" s="29"/>
      <c r="GQ512" s="29"/>
      <c r="GR512" s="29"/>
      <c r="GS512" s="29"/>
      <c r="GT512" s="29"/>
      <c r="GU512" s="29"/>
      <c r="GV512" s="29"/>
      <c r="GW512" s="29"/>
      <c r="GX512" s="29"/>
      <c r="GY512" s="29"/>
      <c r="GZ512" s="29"/>
      <c r="HA512" s="29"/>
      <c r="HB512" s="29"/>
    </row>
    <row r="513" spans="1:210">
      <c r="A513" s="4"/>
      <c r="B513" s="127"/>
      <c r="C513" s="127"/>
      <c r="D513" s="127"/>
      <c r="E513" s="127"/>
      <c r="F513" s="128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4"/>
      <c r="AQ513" s="4"/>
      <c r="GD513" s="29"/>
      <c r="GE513" s="29"/>
      <c r="GF513" s="29"/>
      <c r="GG513" s="29"/>
      <c r="GH513" s="29"/>
      <c r="GI513" s="29"/>
      <c r="GJ513" s="29"/>
      <c r="GK513" s="29"/>
      <c r="GL513" s="29"/>
      <c r="GM513" s="29"/>
      <c r="GN513" s="29"/>
      <c r="GO513" s="29"/>
      <c r="GP513" s="29"/>
      <c r="GQ513" s="29"/>
      <c r="GR513" s="29"/>
      <c r="GS513" s="29"/>
      <c r="GT513" s="29"/>
      <c r="GU513" s="29"/>
      <c r="GV513" s="29"/>
      <c r="GW513" s="29"/>
      <c r="GX513" s="29"/>
      <c r="GY513" s="29"/>
      <c r="GZ513" s="29"/>
      <c r="HA513" s="29"/>
      <c r="HB513" s="29"/>
    </row>
    <row r="514" spans="1:210">
      <c r="A514" s="4"/>
      <c r="B514" s="127"/>
      <c r="C514" s="127"/>
      <c r="D514" s="127"/>
      <c r="E514" s="127"/>
      <c r="F514" s="128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4"/>
      <c r="AQ514" s="4"/>
      <c r="GD514" s="29"/>
      <c r="GE514" s="29"/>
      <c r="GF514" s="29"/>
      <c r="GG514" s="29"/>
      <c r="GH514" s="29"/>
      <c r="GI514" s="29"/>
      <c r="GJ514" s="29"/>
      <c r="GK514" s="29"/>
      <c r="GL514" s="29"/>
      <c r="GM514" s="29"/>
      <c r="GN514" s="29"/>
      <c r="GO514" s="29"/>
      <c r="GP514" s="29"/>
      <c r="GQ514" s="29"/>
      <c r="GR514" s="29"/>
      <c r="GS514" s="29"/>
      <c r="GT514" s="29"/>
      <c r="GU514" s="29"/>
      <c r="GV514" s="29"/>
      <c r="GW514" s="29"/>
      <c r="GX514" s="29"/>
      <c r="GY514" s="29"/>
      <c r="GZ514" s="29"/>
      <c r="HA514" s="29"/>
      <c r="HB514" s="29"/>
    </row>
    <row r="515" spans="1:210">
      <c r="A515" s="4"/>
      <c r="B515" s="127"/>
      <c r="C515" s="127"/>
      <c r="D515" s="127"/>
      <c r="E515" s="127"/>
      <c r="F515" s="128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4"/>
      <c r="AQ515" s="4"/>
      <c r="GD515" s="29"/>
      <c r="GE515" s="29"/>
      <c r="GF515" s="29"/>
      <c r="GG515" s="29"/>
      <c r="GH515" s="29"/>
      <c r="GI515" s="29"/>
      <c r="GJ515" s="29"/>
      <c r="GK515" s="29"/>
      <c r="GL515" s="29"/>
      <c r="GM515" s="29"/>
      <c r="GN515" s="29"/>
      <c r="GO515" s="29"/>
      <c r="GP515" s="29"/>
      <c r="GQ515" s="29"/>
      <c r="GR515" s="29"/>
      <c r="GS515" s="29"/>
      <c r="GT515" s="29"/>
      <c r="GU515" s="29"/>
      <c r="GV515" s="29"/>
      <c r="GW515" s="29"/>
      <c r="GX515" s="29"/>
      <c r="GY515" s="29"/>
      <c r="GZ515" s="29"/>
      <c r="HA515" s="29"/>
      <c r="HB515" s="29"/>
    </row>
    <row r="516" spans="1:210">
      <c r="A516" s="4"/>
      <c r="B516" s="127"/>
      <c r="C516" s="127"/>
      <c r="D516" s="127"/>
      <c r="E516" s="127"/>
      <c r="F516" s="128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4"/>
      <c r="AQ516" s="4"/>
      <c r="GD516" s="29"/>
      <c r="GE516" s="29"/>
      <c r="GF516" s="29"/>
      <c r="GG516" s="29"/>
      <c r="GH516" s="29"/>
      <c r="GI516" s="29"/>
      <c r="GJ516" s="29"/>
      <c r="GK516" s="29"/>
      <c r="GL516" s="29"/>
      <c r="GM516" s="29"/>
      <c r="GN516" s="29"/>
      <c r="GO516" s="29"/>
      <c r="GP516" s="29"/>
      <c r="GQ516" s="29"/>
      <c r="GR516" s="29"/>
      <c r="GS516" s="29"/>
      <c r="GT516" s="29"/>
      <c r="GU516" s="29"/>
      <c r="GV516" s="29"/>
      <c r="GW516" s="29"/>
      <c r="GX516" s="29"/>
      <c r="GY516" s="29"/>
      <c r="GZ516" s="29"/>
      <c r="HA516" s="29"/>
      <c r="HB516" s="29"/>
    </row>
    <row r="517" spans="1:210">
      <c r="A517" s="4"/>
      <c r="B517" s="127"/>
      <c r="C517" s="127"/>
      <c r="D517" s="127"/>
      <c r="E517" s="127"/>
      <c r="F517" s="128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4"/>
      <c r="AQ517" s="4"/>
      <c r="GD517" s="29"/>
      <c r="GE517" s="29"/>
      <c r="GF517" s="29"/>
      <c r="GG517" s="29"/>
      <c r="GH517" s="29"/>
      <c r="GI517" s="29"/>
      <c r="GJ517" s="29"/>
      <c r="GK517" s="29"/>
      <c r="GL517" s="29"/>
      <c r="GM517" s="29"/>
      <c r="GN517" s="29"/>
      <c r="GO517" s="29"/>
      <c r="GP517" s="29"/>
      <c r="GQ517" s="29"/>
      <c r="GR517" s="29"/>
      <c r="GS517" s="29"/>
      <c r="GT517" s="29"/>
      <c r="GU517" s="29"/>
      <c r="GV517" s="29"/>
      <c r="GW517" s="29"/>
      <c r="GX517" s="29"/>
      <c r="GY517" s="29"/>
      <c r="GZ517" s="29"/>
      <c r="HA517" s="29"/>
      <c r="HB517" s="29"/>
    </row>
    <row r="518" spans="1:210">
      <c r="A518" s="4"/>
      <c r="B518" s="127"/>
      <c r="C518" s="127"/>
      <c r="D518" s="127"/>
      <c r="E518" s="127"/>
      <c r="F518" s="128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4"/>
      <c r="AQ518" s="4"/>
      <c r="GD518" s="29"/>
      <c r="GE518" s="29"/>
      <c r="GF518" s="29"/>
      <c r="GG518" s="29"/>
      <c r="GH518" s="29"/>
      <c r="GI518" s="29"/>
      <c r="GJ518" s="29"/>
      <c r="GK518" s="29"/>
      <c r="GL518" s="29"/>
      <c r="GM518" s="29"/>
      <c r="GN518" s="29"/>
      <c r="GO518" s="29"/>
      <c r="GP518" s="29"/>
      <c r="GQ518" s="29"/>
      <c r="GR518" s="29"/>
      <c r="GS518" s="29"/>
      <c r="GT518" s="29"/>
      <c r="GU518" s="29"/>
      <c r="GV518" s="29"/>
      <c r="GW518" s="29"/>
      <c r="GX518" s="29"/>
      <c r="GY518" s="29"/>
      <c r="GZ518" s="29"/>
      <c r="HA518" s="29"/>
      <c r="HB518" s="29"/>
    </row>
    <row r="519" spans="1:210">
      <c r="A519" s="4"/>
      <c r="B519" s="127"/>
      <c r="C519" s="127"/>
      <c r="D519" s="127"/>
      <c r="E519" s="127"/>
      <c r="F519" s="128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4"/>
      <c r="AQ519" s="4"/>
      <c r="GD519" s="29"/>
      <c r="GE519" s="29"/>
      <c r="GF519" s="29"/>
      <c r="GG519" s="29"/>
      <c r="GH519" s="29"/>
      <c r="GI519" s="29"/>
      <c r="GJ519" s="29"/>
      <c r="GK519" s="29"/>
      <c r="GL519" s="29"/>
      <c r="GM519" s="29"/>
      <c r="GN519" s="29"/>
      <c r="GO519" s="29"/>
      <c r="GP519" s="29"/>
      <c r="GQ519" s="29"/>
      <c r="GR519" s="29"/>
      <c r="GS519" s="29"/>
      <c r="GT519" s="29"/>
      <c r="GU519" s="29"/>
      <c r="GV519" s="29"/>
      <c r="GW519" s="29"/>
      <c r="GX519" s="29"/>
      <c r="GY519" s="29"/>
      <c r="GZ519" s="29"/>
      <c r="HA519" s="29"/>
      <c r="HB519" s="29"/>
    </row>
    <row r="520" spans="1:210">
      <c r="A520" s="4"/>
      <c r="B520" s="127"/>
      <c r="C520" s="127"/>
      <c r="D520" s="127"/>
      <c r="E520" s="127"/>
      <c r="F520" s="128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4"/>
      <c r="AQ520" s="4"/>
      <c r="GD520" s="29"/>
      <c r="GE520" s="29"/>
      <c r="GF520" s="29"/>
      <c r="GG520" s="29"/>
      <c r="GH520" s="29"/>
      <c r="GI520" s="29"/>
      <c r="GJ520" s="29"/>
      <c r="GK520" s="29"/>
      <c r="GL520" s="29"/>
      <c r="GM520" s="29"/>
      <c r="GN520" s="29"/>
      <c r="GO520" s="29"/>
      <c r="GP520" s="29"/>
      <c r="GQ520" s="29"/>
      <c r="GR520" s="29"/>
      <c r="GS520" s="29"/>
      <c r="GT520" s="29"/>
      <c r="GU520" s="29"/>
      <c r="GV520" s="29"/>
      <c r="GW520" s="29"/>
      <c r="GX520" s="29"/>
      <c r="GY520" s="29"/>
      <c r="GZ520" s="29"/>
      <c r="HA520" s="29"/>
      <c r="HB520" s="29"/>
    </row>
    <row r="521" spans="1:210">
      <c r="A521" s="4"/>
      <c r="B521" s="127"/>
      <c r="C521" s="127"/>
      <c r="D521" s="127"/>
      <c r="E521" s="127"/>
      <c r="F521" s="128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4"/>
      <c r="AQ521" s="4"/>
      <c r="GD521" s="29"/>
      <c r="GE521" s="29"/>
      <c r="GF521" s="29"/>
      <c r="GG521" s="29"/>
      <c r="GH521" s="29"/>
      <c r="GI521" s="29"/>
      <c r="GJ521" s="29"/>
      <c r="GK521" s="29"/>
      <c r="GL521" s="29"/>
      <c r="GM521" s="29"/>
      <c r="GN521" s="29"/>
      <c r="GO521" s="29"/>
      <c r="GP521" s="29"/>
      <c r="GQ521" s="29"/>
      <c r="GR521" s="29"/>
      <c r="GS521" s="29"/>
      <c r="GT521" s="29"/>
      <c r="GU521" s="29"/>
      <c r="GV521" s="29"/>
      <c r="GW521" s="29"/>
      <c r="GX521" s="29"/>
      <c r="GY521" s="29"/>
      <c r="GZ521" s="29"/>
      <c r="HA521" s="29"/>
      <c r="HB521" s="29"/>
    </row>
    <row r="522" spans="1:210">
      <c r="A522" s="4"/>
      <c r="B522" s="127"/>
      <c r="C522" s="127"/>
      <c r="D522" s="127"/>
      <c r="E522" s="127"/>
      <c r="F522" s="128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4"/>
      <c r="AQ522" s="4"/>
      <c r="GD522" s="29"/>
      <c r="GE522" s="29"/>
      <c r="GF522" s="29"/>
      <c r="GG522" s="29"/>
      <c r="GH522" s="29"/>
      <c r="GI522" s="29"/>
      <c r="GJ522" s="29"/>
      <c r="GK522" s="29"/>
      <c r="GL522" s="29"/>
      <c r="GM522" s="29"/>
      <c r="GN522" s="29"/>
      <c r="GO522" s="29"/>
      <c r="GP522" s="29"/>
      <c r="GQ522" s="29"/>
      <c r="GR522" s="29"/>
      <c r="GS522" s="29"/>
      <c r="GT522" s="29"/>
      <c r="GU522" s="29"/>
      <c r="GV522" s="29"/>
      <c r="GW522" s="29"/>
      <c r="GX522" s="29"/>
      <c r="GY522" s="29"/>
      <c r="GZ522" s="29"/>
      <c r="HA522" s="29"/>
      <c r="HB522" s="29"/>
    </row>
    <row r="523" spans="1:210">
      <c r="A523" s="4"/>
      <c r="B523" s="127"/>
      <c r="C523" s="127"/>
      <c r="D523" s="127"/>
      <c r="E523" s="127"/>
      <c r="F523" s="128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4"/>
      <c r="AQ523" s="4"/>
      <c r="GD523" s="29"/>
      <c r="GE523" s="29"/>
      <c r="GF523" s="29"/>
      <c r="GG523" s="29"/>
      <c r="GH523" s="29"/>
      <c r="GI523" s="29"/>
      <c r="GJ523" s="29"/>
      <c r="GK523" s="29"/>
      <c r="GL523" s="29"/>
      <c r="GM523" s="29"/>
      <c r="GN523" s="29"/>
      <c r="GO523" s="29"/>
      <c r="GP523" s="29"/>
      <c r="GQ523" s="29"/>
      <c r="GR523" s="29"/>
      <c r="GS523" s="29"/>
      <c r="GT523" s="29"/>
      <c r="GU523" s="29"/>
      <c r="GV523" s="29"/>
      <c r="GW523" s="29"/>
      <c r="GX523" s="29"/>
      <c r="GY523" s="29"/>
      <c r="GZ523" s="29"/>
      <c r="HA523" s="29"/>
      <c r="HB523" s="29"/>
    </row>
    <row r="524" spans="1:210">
      <c r="A524" s="4"/>
      <c r="B524" s="127"/>
      <c r="C524" s="127"/>
      <c r="D524" s="127"/>
      <c r="E524" s="127"/>
      <c r="F524" s="128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4"/>
      <c r="AQ524" s="4"/>
      <c r="GD524" s="29"/>
      <c r="GE524" s="29"/>
      <c r="GF524" s="29"/>
      <c r="GG524" s="29"/>
      <c r="GH524" s="29"/>
      <c r="GI524" s="29"/>
      <c r="GJ524" s="29"/>
      <c r="GK524" s="29"/>
      <c r="GL524" s="29"/>
      <c r="GM524" s="29"/>
      <c r="GN524" s="29"/>
      <c r="GO524" s="29"/>
      <c r="GP524" s="29"/>
      <c r="GQ524" s="29"/>
      <c r="GR524" s="29"/>
      <c r="GS524" s="29"/>
      <c r="GT524" s="29"/>
      <c r="GU524" s="29"/>
      <c r="GV524" s="29"/>
      <c r="GW524" s="29"/>
      <c r="GX524" s="29"/>
      <c r="GY524" s="29"/>
      <c r="GZ524" s="29"/>
      <c r="HA524" s="29"/>
      <c r="HB524" s="29"/>
    </row>
    <row r="525" spans="1:210">
      <c r="A525" s="4"/>
      <c r="B525" s="127"/>
      <c r="C525" s="127"/>
      <c r="D525" s="127"/>
      <c r="E525" s="127"/>
      <c r="F525" s="128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4"/>
      <c r="AQ525" s="4"/>
      <c r="GD525" s="29"/>
      <c r="GE525" s="29"/>
      <c r="GF525" s="29"/>
      <c r="GG525" s="29"/>
      <c r="GH525" s="29"/>
      <c r="GI525" s="29"/>
      <c r="GJ525" s="29"/>
      <c r="GK525" s="29"/>
      <c r="GL525" s="29"/>
      <c r="GM525" s="29"/>
      <c r="GN525" s="29"/>
      <c r="GO525" s="29"/>
      <c r="GP525" s="29"/>
      <c r="GQ525" s="29"/>
      <c r="GR525" s="29"/>
      <c r="GS525" s="29"/>
      <c r="GT525" s="29"/>
      <c r="GU525" s="29"/>
      <c r="GV525" s="29"/>
      <c r="GW525" s="29"/>
      <c r="GX525" s="29"/>
      <c r="GY525" s="29"/>
      <c r="GZ525" s="29"/>
      <c r="HA525" s="29"/>
      <c r="HB525" s="29"/>
    </row>
    <row r="526" spans="1:210">
      <c r="A526" s="4"/>
      <c r="B526" s="127"/>
      <c r="C526" s="127"/>
      <c r="D526" s="127"/>
      <c r="E526" s="127"/>
      <c r="F526" s="128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4"/>
      <c r="AQ526" s="4"/>
      <c r="GD526" s="29"/>
      <c r="GE526" s="29"/>
      <c r="GF526" s="29"/>
      <c r="GG526" s="29"/>
      <c r="GH526" s="29"/>
      <c r="GI526" s="29"/>
      <c r="GJ526" s="29"/>
      <c r="GK526" s="29"/>
      <c r="GL526" s="29"/>
      <c r="GM526" s="29"/>
      <c r="GN526" s="29"/>
      <c r="GO526" s="29"/>
      <c r="GP526" s="29"/>
      <c r="GQ526" s="29"/>
      <c r="GR526" s="29"/>
      <c r="GS526" s="29"/>
      <c r="GT526" s="29"/>
      <c r="GU526" s="29"/>
      <c r="GV526" s="29"/>
      <c r="GW526" s="29"/>
      <c r="GX526" s="29"/>
      <c r="GY526" s="29"/>
      <c r="GZ526" s="29"/>
      <c r="HA526" s="29"/>
      <c r="HB526" s="29"/>
    </row>
    <row r="527" spans="1:210">
      <c r="A527" s="4"/>
      <c r="B527" s="127"/>
      <c r="C527" s="127"/>
      <c r="D527" s="127"/>
      <c r="E527" s="127"/>
      <c r="F527" s="128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4"/>
      <c r="AQ527" s="4"/>
      <c r="GD527" s="29"/>
      <c r="GE527" s="29"/>
      <c r="GF527" s="29"/>
      <c r="GG527" s="29"/>
      <c r="GH527" s="29"/>
      <c r="GI527" s="29"/>
      <c r="GJ527" s="29"/>
      <c r="GK527" s="29"/>
      <c r="GL527" s="29"/>
      <c r="GM527" s="29"/>
      <c r="GN527" s="29"/>
      <c r="GO527" s="29"/>
      <c r="GP527" s="29"/>
      <c r="GQ527" s="29"/>
      <c r="GR527" s="29"/>
      <c r="GS527" s="29"/>
      <c r="GT527" s="29"/>
      <c r="GU527" s="29"/>
      <c r="GV527" s="29"/>
      <c r="GW527" s="29"/>
      <c r="GX527" s="29"/>
      <c r="GY527" s="29"/>
      <c r="GZ527" s="29"/>
      <c r="HA527" s="29"/>
      <c r="HB527" s="29"/>
    </row>
    <row r="528" spans="1:210">
      <c r="A528" s="4"/>
      <c r="B528" s="127"/>
      <c r="C528" s="127"/>
      <c r="D528" s="127"/>
      <c r="E528" s="127"/>
      <c r="F528" s="128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4"/>
      <c r="AQ528" s="4"/>
      <c r="GD528" s="29"/>
      <c r="GE528" s="29"/>
      <c r="GF528" s="29"/>
      <c r="GG528" s="29"/>
      <c r="GH528" s="29"/>
      <c r="GI528" s="29"/>
      <c r="GJ528" s="29"/>
      <c r="GK528" s="29"/>
      <c r="GL528" s="29"/>
      <c r="GM528" s="29"/>
      <c r="GN528" s="29"/>
      <c r="GO528" s="29"/>
      <c r="GP528" s="29"/>
      <c r="GQ528" s="29"/>
      <c r="GR528" s="29"/>
      <c r="GS528" s="29"/>
      <c r="GT528" s="29"/>
      <c r="GU528" s="29"/>
      <c r="GV528" s="29"/>
      <c r="GW528" s="29"/>
      <c r="GX528" s="29"/>
      <c r="GY528" s="29"/>
      <c r="GZ528" s="29"/>
      <c r="HA528" s="29"/>
      <c r="HB528" s="29"/>
    </row>
    <row r="529" spans="1:210">
      <c r="A529" s="4"/>
      <c r="B529" s="127"/>
      <c r="C529" s="127"/>
      <c r="D529" s="127"/>
      <c r="E529" s="127"/>
      <c r="F529" s="128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4"/>
      <c r="AQ529" s="4"/>
      <c r="GD529" s="29"/>
      <c r="GE529" s="29"/>
      <c r="GF529" s="29"/>
      <c r="GG529" s="29"/>
      <c r="GH529" s="29"/>
      <c r="GI529" s="29"/>
      <c r="GJ529" s="29"/>
      <c r="GK529" s="29"/>
      <c r="GL529" s="29"/>
      <c r="GM529" s="29"/>
      <c r="GN529" s="29"/>
      <c r="GO529" s="29"/>
      <c r="GP529" s="29"/>
      <c r="GQ529" s="29"/>
      <c r="GR529" s="29"/>
      <c r="GS529" s="29"/>
      <c r="GT529" s="29"/>
      <c r="GU529" s="29"/>
      <c r="GV529" s="29"/>
      <c r="GW529" s="29"/>
      <c r="GX529" s="29"/>
      <c r="GY529" s="29"/>
      <c r="GZ529" s="29"/>
      <c r="HA529" s="29"/>
      <c r="HB529" s="29"/>
    </row>
    <row r="530" spans="1:210">
      <c r="A530" s="4"/>
      <c r="B530" s="127"/>
      <c r="C530" s="127"/>
      <c r="D530" s="127"/>
      <c r="E530" s="127"/>
      <c r="F530" s="128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4"/>
      <c r="AQ530" s="4"/>
      <c r="GD530" s="29"/>
      <c r="GE530" s="29"/>
      <c r="GF530" s="29"/>
      <c r="GG530" s="29"/>
      <c r="GH530" s="29"/>
      <c r="GI530" s="29"/>
      <c r="GJ530" s="29"/>
      <c r="GK530" s="29"/>
      <c r="GL530" s="29"/>
      <c r="GM530" s="29"/>
      <c r="GN530" s="29"/>
      <c r="GO530" s="29"/>
      <c r="GP530" s="29"/>
      <c r="GQ530" s="29"/>
      <c r="GR530" s="29"/>
      <c r="GS530" s="29"/>
      <c r="GT530" s="29"/>
      <c r="GU530" s="29"/>
      <c r="GV530" s="29"/>
      <c r="GW530" s="29"/>
      <c r="GX530" s="29"/>
      <c r="GY530" s="29"/>
      <c r="GZ530" s="29"/>
      <c r="HA530" s="29"/>
      <c r="HB530" s="29"/>
    </row>
    <row r="531" spans="1:210">
      <c r="A531" s="4"/>
      <c r="B531" s="127"/>
      <c r="C531" s="127"/>
      <c r="D531" s="127"/>
      <c r="E531" s="127"/>
      <c r="F531" s="128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4"/>
      <c r="AQ531" s="4"/>
      <c r="GD531" s="29"/>
      <c r="GE531" s="29"/>
      <c r="GF531" s="29"/>
      <c r="GG531" s="29"/>
      <c r="GH531" s="29"/>
      <c r="GI531" s="29"/>
      <c r="GJ531" s="29"/>
      <c r="GK531" s="29"/>
      <c r="GL531" s="29"/>
      <c r="GM531" s="29"/>
      <c r="GN531" s="29"/>
      <c r="GO531" s="29"/>
      <c r="GP531" s="29"/>
      <c r="GQ531" s="29"/>
      <c r="GR531" s="29"/>
      <c r="GS531" s="29"/>
      <c r="GT531" s="29"/>
      <c r="GU531" s="29"/>
      <c r="GV531" s="29"/>
      <c r="GW531" s="29"/>
      <c r="GX531" s="29"/>
      <c r="GY531" s="29"/>
      <c r="GZ531" s="29"/>
      <c r="HA531" s="29"/>
      <c r="HB531" s="29"/>
    </row>
    <row r="532" spans="1:210">
      <c r="A532" s="4"/>
      <c r="B532" s="127"/>
      <c r="C532" s="127"/>
      <c r="D532" s="127"/>
      <c r="E532" s="127"/>
      <c r="F532" s="128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4"/>
      <c r="AQ532" s="4"/>
      <c r="GD532" s="29"/>
      <c r="GE532" s="29"/>
      <c r="GF532" s="29"/>
      <c r="GG532" s="29"/>
      <c r="GH532" s="29"/>
      <c r="GI532" s="29"/>
      <c r="GJ532" s="29"/>
      <c r="GK532" s="29"/>
      <c r="GL532" s="29"/>
      <c r="GM532" s="29"/>
      <c r="GN532" s="29"/>
      <c r="GO532" s="29"/>
      <c r="GP532" s="29"/>
      <c r="GQ532" s="29"/>
      <c r="GR532" s="29"/>
      <c r="GS532" s="29"/>
      <c r="GT532" s="29"/>
      <c r="GU532" s="29"/>
      <c r="GV532" s="29"/>
      <c r="GW532" s="29"/>
      <c r="GX532" s="29"/>
      <c r="GY532" s="29"/>
      <c r="GZ532" s="29"/>
      <c r="HA532" s="29"/>
      <c r="HB532" s="29"/>
    </row>
    <row r="533" spans="1:210">
      <c r="A533" s="4"/>
      <c r="B533" s="127"/>
      <c r="C533" s="127"/>
      <c r="D533" s="127"/>
      <c r="E533" s="127"/>
      <c r="F533" s="128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4"/>
      <c r="AQ533" s="4"/>
      <c r="GD533" s="29"/>
      <c r="GE533" s="29"/>
      <c r="GF533" s="29"/>
      <c r="GG533" s="29"/>
      <c r="GH533" s="29"/>
      <c r="GI533" s="29"/>
      <c r="GJ533" s="29"/>
      <c r="GK533" s="29"/>
      <c r="GL533" s="29"/>
      <c r="GM533" s="29"/>
      <c r="GN533" s="29"/>
      <c r="GO533" s="29"/>
      <c r="GP533" s="29"/>
      <c r="GQ533" s="29"/>
      <c r="GR533" s="29"/>
      <c r="GS533" s="29"/>
      <c r="GT533" s="29"/>
      <c r="GU533" s="29"/>
      <c r="GV533" s="29"/>
      <c r="GW533" s="29"/>
      <c r="GX533" s="29"/>
      <c r="GY533" s="29"/>
      <c r="GZ533" s="29"/>
      <c r="HA533" s="29"/>
      <c r="HB533" s="29"/>
    </row>
    <row r="534" spans="1:210">
      <c r="A534" s="4"/>
      <c r="B534" s="127"/>
      <c r="C534" s="127"/>
      <c r="D534" s="127"/>
      <c r="E534" s="127"/>
      <c r="F534" s="128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4"/>
      <c r="AQ534" s="4"/>
      <c r="GD534" s="29"/>
      <c r="GE534" s="29"/>
      <c r="GF534" s="29"/>
      <c r="GG534" s="29"/>
      <c r="GH534" s="29"/>
      <c r="GI534" s="29"/>
      <c r="GJ534" s="29"/>
      <c r="GK534" s="29"/>
      <c r="GL534" s="29"/>
      <c r="GM534" s="29"/>
      <c r="GN534" s="29"/>
      <c r="GO534" s="29"/>
      <c r="GP534" s="29"/>
      <c r="GQ534" s="29"/>
      <c r="GR534" s="29"/>
      <c r="GS534" s="29"/>
      <c r="GT534" s="29"/>
      <c r="GU534" s="29"/>
      <c r="GV534" s="29"/>
      <c r="GW534" s="29"/>
      <c r="GX534" s="29"/>
      <c r="GY534" s="29"/>
      <c r="GZ534" s="29"/>
      <c r="HA534" s="29"/>
      <c r="HB534" s="29"/>
    </row>
    <row r="535" spans="1:210">
      <c r="A535" s="4"/>
      <c r="B535" s="127"/>
      <c r="C535" s="127"/>
      <c r="D535" s="127"/>
      <c r="E535" s="127"/>
      <c r="F535" s="128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4"/>
      <c r="AQ535" s="4"/>
      <c r="GD535" s="29"/>
      <c r="GE535" s="29"/>
      <c r="GF535" s="29"/>
      <c r="GG535" s="29"/>
      <c r="GH535" s="29"/>
      <c r="GI535" s="29"/>
      <c r="GJ535" s="29"/>
      <c r="GK535" s="29"/>
      <c r="GL535" s="29"/>
      <c r="GM535" s="29"/>
      <c r="GN535" s="29"/>
      <c r="GO535" s="29"/>
      <c r="GP535" s="29"/>
      <c r="GQ535" s="29"/>
      <c r="GR535" s="29"/>
      <c r="GS535" s="29"/>
      <c r="GT535" s="29"/>
      <c r="GU535" s="29"/>
      <c r="GV535" s="29"/>
      <c r="GW535" s="29"/>
      <c r="GX535" s="29"/>
      <c r="GY535" s="29"/>
      <c r="GZ535" s="29"/>
      <c r="HA535" s="29"/>
      <c r="HB535" s="29"/>
    </row>
    <row r="536" spans="1:210">
      <c r="A536" s="4"/>
      <c r="B536" s="127"/>
      <c r="C536" s="127"/>
      <c r="D536" s="127"/>
      <c r="E536" s="127"/>
      <c r="F536" s="128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4"/>
      <c r="AQ536" s="4"/>
      <c r="GD536" s="29"/>
      <c r="GE536" s="29"/>
      <c r="GF536" s="29"/>
      <c r="GG536" s="29"/>
      <c r="GH536" s="29"/>
      <c r="GI536" s="29"/>
      <c r="GJ536" s="29"/>
      <c r="GK536" s="29"/>
      <c r="GL536" s="29"/>
      <c r="GM536" s="29"/>
      <c r="GN536" s="29"/>
      <c r="GO536" s="29"/>
      <c r="GP536" s="29"/>
      <c r="GQ536" s="29"/>
      <c r="GR536" s="29"/>
      <c r="GS536" s="29"/>
      <c r="GT536" s="29"/>
      <c r="GU536" s="29"/>
      <c r="GV536" s="29"/>
      <c r="GW536" s="29"/>
      <c r="GX536" s="29"/>
      <c r="GY536" s="29"/>
      <c r="GZ536" s="29"/>
      <c r="HA536" s="29"/>
      <c r="HB536" s="29"/>
    </row>
    <row r="537" spans="1:210">
      <c r="A537" s="4"/>
      <c r="B537" s="127"/>
      <c r="C537" s="127"/>
      <c r="D537" s="127"/>
      <c r="E537" s="127"/>
      <c r="F537" s="128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4"/>
      <c r="AQ537" s="4"/>
      <c r="GD537" s="29"/>
      <c r="GE537" s="29"/>
      <c r="GF537" s="29"/>
      <c r="GG537" s="29"/>
      <c r="GH537" s="29"/>
      <c r="GI537" s="29"/>
      <c r="GJ537" s="29"/>
      <c r="GK537" s="29"/>
      <c r="GL537" s="29"/>
      <c r="GM537" s="29"/>
      <c r="GN537" s="29"/>
      <c r="GO537" s="29"/>
      <c r="GP537" s="29"/>
      <c r="GQ537" s="29"/>
      <c r="GR537" s="29"/>
      <c r="GS537" s="29"/>
      <c r="GT537" s="29"/>
      <c r="GU537" s="29"/>
      <c r="GV537" s="29"/>
      <c r="GW537" s="29"/>
      <c r="GX537" s="29"/>
      <c r="GY537" s="29"/>
      <c r="GZ537" s="29"/>
      <c r="HA537" s="29"/>
      <c r="HB537" s="29"/>
    </row>
    <row r="538" spans="1:210">
      <c r="A538" s="4"/>
      <c r="B538" s="127"/>
      <c r="C538" s="127"/>
      <c r="D538" s="127"/>
      <c r="E538" s="127"/>
      <c r="F538" s="128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4"/>
      <c r="AQ538" s="4"/>
      <c r="GD538" s="29"/>
      <c r="GE538" s="29"/>
      <c r="GF538" s="29"/>
      <c r="GG538" s="29"/>
      <c r="GH538" s="29"/>
      <c r="GI538" s="29"/>
      <c r="GJ538" s="29"/>
      <c r="GK538" s="29"/>
      <c r="GL538" s="29"/>
      <c r="GM538" s="29"/>
      <c r="GN538" s="29"/>
      <c r="GO538" s="29"/>
      <c r="GP538" s="29"/>
      <c r="GQ538" s="29"/>
      <c r="GR538" s="29"/>
      <c r="GS538" s="29"/>
      <c r="GT538" s="29"/>
      <c r="GU538" s="29"/>
      <c r="GV538" s="29"/>
      <c r="GW538" s="29"/>
      <c r="GX538" s="29"/>
      <c r="GY538" s="29"/>
      <c r="GZ538" s="29"/>
      <c r="HA538" s="29"/>
      <c r="HB538" s="29"/>
    </row>
    <row r="539" spans="1:210">
      <c r="A539" s="4"/>
      <c r="B539" s="127"/>
      <c r="C539" s="127"/>
      <c r="D539" s="127"/>
      <c r="E539" s="127"/>
      <c r="F539" s="128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4"/>
      <c r="AQ539" s="4"/>
      <c r="GD539" s="29"/>
      <c r="GE539" s="29"/>
      <c r="GF539" s="29"/>
      <c r="GG539" s="29"/>
      <c r="GH539" s="29"/>
      <c r="GI539" s="29"/>
      <c r="GJ539" s="29"/>
      <c r="GK539" s="29"/>
      <c r="GL539" s="29"/>
      <c r="GM539" s="29"/>
      <c r="GN539" s="29"/>
      <c r="GO539" s="29"/>
      <c r="GP539" s="29"/>
      <c r="GQ539" s="29"/>
      <c r="GR539" s="29"/>
      <c r="GS539" s="29"/>
      <c r="GT539" s="29"/>
      <c r="GU539" s="29"/>
      <c r="GV539" s="29"/>
      <c r="GW539" s="29"/>
      <c r="GX539" s="29"/>
      <c r="GY539" s="29"/>
      <c r="GZ539" s="29"/>
      <c r="HA539" s="29"/>
      <c r="HB539" s="29"/>
    </row>
    <row r="540" spans="1:210">
      <c r="A540" s="4"/>
      <c r="B540" s="127"/>
      <c r="C540" s="127"/>
      <c r="D540" s="127"/>
      <c r="E540" s="127"/>
      <c r="F540" s="128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4"/>
      <c r="AQ540" s="4"/>
      <c r="GD540" s="29"/>
      <c r="GE540" s="29"/>
      <c r="GF540" s="29"/>
      <c r="GG540" s="29"/>
      <c r="GH540" s="29"/>
      <c r="GI540" s="29"/>
      <c r="GJ540" s="29"/>
      <c r="GK540" s="29"/>
      <c r="GL540" s="29"/>
      <c r="GM540" s="29"/>
      <c r="GN540" s="29"/>
      <c r="GO540" s="29"/>
      <c r="GP540" s="29"/>
      <c r="GQ540" s="29"/>
      <c r="GR540" s="29"/>
      <c r="GS540" s="29"/>
      <c r="GT540" s="29"/>
      <c r="GU540" s="29"/>
      <c r="GV540" s="29"/>
      <c r="GW540" s="29"/>
      <c r="GX540" s="29"/>
      <c r="GY540" s="29"/>
      <c r="GZ540" s="29"/>
      <c r="HA540" s="29"/>
      <c r="HB540" s="29"/>
    </row>
    <row r="541" spans="1:210">
      <c r="A541" s="4"/>
      <c r="B541" s="127"/>
      <c r="C541" s="127"/>
      <c r="D541" s="127"/>
      <c r="E541" s="127"/>
      <c r="F541" s="128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4"/>
      <c r="AQ541" s="4"/>
      <c r="GD541" s="29"/>
      <c r="GE541" s="29"/>
      <c r="GF541" s="29"/>
      <c r="GG541" s="29"/>
      <c r="GH541" s="29"/>
      <c r="GI541" s="29"/>
      <c r="GJ541" s="29"/>
      <c r="GK541" s="29"/>
      <c r="GL541" s="29"/>
      <c r="GM541" s="29"/>
      <c r="GN541" s="29"/>
      <c r="GO541" s="29"/>
      <c r="GP541" s="29"/>
      <c r="GQ541" s="29"/>
      <c r="GR541" s="29"/>
      <c r="GS541" s="29"/>
      <c r="GT541" s="29"/>
      <c r="GU541" s="29"/>
      <c r="GV541" s="29"/>
      <c r="GW541" s="29"/>
      <c r="GX541" s="29"/>
      <c r="GY541" s="29"/>
      <c r="GZ541" s="29"/>
      <c r="HA541" s="29"/>
      <c r="HB541" s="29"/>
    </row>
    <row r="542" spans="1:210">
      <c r="A542" s="4"/>
      <c r="B542" s="127"/>
      <c r="C542" s="127"/>
      <c r="D542" s="127"/>
      <c r="E542" s="127"/>
      <c r="F542" s="128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4"/>
      <c r="AQ542" s="4"/>
      <c r="GD542" s="29"/>
      <c r="GE542" s="29"/>
      <c r="GF542" s="29"/>
      <c r="GG542" s="29"/>
      <c r="GH542" s="29"/>
      <c r="GI542" s="29"/>
      <c r="GJ542" s="29"/>
      <c r="GK542" s="29"/>
      <c r="GL542" s="29"/>
      <c r="GM542" s="29"/>
      <c r="GN542" s="29"/>
      <c r="GO542" s="29"/>
      <c r="GP542" s="29"/>
      <c r="GQ542" s="29"/>
      <c r="GR542" s="29"/>
      <c r="GS542" s="29"/>
      <c r="GT542" s="29"/>
      <c r="GU542" s="29"/>
      <c r="GV542" s="29"/>
      <c r="GW542" s="29"/>
      <c r="GX542" s="29"/>
      <c r="GY542" s="29"/>
      <c r="GZ542" s="29"/>
      <c r="HA542" s="29"/>
      <c r="HB542" s="29"/>
    </row>
    <row r="543" spans="1:210">
      <c r="A543" s="4"/>
      <c r="B543" s="127"/>
      <c r="C543" s="127"/>
      <c r="D543" s="127"/>
      <c r="E543" s="127"/>
      <c r="F543" s="128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4"/>
      <c r="AQ543" s="4"/>
      <c r="GD543" s="29"/>
      <c r="GE543" s="29"/>
      <c r="GF543" s="29"/>
      <c r="GG543" s="29"/>
      <c r="GH543" s="29"/>
      <c r="GI543" s="29"/>
      <c r="GJ543" s="29"/>
      <c r="GK543" s="29"/>
      <c r="GL543" s="29"/>
      <c r="GM543" s="29"/>
      <c r="GN543" s="29"/>
      <c r="GO543" s="29"/>
      <c r="GP543" s="29"/>
      <c r="GQ543" s="29"/>
      <c r="GR543" s="29"/>
      <c r="GS543" s="29"/>
      <c r="GT543" s="29"/>
      <c r="GU543" s="29"/>
      <c r="GV543" s="29"/>
      <c r="GW543" s="29"/>
      <c r="GX543" s="29"/>
      <c r="GY543" s="29"/>
      <c r="GZ543" s="29"/>
      <c r="HA543" s="29"/>
      <c r="HB543" s="29"/>
    </row>
    <row r="544" spans="1:210">
      <c r="A544" s="4"/>
      <c r="B544" s="127"/>
      <c r="C544" s="127"/>
      <c r="D544" s="127"/>
      <c r="E544" s="127"/>
      <c r="F544" s="128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4"/>
      <c r="AQ544" s="4"/>
      <c r="GD544" s="29"/>
      <c r="GE544" s="29"/>
      <c r="GF544" s="29"/>
      <c r="GG544" s="29"/>
      <c r="GH544" s="29"/>
      <c r="GI544" s="29"/>
      <c r="GJ544" s="29"/>
      <c r="GK544" s="29"/>
      <c r="GL544" s="29"/>
      <c r="GM544" s="29"/>
      <c r="GN544" s="29"/>
      <c r="GO544" s="29"/>
      <c r="GP544" s="29"/>
      <c r="GQ544" s="29"/>
      <c r="GR544" s="29"/>
      <c r="GS544" s="29"/>
      <c r="GT544" s="29"/>
      <c r="GU544" s="29"/>
      <c r="GV544" s="29"/>
      <c r="GW544" s="29"/>
      <c r="GX544" s="29"/>
      <c r="GY544" s="29"/>
      <c r="GZ544" s="29"/>
      <c r="HA544" s="29"/>
      <c r="HB544" s="29"/>
    </row>
    <row r="545" spans="1:210">
      <c r="A545" s="4"/>
      <c r="B545" s="127"/>
      <c r="C545" s="127"/>
      <c r="D545" s="127"/>
      <c r="E545" s="127"/>
      <c r="F545" s="128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4"/>
      <c r="AQ545" s="4"/>
      <c r="GD545" s="29"/>
      <c r="GE545" s="29"/>
      <c r="GF545" s="29"/>
      <c r="GG545" s="29"/>
      <c r="GH545" s="29"/>
      <c r="GI545" s="29"/>
      <c r="GJ545" s="29"/>
      <c r="GK545" s="29"/>
      <c r="GL545" s="29"/>
      <c r="GM545" s="29"/>
      <c r="GN545" s="29"/>
      <c r="GO545" s="29"/>
      <c r="GP545" s="29"/>
      <c r="GQ545" s="29"/>
      <c r="GR545" s="29"/>
      <c r="GS545" s="29"/>
      <c r="GT545" s="29"/>
      <c r="GU545" s="29"/>
      <c r="GV545" s="29"/>
      <c r="GW545" s="29"/>
      <c r="GX545" s="29"/>
      <c r="GY545" s="29"/>
      <c r="GZ545" s="29"/>
      <c r="HA545" s="29"/>
      <c r="HB545" s="29"/>
    </row>
    <row r="546" spans="1:210">
      <c r="A546" s="4"/>
      <c r="B546" s="127"/>
      <c r="C546" s="127"/>
      <c r="D546" s="127"/>
      <c r="E546" s="127"/>
      <c r="F546" s="128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4"/>
      <c r="AQ546" s="4"/>
      <c r="GD546" s="29"/>
      <c r="GE546" s="29"/>
      <c r="GF546" s="29"/>
      <c r="GG546" s="29"/>
      <c r="GH546" s="29"/>
      <c r="GI546" s="29"/>
      <c r="GJ546" s="29"/>
      <c r="GK546" s="29"/>
      <c r="GL546" s="29"/>
      <c r="GM546" s="29"/>
      <c r="GN546" s="29"/>
      <c r="GO546" s="29"/>
      <c r="GP546" s="29"/>
      <c r="GQ546" s="29"/>
      <c r="GR546" s="29"/>
      <c r="GS546" s="29"/>
      <c r="GT546" s="29"/>
      <c r="GU546" s="29"/>
      <c r="GV546" s="29"/>
      <c r="GW546" s="29"/>
      <c r="GX546" s="29"/>
      <c r="GY546" s="29"/>
      <c r="GZ546" s="29"/>
      <c r="HA546" s="29"/>
      <c r="HB546" s="29"/>
    </row>
    <row r="547" spans="1:210">
      <c r="A547" s="4"/>
      <c r="B547" s="127"/>
      <c r="C547" s="127"/>
      <c r="D547" s="127"/>
      <c r="E547" s="127"/>
      <c r="F547" s="128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4"/>
      <c r="AQ547" s="4"/>
      <c r="GD547" s="29"/>
      <c r="GE547" s="29"/>
      <c r="GF547" s="29"/>
      <c r="GG547" s="29"/>
      <c r="GH547" s="29"/>
      <c r="GI547" s="29"/>
      <c r="GJ547" s="29"/>
      <c r="GK547" s="29"/>
      <c r="GL547" s="29"/>
      <c r="GM547" s="29"/>
      <c r="GN547" s="29"/>
      <c r="GO547" s="29"/>
      <c r="GP547" s="29"/>
      <c r="GQ547" s="29"/>
      <c r="GR547" s="29"/>
      <c r="GS547" s="29"/>
      <c r="GT547" s="29"/>
      <c r="GU547" s="29"/>
      <c r="GV547" s="29"/>
      <c r="GW547" s="29"/>
      <c r="GX547" s="29"/>
      <c r="GY547" s="29"/>
      <c r="GZ547" s="29"/>
      <c r="HA547" s="29"/>
      <c r="HB547" s="29"/>
    </row>
    <row r="548" spans="1:210">
      <c r="A548" s="4"/>
      <c r="B548" s="127"/>
      <c r="C548" s="127"/>
      <c r="D548" s="127"/>
      <c r="E548" s="127"/>
      <c r="F548" s="128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4"/>
      <c r="AQ548" s="4"/>
      <c r="GD548" s="29"/>
      <c r="GE548" s="29"/>
      <c r="GF548" s="29"/>
      <c r="GG548" s="29"/>
      <c r="GH548" s="29"/>
      <c r="GI548" s="29"/>
      <c r="GJ548" s="29"/>
      <c r="GK548" s="29"/>
      <c r="GL548" s="29"/>
      <c r="GM548" s="29"/>
      <c r="GN548" s="29"/>
      <c r="GO548" s="29"/>
      <c r="GP548" s="29"/>
      <c r="GQ548" s="29"/>
      <c r="GR548" s="29"/>
      <c r="GS548" s="29"/>
      <c r="GT548" s="29"/>
      <c r="GU548" s="29"/>
      <c r="GV548" s="29"/>
      <c r="GW548" s="29"/>
      <c r="GX548" s="29"/>
      <c r="GY548" s="29"/>
      <c r="GZ548" s="29"/>
      <c r="HA548" s="29"/>
      <c r="HB548" s="29"/>
    </row>
    <row r="549" spans="1:210">
      <c r="A549" s="4"/>
      <c r="B549" s="127"/>
      <c r="C549" s="127"/>
      <c r="D549" s="127"/>
      <c r="E549" s="127"/>
      <c r="F549" s="128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4"/>
      <c r="AQ549" s="4"/>
      <c r="GD549" s="29"/>
      <c r="GE549" s="29"/>
      <c r="GF549" s="29"/>
      <c r="GG549" s="29"/>
      <c r="GH549" s="29"/>
      <c r="GI549" s="29"/>
      <c r="GJ549" s="29"/>
      <c r="GK549" s="29"/>
      <c r="GL549" s="29"/>
      <c r="GM549" s="29"/>
      <c r="GN549" s="29"/>
      <c r="GO549" s="29"/>
      <c r="GP549" s="29"/>
      <c r="GQ549" s="29"/>
      <c r="GR549" s="29"/>
      <c r="GS549" s="29"/>
      <c r="GT549" s="29"/>
      <c r="GU549" s="29"/>
      <c r="GV549" s="29"/>
      <c r="GW549" s="29"/>
      <c r="GX549" s="29"/>
      <c r="GY549" s="29"/>
      <c r="GZ549" s="29"/>
      <c r="HA549" s="29"/>
      <c r="HB549" s="29"/>
    </row>
    <row r="550" spans="1:210">
      <c r="A550" s="4"/>
      <c r="B550" s="127"/>
      <c r="C550" s="127"/>
      <c r="D550" s="127"/>
      <c r="E550" s="127"/>
      <c r="F550" s="128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4"/>
      <c r="AQ550" s="4"/>
      <c r="GD550" s="29"/>
      <c r="GE550" s="29"/>
      <c r="GF550" s="29"/>
      <c r="GG550" s="29"/>
      <c r="GH550" s="29"/>
      <c r="GI550" s="29"/>
      <c r="GJ550" s="29"/>
      <c r="GK550" s="29"/>
      <c r="GL550" s="29"/>
      <c r="GM550" s="29"/>
      <c r="GN550" s="29"/>
      <c r="GO550" s="29"/>
      <c r="GP550" s="29"/>
      <c r="GQ550" s="29"/>
      <c r="GR550" s="29"/>
      <c r="GS550" s="29"/>
      <c r="GT550" s="29"/>
      <c r="GU550" s="29"/>
      <c r="GV550" s="29"/>
      <c r="GW550" s="29"/>
      <c r="GX550" s="29"/>
      <c r="GY550" s="29"/>
      <c r="GZ550" s="29"/>
      <c r="HA550" s="29"/>
      <c r="HB550" s="29"/>
    </row>
    <row r="551" spans="1:210">
      <c r="A551" s="4"/>
      <c r="B551" s="127"/>
      <c r="C551" s="127"/>
      <c r="D551" s="127"/>
      <c r="E551" s="127"/>
      <c r="F551" s="128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4"/>
      <c r="AQ551" s="4"/>
      <c r="GD551" s="29"/>
      <c r="GE551" s="29"/>
      <c r="GF551" s="29"/>
      <c r="GG551" s="29"/>
      <c r="GH551" s="29"/>
      <c r="GI551" s="29"/>
      <c r="GJ551" s="29"/>
      <c r="GK551" s="29"/>
      <c r="GL551" s="29"/>
      <c r="GM551" s="29"/>
      <c r="GN551" s="29"/>
      <c r="GO551" s="29"/>
      <c r="GP551" s="29"/>
      <c r="GQ551" s="29"/>
      <c r="GR551" s="29"/>
      <c r="GS551" s="29"/>
      <c r="GT551" s="29"/>
      <c r="GU551" s="29"/>
      <c r="GV551" s="29"/>
      <c r="GW551" s="29"/>
      <c r="GX551" s="29"/>
      <c r="GY551" s="29"/>
      <c r="GZ551" s="29"/>
      <c r="HA551" s="29"/>
      <c r="HB551" s="29"/>
    </row>
    <row r="552" spans="1:210">
      <c r="A552" s="4"/>
      <c r="B552" s="127"/>
      <c r="C552" s="127"/>
      <c r="D552" s="127"/>
      <c r="E552" s="127"/>
      <c r="F552" s="128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4"/>
      <c r="AQ552" s="4"/>
      <c r="GD552" s="29"/>
      <c r="GE552" s="29"/>
      <c r="GF552" s="29"/>
      <c r="GG552" s="29"/>
      <c r="GH552" s="29"/>
      <c r="GI552" s="29"/>
      <c r="GJ552" s="29"/>
      <c r="GK552" s="29"/>
      <c r="GL552" s="29"/>
      <c r="GM552" s="29"/>
      <c r="GN552" s="29"/>
      <c r="GO552" s="29"/>
      <c r="GP552" s="29"/>
      <c r="GQ552" s="29"/>
      <c r="GR552" s="29"/>
      <c r="GS552" s="29"/>
      <c r="GT552" s="29"/>
      <c r="GU552" s="29"/>
      <c r="GV552" s="29"/>
      <c r="GW552" s="29"/>
      <c r="GX552" s="29"/>
      <c r="GY552" s="29"/>
      <c r="GZ552" s="29"/>
      <c r="HA552" s="29"/>
      <c r="HB552" s="29"/>
    </row>
    <row r="553" spans="1:210">
      <c r="A553" s="4"/>
      <c r="B553" s="127"/>
      <c r="C553" s="127"/>
      <c r="D553" s="127"/>
      <c r="E553" s="127"/>
      <c r="F553" s="128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4"/>
      <c r="AQ553" s="4"/>
      <c r="GD553" s="29"/>
      <c r="GE553" s="29"/>
      <c r="GF553" s="29"/>
      <c r="GG553" s="29"/>
      <c r="GH553" s="29"/>
      <c r="GI553" s="29"/>
      <c r="GJ553" s="29"/>
      <c r="GK553" s="29"/>
      <c r="GL553" s="29"/>
      <c r="GM553" s="29"/>
      <c r="GN553" s="29"/>
      <c r="GO553" s="29"/>
      <c r="GP553" s="29"/>
      <c r="GQ553" s="29"/>
      <c r="GR553" s="29"/>
      <c r="GS553" s="29"/>
      <c r="GT553" s="29"/>
      <c r="GU553" s="29"/>
      <c r="GV553" s="29"/>
      <c r="GW553" s="29"/>
      <c r="GX553" s="29"/>
      <c r="GY553" s="29"/>
      <c r="GZ553" s="29"/>
      <c r="HA553" s="29"/>
      <c r="HB553" s="29"/>
    </row>
    <row r="554" spans="1:210">
      <c r="A554" s="4"/>
      <c r="B554" s="127"/>
      <c r="C554" s="127"/>
      <c r="D554" s="127"/>
      <c r="E554" s="127"/>
      <c r="F554" s="128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4"/>
      <c r="AQ554" s="4"/>
      <c r="GD554" s="29"/>
      <c r="GE554" s="29"/>
      <c r="GF554" s="29"/>
      <c r="GG554" s="29"/>
      <c r="GH554" s="29"/>
      <c r="GI554" s="29"/>
      <c r="GJ554" s="29"/>
      <c r="GK554" s="29"/>
      <c r="GL554" s="29"/>
      <c r="GM554" s="29"/>
      <c r="GN554" s="29"/>
      <c r="GO554" s="29"/>
      <c r="GP554" s="29"/>
      <c r="GQ554" s="29"/>
      <c r="GR554" s="29"/>
      <c r="GS554" s="29"/>
      <c r="GT554" s="29"/>
      <c r="GU554" s="29"/>
      <c r="GV554" s="29"/>
      <c r="GW554" s="29"/>
      <c r="GX554" s="29"/>
      <c r="GY554" s="29"/>
      <c r="GZ554" s="29"/>
      <c r="HA554" s="29"/>
      <c r="HB554" s="29"/>
    </row>
    <row r="555" spans="1:210">
      <c r="A555" s="4"/>
      <c r="B555" s="127"/>
      <c r="C555" s="127"/>
      <c r="D555" s="127"/>
      <c r="E555" s="127"/>
      <c r="F555" s="128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4"/>
      <c r="AQ555" s="4"/>
      <c r="GD555" s="29"/>
      <c r="GE555" s="29"/>
      <c r="GF555" s="29"/>
      <c r="GG555" s="29"/>
      <c r="GH555" s="29"/>
      <c r="GI555" s="29"/>
      <c r="GJ555" s="29"/>
      <c r="GK555" s="29"/>
      <c r="GL555" s="29"/>
      <c r="GM555" s="29"/>
      <c r="GN555" s="29"/>
      <c r="GO555" s="29"/>
      <c r="GP555" s="29"/>
      <c r="GQ555" s="29"/>
      <c r="GR555" s="29"/>
      <c r="GS555" s="29"/>
      <c r="GT555" s="29"/>
      <c r="GU555" s="29"/>
      <c r="GV555" s="29"/>
      <c r="GW555" s="29"/>
      <c r="GX555" s="29"/>
      <c r="GY555" s="29"/>
      <c r="GZ555" s="29"/>
      <c r="HA555" s="29"/>
      <c r="HB555" s="29"/>
    </row>
    <row r="556" spans="1:210">
      <c r="A556" s="4"/>
      <c r="B556" s="127"/>
      <c r="C556" s="127"/>
      <c r="D556" s="127"/>
      <c r="E556" s="127"/>
      <c r="F556" s="128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4"/>
      <c r="AQ556" s="4"/>
      <c r="GD556" s="29"/>
      <c r="GE556" s="29"/>
      <c r="GF556" s="29"/>
      <c r="GG556" s="29"/>
      <c r="GH556" s="29"/>
      <c r="GI556" s="29"/>
      <c r="GJ556" s="29"/>
      <c r="GK556" s="29"/>
      <c r="GL556" s="29"/>
      <c r="GM556" s="29"/>
      <c r="GN556" s="29"/>
      <c r="GO556" s="29"/>
      <c r="GP556" s="29"/>
      <c r="GQ556" s="29"/>
      <c r="GR556" s="29"/>
      <c r="GS556" s="29"/>
      <c r="GT556" s="29"/>
      <c r="GU556" s="29"/>
      <c r="GV556" s="29"/>
      <c r="GW556" s="29"/>
      <c r="GX556" s="29"/>
      <c r="GY556" s="29"/>
      <c r="GZ556" s="29"/>
      <c r="HA556" s="29"/>
      <c r="HB556" s="29"/>
    </row>
    <row r="557" spans="1:210">
      <c r="A557" s="4"/>
      <c r="B557" s="127"/>
      <c r="C557" s="127"/>
      <c r="D557" s="127"/>
      <c r="E557" s="127"/>
      <c r="F557" s="128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4"/>
      <c r="AQ557" s="4"/>
      <c r="GD557" s="29"/>
      <c r="GE557" s="29"/>
      <c r="GF557" s="29"/>
      <c r="GG557" s="29"/>
      <c r="GH557" s="29"/>
      <c r="GI557" s="29"/>
      <c r="GJ557" s="29"/>
      <c r="GK557" s="29"/>
      <c r="GL557" s="29"/>
      <c r="GM557" s="29"/>
      <c r="GN557" s="29"/>
      <c r="GO557" s="29"/>
      <c r="GP557" s="29"/>
      <c r="GQ557" s="29"/>
      <c r="GR557" s="29"/>
      <c r="GS557" s="29"/>
      <c r="GT557" s="29"/>
      <c r="GU557" s="29"/>
      <c r="GV557" s="29"/>
      <c r="GW557" s="29"/>
      <c r="GX557" s="29"/>
      <c r="GY557" s="29"/>
      <c r="GZ557" s="29"/>
      <c r="HA557" s="29"/>
      <c r="HB557" s="29"/>
    </row>
    <row r="558" spans="1:210">
      <c r="A558" s="4"/>
      <c r="B558" s="127"/>
      <c r="C558" s="127"/>
      <c r="D558" s="127"/>
      <c r="E558" s="127"/>
      <c r="F558" s="128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4"/>
      <c r="AQ558" s="4"/>
      <c r="GD558" s="29"/>
      <c r="GE558" s="29"/>
      <c r="GF558" s="29"/>
      <c r="GG558" s="29"/>
      <c r="GH558" s="29"/>
      <c r="GI558" s="29"/>
      <c r="GJ558" s="29"/>
      <c r="GK558" s="29"/>
      <c r="GL558" s="29"/>
      <c r="GM558" s="29"/>
      <c r="GN558" s="29"/>
      <c r="GO558" s="29"/>
      <c r="GP558" s="29"/>
      <c r="GQ558" s="29"/>
      <c r="GR558" s="29"/>
      <c r="GS558" s="29"/>
      <c r="GT558" s="29"/>
      <c r="GU558" s="29"/>
      <c r="GV558" s="29"/>
      <c r="GW558" s="29"/>
      <c r="GX558" s="29"/>
      <c r="GY558" s="29"/>
      <c r="GZ558" s="29"/>
      <c r="HA558" s="29"/>
      <c r="HB558" s="29"/>
    </row>
    <row r="559" spans="1:210">
      <c r="A559" s="4"/>
      <c r="B559" s="127"/>
      <c r="C559" s="127"/>
      <c r="D559" s="127"/>
      <c r="E559" s="127"/>
      <c r="F559" s="128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4"/>
      <c r="AQ559" s="4"/>
      <c r="GD559" s="29"/>
      <c r="GE559" s="29"/>
      <c r="GF559" s="29"/>
      <c r="GG559" s="29"/>
      <c r="GH559" s="29"/>
      <c r="GI559" s="29"/>
      <c r="GJ559" s="29"/>
      <c r="GK559" s="29"/>
      <c r="GL559" s="29"/>
      <c r="GM559" s="29"/>
      <c r="GN559" s="29"/>
      <c r="GO559" s="29"/>
      <c r="GP559" s="29"/>
      <c r="GQ559" s="29"/>
      <c r="GR559" s="29"/>
      <c r="GS559" s="29"/>
      <c r="GT559" s="29"/>
      <c r="GU559" s="29"/>
      <c r="GV559" s="29"/>
      <c r="GW559" s="29"/>
      <c r="GX559" s="29"/>
      <c r="GY559" s="29"/>
      <c r="GZ559" s="29"/>
      <c r="HA559" s="29"/>
      <c r="HB559" s="29"/>
    </row>
    <row r="560" spans="1:210">
      <c r="A560" s="4"/>
      <c r="B560" s="127"/>
      <c r="C560" s="127"/>
      <c r="D560" s="127"/>
      <c r="E560" s="127"/>
      <c r="F560" s="128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4"/>
      <c r="AQ560" s="4"/>
      <c r="GD560" s="29"/>
      <c r="GE560" s="29"/>
      <c r="GF560" s="29"/>
      <c r="GG560" s="29"/>
      <c r="GH560" s="29"/>
      <c r="GI560" s="29"/>
      <c r="GJ560" s="29"/>
      <c r="GK560" s="29"/>
      <c r="GL560" s="29"/>
      <c r="GM560" s="29"/>
      <c r="GN560" s="29"/>
      <c r="GO560" s="29"/>
      <c r="GP560" s="29"/>
      <c r="GQ560" s="29"/>
      <c r="GR560" s="29"/>
      <c r="GS560" s="29"/>
      <c r="GT560" s="29"/>
      <c r="GU560" s="29"/>
      <c r="GV560" s="29"/>
      <c r="GW560" s="29"/>
      <c r="GX560" s="29"/>
      <c r="GY560" s="29"/>
      <c r="GZ560" s="29"/>
      <c r="HA560" s="29"/>
      <c r="HB560" s="29"/>
    </row>
    <row r="561" spans="1:210">
      <c r="A561" s="4"/>
      <c r="B561" s="127"/>
      <c r="C561" s="127"/>
      <c r="D561" s="127"/>
      <c r="E561" s="127"/>
      <c r="F561" s="128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4"/>
      <c r="AQ561" s="4"/>
      <c r="GD561" s="29"/>
      <c r="GE561" s="29"/>
      <c r="GF561" s="29"/>
      <c r="GG561" s="29"/>
      <c r="GH561" s="29"/>
      <c r="GI561" s="29"/>
      <c r="GJ561" s="29"/>
      <c r="GK561" s="29"/>
      <c r="GL561" s="29"/>
      <c r="GM561" s="29"/>
      <c r="GN561" s="29"/>
      <c r="GO561" s="29"/>
      <c r="GP561" s="29"/>
      <c r="GQ561" s="29"/>
      <c r="GR561" s="29"/>
      <c r="GS561" s="29"/>
      <c r="GT561" s="29"/>
      <c r="GU561" s="29"/>
      <c r="GV561" s="29"/>
      <c r="GW561" s="29"/>
      <c r="GX561" s="29"/>
      <c r="GY561" s="29"/>
      <c r="GZ561" s="29"/>
      <c r="HA561" s="29"/>
      <c r="HB561" s="29"/>
    </row>
    <row r="562" spans="1:210">
      <c r="A562" s="4"/>
      <c r="B562" s="127"/>
      <c r="C562" s="127"/>
      <c r="D562" s="127"/>
      <c r="E562" s="127"/>
      <c r="F562" s="128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4"/>
      <c r="AQ562" s="4"/>
      <c r="GD562" s="29"/>
      <c r="GE562" s="29"/>
      <c r="GF562" s="29"/>
      <c r="GG562" s="29"/>
      <c r="GH562" s="29"/>
      <c r="GI562" s="29"/>
      <c r="GJ562" s="29"/>
      <c r="GK562" s="29"/>
      <c r="GL562" s="29"/>
      <c r="GM562" s="29"/>
      <c r="GN562" s="29"/>
      <c r="GO562" s="29"/>
      <c r="GP562" s="29"/>
      <c r="GQ562" s="29"/>
      <c r="GR562" s="29"/>
      <c r="GS562" s="29"/>
      <c r="GT562" s="29"/>
      <c r="GU562" s="29"/>
      <c r="GV562" s="29"/>
      <c r="GW562" s="29"/>
      <c r="GX562" s="29"/>
      <c r="GY562" s="29"/>
      <c r="GZ562" s="29"/>
      <c r="HA562" s="29"/>
      <c r="HB562" s="29"/>
    </row>
    <row r="563" spans="1:210">
      <c r="A563" s="4"/>
      <c r="B563" s="127"/>
      <c r="C563" s="127"/>
      <c r="D563" s="127"/>
      <c r="E563" s="127"/>
      <c r="F563" s="128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4"/>
      <c r="AQ563" s="4"/>
      <c r="GD563" s="29"/>
      <c r="GE563" s="29"/>
      <c r="GF563" s="29"/>
      <c r="GG563" s="29"/>
      <c r="GH563" s="29"/>
      <c r="GI563" s="29"/>
      <c r="GJ563" s="29"/>
      <c r="GK563" s="29"/>
      <c r="GL563" s="29"/>
      <c r="GM563" s="29"/>
      <c r="GN563" s="29"/>
      <c r="GO563" s="29"/>
      <c r="GP563" s="29"/>
      <c r="GQ563" s="29"/>
      <c r="GR563" s="29"/>
      <c r="GS563" s="29"/>
      <c r="GT563" s="29"/>
      <c r="GU563" s="29"/>
      <c r="GV563" s="29"/>
      <c r="GW563" s="29"/>
      <c r="GX563" s="29"/>
      <c r="GY563" s="29"/>
      <c r="GZ563" s="29"/>
      <c r="HA563" s="29"/>
      <c r="HB563" s="29"/>
    </row>
    <row r="564" spans="1:210">
      <c r="A564" s="4"/>
      <c r="B564" s="127"/>
      <c r="C564" s="127"/>
      <c r="D564" s="127"/>
      <c r="E564" s="127"/>
      <c r="F564" s="128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4"/>
      <c r="AQ564" s="4"/>
      <c r="GD564" s="29"/>
      <c r="GE564" s="29"/>
      <c r="GF564" s="29"/>
      <c r="GG564" s="29"/>
      <c r="GH564" s="29"/>
      <c r="GI564" s="29"/>
      <c r="GJ564" s="29"/>
      <c r="GK564" s="29"/>
      <c r="GL564" s="29"/>
      <c r="GM564" s="29"/>
      <c r="GN564" s="29"/>
      <c r="GO564" s="29"/>
      <c r="GP564" s="29"/>
      <c r="GQ564" s="29"/>
      <c r="GR564" s="29"/>
      <c r="GS564" s="29"/>
      <c r="GT564" s="29"/>
      <c r="GU564" s="29"/>
      <c r="GV564" s="29"/>
      <c r="GW564" s="29"/>
      <c r="GX564" s="29"/>
      <c r="GY564" s="29"/>
      <c r="GZ564" s="29"/>
      <c r="HA564" s="29"/>
      <c r="HB564" s="29"/>
    </row>
    <row r="565" spans="1:210">
      <c r="A565" s="4"/>
      <c r="B565" s="127"/>
      <c r="C565" s="127"/>
      <c r="D565" s="127"/>
      <c r="E565" s="127"/>
      <c r="F565" s="128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4"/>
      <c r="AQ565" s="4"/>
      <c r="GD565" s="29"/>
      <c r="GE565" s="29"/>
      <c r="GF565" s="29"/>
      <c r="GG565" s="29"/>
      <c r="GH565" s="29"/>
      <c r="GI565" s="29"/>
      <c r="GJ565" s="29"/>
      <c r="GK565" s="29"/>
      <c r="GL565" s="29"/>
      <c r="GM565" s="29"/>
      <c r="GN565" s="29"/>
      <c r="GO565" s="29"/>
      <c r="GP565" s="29"/>
      <c r="GQ565" s="29"/>
      <c r="GR565" s="29"/>
      <c r="GS565" s="29"/>
      <c r="GT565" s="29"/>
      <c r="GU565" s="29"/>
      <c r="GV565" s="29"/>
      <c r="GW565" s="29"/>
      <c r="GX565" s="29"/>
      <c r="GY565" s="29"/>
      <c r="GZ565" s="29"/>
      <c r="HA565" s="29"/>
      <c r="HB565" s="29"/>
    </row>
    <row r="566" spans="1:210">
      <c r="A566" s="4"/>
      <c r="B566" s="127"/>
      <c r="C566" s="127"/>
      <c r="D566" s="127"/>
      <c r="E566" s="127"/>
      <c r="F566" s="128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4"/>
      <c r="AQ566" s="4"/>
      <c r="GD566" s="29"/>
      <c r="GE566" s="29"/>
      <c r="GF566" s="29"/>
      <c r="GG566" s="29"/>
      <c r="GH566" s="29"/>
      <c r="GI566" s="29"/>
      <c r="GJ566" s="29"/>
      <c r="GK566" s="29"/>
      <c r="GL566" s="29"/>
      <c r="GM566" s="29"/>
      <c r="GN566" s="29"/>
      <c r="GO566" s="29"/>
      <c r="GP566" s="29"/>
      <c r="GQ566" s="29"/>
      <c r="GR566" s="29"/>
      <c r="GS566" s="29"/>
      <c r="GT566" s="29"/>
      <c r="GU566" s="29"/>
      <c r="GV566" s="29"/>
      <c r="GW566" s="29"/>
      <c r="GX566" s="29"/>
      <c r="GY566" s="29"/>
      <c r="GZ566" s="29"/>
      <c r="HA566" s="29"/>
      <c r="HB566" s="29"/>
    </row>
    <row r="567" spans="1:210">
      <c r="A567" s="4"/>
      <c r="B567" s="127"/>
      <c r="C567" s="127"/>
      <c r="D567" s="127"/>
      <c r="E567" s="127"/>
      <c r="F567" s="128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4"/>
      <c r="AQ567" s="4"/>
      <c r="GD567" s="29"/>
      <c r="GE567" s="29"/>
      <c r="GF567" s="29"/>
      <c r="GG567" s="29"/>
      <c r="GH567" s="29"/>
      <c r="GI567" s="29"/>
      <c r="GJ567" s="29"/>
      <c r="GK567" s="29"/>
      <c r="GL567" s="29"/>
      <c r="GM567" s="29"/>
      <c r="GN567" s="29"/>
      <c r="GO567" s="29"/>
      <c r="GP567" s="29"/>
      <c r="GQ567" s="29"/>
      <c r="GR567" s="29"/>
      <c r="GS567" s="29"/>
      <c r="GT567" s="29"/>
      <c r="GU567" s="29"/>
      <c r="GV567" s="29"/>
      <c r="GW567" s="29"/>
      <c r="GX567" s="29"/>
      <c r="GY567" s="29"/>
      <c r="GZ567" s="29"/>
      <c r="HA567" s="29"/>
      <c r="HB567" s="29"/>
    </row>
    <row r="568" spans="1:210">
      <c r="A568" s="4"/>
      <c r="B568" s="127"/>
      <c r="C568" s="127"/>
      <c r="D568" s="127"/>
      <c r="E568" s="127"/>
      <c r="F568" s="128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4"/>
      <c r="AQ568" s="4"/>
      <c r="GD568" s="29"/>
      <c r="GE568" s="29"/>
      <c r="GF568" s="29"/>
      <c r="GG568" s="29"/>
      <c r="GH568" s="29"/>
      <c r="GI568" s="29"/>
      <c r="GJ568" s="29"/>
      <c r="GK568" s="29"/>
      <c r="GL568" s="29"/>
      <c r="GM568" s="29"/>
      <c r="GN568" s="29"/>
      <c r="GO568" s="29"/>
      <c r="GP568" s="29"/>
      <c r="GQ568" s="29"/>
      <c r="GR568" s="29"/>
      <c r="GS568" s="29"/>
      <c r="GT568" s="29"/>
      <c r="GU568" s="29"/>
      <c r="GV568" s="29"/>
      <c r="GW568" s="29"/>
      <c r="GX568" s="29"/>
      <c r="GY568" s="29"/>
      <c r="GZ568" s="29"/>
      <c r="HA568" s="29"/>
      <c r="HB568" s="29"/>
    </row>
    <row r="569" spans="1:210">
      <c r="A569" s="4"/>
      <c r="B569" s="127"/>
      <c r="C569" s="127"/>
      <c r="D569" s="127"/>
      <c r="E569" s="127"/>
      <c r="F569" s="128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4"/>
      <c r="AQ569" s="4"/>
      <c r="GD569" s="29"/>
      <c r="GE569" s="29"/>
      <c r="GF569" s="29"/>
      <c r="GG569" s="29"/>
      <c r="GH569" s="29"/>
      <c r="GI569" s="29"/>
      <c r="GJ569" s="29"/>
      <c r="GK569" s="29"/>
      <c r="GL569" s="29"/>
      <c r="GM569" s="29"/>
      <c r="GN569" s="29"/>
      <c r="GO569" s="29"/>
      <c r="GP569" s="29"/>
      <c r="GQ569" s="29"/>
      <c r="GR569" s="29"/>
      <c r="GS569" s="29"/>
      <c r="GT569" s="29"/>
      <c r="GU569" s="29"/>
      <c r="GV569" s="29"/>
      <c r="GW569" s="29"/>
      <c r="GX569" s="29"/>
      <c r="GY569" s="29"/>
      <c r="GZ569" s="29"/>
      <c r="HA569" s="29"/>
      <c r="HB569" s="29"/>
    </row>
    <row r="570" spans="1:210">
      <c r="A570" s="4"/>
      <c r="B570" s="127"/>
      <c r="C570" s="127"/>
      <c r="D570" s="127"/>
      <c r="E570" s="127"/>
      <c r="F570" s="128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4"/>
      <c r="AQ570" s="4"/>
      <c r="GD570" s="29"/>
      <c r="GE570" s="29"/>
      <c r="GF570" s="29"/>
      <c r="GG570" s="29"/>
      <c r="GH570" s="29"/>
      <c r="GI570" s="29"/>
      <c r="GJ570" s="29"/>
      <c r="GK570" s="29"/>
      <c r="GL570" s="29"/>
      <c r="GM570" s="29"/>
      <c r="GN570" s="29"/>
      <c r="GO570" s="29"/>
      <c r="GP570" s="29"/>
      <c r="GQ570" s="29"/>
      <c r="GR570" s="29"/>
      <c r="GS570" s="29"/>
      <c r="GT570" s="29"/>
      <c r="GU570" s="29"/>
      <c r="GV570" s="29"/>
      <c r="GW570" s="29"/>
      <c r="GX570" s="29"/>
      <c r="GY570" s="29"/>
      <c r="GZ570" s="29"/>
      <c r="HA570" s="29"/>
      <c r="HB570" s="29"/>
    </row>
    <row r="571" spans="1:210">
      <c r="A571" s="4"/>
      <c r="B571" s="127"/>
      <c r="C571" s="127"/>
      <c r="D571" s="127"/>
      <c r="E571" s="127"/>
      <c r="F571" s="128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4"/>
      <c r="AQ571" s="4"/>
      <c r="GD571" s="29"/>
      <c r="GE571" s="29"/>
      <c r="GF571" s="29"/>
      <c r="GG571" s="29"/>
      <c r="GH571" s="29"/>
      <c r="GI571" s="29"/>
      <c r="GJ571" s="29"/>
      <c r="GK571" s="29"/>
      <c r="GL571" s="29"/>
      <c r="GM571" s="29"/>
      <c r="GN571" s="29"/>
      <c r="GO571" s="29"/>
      <c r="GP571" s="29"/>
      <c r="GQ571" s="29"/>
      <c r="GR571" s="29"/>
      <c r="GS571" s="29"/>
      <c r="GT571" s="29"/>
      <c r="GU571" s="29"/>
      <c r="GV571" s="29"/>
      <c r="GW571" s="29"/>
      <c r="GX571" s="29"/>
      <c r="GY571" s="29"/>
      <c r="GZ571" s="29"/>
      <c r="HA571" s="29"/>
      <c r="HB571" s="29"/>
    </row>
    <row r="572" spans="1:210">
      <c r="A572" s="4"/>
      <c r="B572" s="127"/>
      <c r="C572" s="127"/>
      <c r="D572" s="127"/>
      <c r="E572" s="127"/>
      <c r="F572" s="128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4"/>
      <c r="AQ572" s="4"/>
      <c r="GD572" s="29"/>
      <c r="GE572" s="29"/>
      <c r="GF572" s="29"/>
      <c r="GG572" s="29"/>
      <c r="GH572" s="29"/>
      <c r="GI572" s="29"/>
      <c r="GJ572" s="29"/>
      <c r="GK572" s="29"/>
      <c r="GL572" s="29"/>
      <c r="GM572" s="29"/>
      <c r="GN572" s="29"/>
      <c r="GO572" s="29"/>
      <c r="GP572" s="29"/>
      <c r="GQ572" s="29"/>
      <c r="GR572" s="29"/>
      <c r="GS572" s="29"/>
      <c r="GT572" s="29"/>
      <c r="GU572" s="29"/>
      <c r="GV572" s="29"/>
      <c r="GW572" s="29"/>
      <c r="GX572" s="29"/>
      <c r="GY572" s="29"/>
      <c r="GZ572" s="29"/>
      <c r="HA572" s="29"/>
      <c r="HB572" s="29"/>
    </row>
    <row r="573" spans="1:210">
      <c r="A573" s="4"/>
      <c r="B573" s="127"/>
      <c r="C573" s="127"/>
      <c r="D573" s="127"/>
      <c r="E573" s="127"/>
      <c r="F573" s="128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4"/>
      <c r="AQ573" s="4"/>
      <c r="GD573" s="29"/>
      <c r="GE573" s="29"/>
      <c r="GF573" s="29"/>
      <c r="GG573" s="29"/>
      <c r="GH573" s="29"/>
      <c r="GI573" s="29"/>
      <c r="GJ573" s="29"/>
      <c r="GK573" s="29"/>
      <c r="GL573" s="29"/>
      <c r="GM573" s="29"/>
      <c r="GN573" s="29"/>
      <c r="GO573" s="29"/>
      <c r="GP573" s="29"/>
      <c r="GQ573" s="29"/>
      <c r="GR573" s="29"/>
      <c r="GS573" s="29"/>
      <c r="GT573" s="29"/>
      <c r="GU573" s="29"/>
      <c r="GV573" s="29"/>
      <c r="GW573" s="29"/>
      <c r="GX573" s="29"/>
      <c r="GY573" s="29"/>
      <c r="GZ573" s="29"/>
      <c r="HA573" s="29"/>
      <c r="HB573" s="29"/>
    </row>
    <row r="574" spans="1:210">
      <c r="A574" s="4"/>
      <c r="B574" s="127"/>
      <c r="C574" s="127"/>
      <c r="D574" s="127"/>
      <c r="E574" s="127"/>
      <c r="F574" s="128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4"/>
      <c r="AQ574" s="4"/>
      <c r="GD574" s="29"/>
      <c r="GE574" s="29"/>
      <c r="GF574" s="29"/>
      <c r="GG574" s="29"/>
      <c r="GH574" s="29"/>
      <c r="GI574" s="29"/>
      <c r="GJ574" s="29"/>
      <c r="GK574" s="29"/>
      <c r="GL574" s="29"/>
      <c r="GM574" s="29"/>
      <c r="GN574" s="29"/>
      <c r="GO574" s="29"/>
      <c r="GP574" s="29"/>
      <c r="GQ574" s="29"/>
      <c r="GR574" s="29"/>
      <c r="GS574" s="29"/>
      <c r="GT574" s="29"/>
      <c r="GU574" s="29"/>
      <c r="GV574" s="29"/>
      <c r="GW574" s="29"/>
      <c r="GX574" s="29"/>
      <c r="GY574" s="29"/>
      <c r="GZ574" s="29"/>
      <c r="HA574" s="29"/>
      <c r="HB574" s="29"/>
    </row>
    <row r="575" spans="1:210">
      <c r="A575" s="4"/>
      <c r="B575" s="127"/>
      <c r="C575" s="127"/>
      <c r="D575" s="127"/>
      <c r="E575" s="127"/>
      <c r="F575" s="128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4"/>
      <c r="AQ575" s="4"/>
      <c r="GD575" s="29"/>
      <c r="GE575" s="29"/>
      <c r="GF575" s="29"/>
      <c r="GG575" s="29"/>
      <c r="GH575" s="29"/>
      <c r="GI575" s="29"/>
      <c r="GJ575" s="29"/>
      <c r="GK575" s="29"/>
      <c r="GL575" s="29"/>
      <c r="GM575" s="29"/>
      <c r="GN575" s="29"/>
      <c r="GO575" s="29"/>
      <c r="GP575" s="29"/>
      <c r="GQ575" s="29"/>
      <c r="GR575" s="29"/>
      <c r="GS575" s="29"/>
      <c r="GT575" s="29"/>
      <c r="GU575" s="29"/>
      <c r="GV575" s="29"/>
      <c r="GW575" s="29"/>
      <c r="GX575" s="29"/>
      <c r="GY575" s="29"/>
      <c r="GZ575" s="29"/>
      <c r="HA575" s="29"/>
      <c r="HB575" s="29"/>
    </row>
    <row r="576" spans="1:210">
      <c r="A576" s="4"/>
      <c r="B576" s="127"/>
      <c r="C576" s="127"/>
      <c r="D576" s="127"/>
      <c r="E576" s="127"/>
      <c r="F576" s="128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4"/>
      <c r="AQ576" s="4"/>
      <c r="GD576" s="29"/>
      <c r="GE576" s="29"/>
      <c r="GF576" s="29"/>
      <c r="GG576" s="29"/>
      <c r="GH576" s="29"/>
      <c r="GI576" s="29"/>
      <c r="GJ576" s="29"/>
      <c r="GK576" s="29"/>
      <c r="GL576" s="29"/>
      <c r="GM576" s="29"/>
      <c r="GN576" s="29"/>
      <c r="GO576" s="29"/>
      <c r="GP576" s="29"/>
      <c r="GQ576" s="29"/>
      <c r="GR576" s="29"/>
      <c r="GS576" s="29"/>
      <c r="GT576" s="29"/>
      <c r="GU576" s="29"/>
      <c r="GV576" s="29"/>
      <c r="GW576" s="29"/>
      <c r="GX576" s="29"/>
      <c r="GY576" s="29"/>
      <c r="GZ576" s="29"/>
      <c r="HA576" s="29"/>
      <c r="HB576" s="29"/>
    </row>
    <row r="577" spans="1:210">
      <c r="A577" s="4"/>
      <c r="B577" s="127"/>
      <c r="C577" s="127"/>
      <c r="D577" s="127"/>
      <c r="E577" s="127"/>
      <c r="F577" s="128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4"/>
      <c r="AQ577" s="4"/>
      <c r="GD577" s="29"/>
      <c r="GE577" s="29"/>
      <c r="GF577" s="29"/>
      <c r="GG577" s="29"/>
      <c r="GH577" s="29"/>
      <c r="GI577" s="29"/>
      <c r="GJ577" s="29"/>
      <c r="GK577" s="29"/>
      <c r="GL577" s="29"/>
      <c r="GM577" s="29"/>
      <c r="GN577" s="29"/>
      <c r="GO577" s="29"/>
      <c r="GP577" s="29"/>
      <c r="GQ577" s="29"/>
      <c r="GR577" s="29"/>
      <c r="GS577" s="29"/>
      <c r="GT577" s="29"/>
      <c r="GU577" s="29"/>
      <c r="GV577" s="29"/>
      <c r="GW577" s="29"/>
      <c r="GX577" s="29"/>
      <c r="GY577" s="29"/>
      <c r="GZ577" s="29"/>
      <c r="HA577" s="29"/>
      <c r="HB577" s="29"/>
    </row>
    <row r="578" spans="1:210">
      <c r="A578" s="4"/>
      <c r="B578" s="127"/>
      <c r="C578" s="127"/>
      <c r="D578" s="127"/>
      <c r="E578" s="127"/>
      <c r="F578" s="128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4"/>
      <c r="AQ578" s="4"/>
      <c r="GD578" s="29"/>
      <c r="GE578" s="29"/>
      <c r="GF578" s="29"/>
      <c r="GG578" s="29"/>
      <c r="GH578" s="29"/>
      <c r="GI578" s="29"/>
      <c r="GJ578" s="29"/>
      <c r="GK578" s="29"/>
      <c r="GL578" s="29"/>
      <c r="GM578" s="29"/>
      <c r="GN578" s="29"/>
      <c r="GO578" s="29"/>
      <c r="GP578" s="29"/>
      <c r="GQ578" s="29"/>
      <c r="GR578" s="29"/>
      <c r="GS578" s="29"/>
      <c r="GT578" s="29"/>
      <c r="GU578" s="29"/>
      <c r="GV578" s="29"/>
      <c r="GW578" s="29"/>
      <c r="GX578" s="29"/>
      <c r="GY578" s="29"/>
      <c r="GZ578" s="29"/>
      <c r="HA578" s="29"/>
      <c r="HB578" s="29"/>
    </row>
    <row r="579" spans="1:210">
      <c r="A579" s="4"/>
      <c r="B579" s="127"/>
      <c r="C579" s="127"/>
      <c r="D579" s="127"/>
      <c r="E579" s="127"/>
      <c r="F579" s="128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4"/>
      <c r="AQ579" s="4"/>
      <c r="GD579" s="29"/>
      <c r="GE579" s="29"/>
      <c r="GF579" s="29"/>
      <c r="GG579" s="29"/>
      <c r="GH579" s="29"/>
      <c r="GI579" s="29"/>
      <c r="GJ579" s="29"/>
      <c r="GK579" s="29"/>
      <c r="GL579" s="29"/>
      <c r="GM579" s="29"/>
      <c r="GN579" s="29"/>
      <c r="GO579" s="29"/>
      <c r="GP579" s="29"/>
      <c r="GQ579" s="29"/>
      <c r="GR579" s="29"/>
      <c r="GS579" s="29"/>
      <c r="GT579" s="29"/>
      <c r="GU579" s="29"/>
      <c r="GV579" s="29"/>
      <c r="GW579" s="29"/>
      <c r="GX579" s="29"/>
      <c r="GY579" s="29"/>
      <c r="GZ579" s="29"/>
      <c r="HA579" s="29"/>
      <c r="HB579" s="29"/>
    </row>
    <row r="580" spans="1:210">
      <c r="A580" s="4"/>
      <c r="B580" s="127"/>
      <c r="C580" s="127"/>
      <c r="D580" s="127"/>
      <c r="E580" s="127"/>
      <c r="F580" s="128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4"/>
      <c r="AQ580" s="4"/>
      <c r="GD580" s="29"/>
      <c r="GE580" s="29"/>
      <c r="GF580" s="29"/>
      <c r="GG580" s="29"/>
      <c r="GH580" s="29"/>
      <c r="GI580" s="29"/>
      <c r="GJ580" s="29"/>
      <c r="GK580" s="29"/>
      <c r="GL580" s="29"/>
      <c r="GM580" s="29"/>
      <c r="GN580" s="29"/>
      <c r="GO580" s="29"/>
      <c r="GP580" s="29"/>
      <c r="GQ580" s="29"/>
      <c r="GR580" s="29"/>
      <c r="GS580" s="29"/>
      <c r="GT580" s="29"/>
      <c r="GU580" s="29"/>
      <c r="GV580" s="29"/>
      <c r="GW580" s="29"/>
      <c r="GX580" s="29"/>
      <c r="GY580" s="29"/>
      <c r="GZ580" s="29"/>
      <c r="HA580" s="29"/>
      <c r="HB580" s="29"/>
    </row>
    <row r="581" spans="1:210">
      <c r="A581" s="4"/>
      <c r="B581" s="127"/>
      <c r="C581" s="127"/>
      <c r="D581" s="127"/>
      <c r="E581" s="127"/>
      <c r="F581" s="128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4"/>
      <c r="AQ581" s="4"/>
      <c r="GD581" s="29"/>
      <c r="GE581" s="29"/>
      <c r="GF581" s="29"/>
      <c r="GG581" s="29"/>
      <c r="GH581" s="29"/>
      <c r="GI581" s="29"/>
      <c r="GJ581" s="29"/>
      <c r="GK581" s="29"/>
      <c r="GL581" s="29"/>
      <c r="GM581" s="29"/>
      <c r="GN581" s="29"/>
      <c r="GO581" s="29"/>
      <c r="GP581" s="29"/>
      <c r="GQ581" s="29"/>
      <c r="GR581" s="29"/>
      <c r="GS581" s="29"/>
      <c r="GT581" s="29"/>
      <c r="GU581" s="29"/>
      <c r="GV581" s="29"/>
      <c r="GW581" s="29"/>
      <c r="GX581" s="29"/>
      <c r="GY581" s="29"/>
      <c r="GZ581" s="29"/>
      <c r="HA581" s="29"/>
      <c r="HB581" s="29"/>
    </row>
    <row r="582" spans="1:210">
      <c r="A582" s="4"/>
      <c r="B582" s="127"/>
      <c r="C582" s="127"/>
      <c r="D582" s="127"/>
      <c r="E582" s="127"/>
      <c r="F582" s="128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4"/>
      <c r="AQ582" s="4"/>
      <c r="GD582" s="29"/>
      <c r="GE582" s="29"/>
      <c r="GF582" s="29"/>
      <c r="GG582" s="29"/>
      <c r="GH582" s="29"/>
      <c r="GI582" s="29"/>
      <c r="GJ582" s="29"/>
      <c r="GK582" s="29"/>
      <c r="GL582" s="29"/>
      <c r="GM582" s="29"/>
      <c r="GN582" s="29"/>
      <c r="GO582" s="29"/>
      <c r="GP582" s="29"/>
      <c r="GQ582" s="29"/>
      <c r="GR582" s="29"/>
      <c r="GS582" s="29"/>
      <c r="GT582" s="29"/>
      <c r="GU582" s="29"/>
      <c r="GV582" s="29"/>
      <c r="GW582" s="29"/>
      <c r="GX582" s="29"/>
      <c r="GY582" s="29"/>
      <c r="GZ582" s="29"/>
      <c r="HA582" s="29"/>
      <c r="HB582" s="29"/>
    </row>
    <row r="583" spans="1:210">
      <c r="A583" s="4"/>
      <c r="B583" s="127"/>
      <c r="C583" s="127"/>
      <c r="D583" s="127"/>
      <c r="E583" s="127"/>
      <c r="F583" s="128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4"/>
      <c r="AQ583" s="4"/>
      <c r="GD583" s="29"/>
      <c r="GE583" s="29"/>
      <c r="GF583" s="29"/>
      <c r="GG583" s="29"/>
      <c r="GH583" s="29"/>
      <c r="GI583" s="29"/>
      <c r="GJ583" s="29"/>
      <c r="GK583" s="29"/>
      <c r="GL583" s="29"/>
      <c r="GM583" s="29"/>
      <c r="GN583" s="29"/>
      <c r="GO583" s="29"/>
      <c r="GP583" s="29"/>
      <c r="GQ583" s="29"/>
      <c r="GR583" s="29"/>
      <c r="GS583" s="29"/>
      <c r="GT583" s="29"/>
      <c r="GU583" s="29"/>
      <c r="GV583" s="29"/>
      <c r="GW583" s="29"/>
      <c r="GX583" s="29"/>
      <c r="GY583" s="29"/>
      <c r="GZ583" s="29"/>
      <c r="HA583" s="29"/>
      <c r="HB583" s="29"/>
    </row>
    <row r="584" spans="1:210">
      <c r="A584" s="4"/>
      <c r="B584" s="127"/>
      <c r="C584" s="127"/>
      <c r="D584" s="127"/>
      <c r="E584" s="127"/>
      <c r="F584" s="128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4"/>
      <c r="AQ584" s="4"/>
      <c r="GD584" s="29"/>
      <c r="GE584" s="29"/>
      <c r="GF584" s="29"/>
      <c r="GG584" s="29"/>
      <c r="GH584" s="29"/>
      <c r="GI584" s="29"/>
      <c r="GJ584" s="29"/>
      <c r="GK584" s="29"/>
      <c r="GL584" s="29"/>
      <c r="GM584" s="29"/>
      <c r="GN584" s="29"/>
      <c r="GO584" s="29"/>
      <c r="GP584" s="29"/>
      <c r="GQ584" s="29"/>
      <c r="GR584" s="29"/>
      <c r="GS584" s="29"/>
      <c r="GT584" s="29"/>
      <c r="GU584" s="29"/>
      <c r="GV584" s="29"/>
      <c r="GW584" s="29"/>
      <c r="GX584" s="29"/>
      <c r="GY584" s="29"/>
      <c r="GZ584" s="29"/>
      <c r="HA584" s="29"/>
      <c r="HB584" s="29"/>
    </row>
    <row r="585" spans="1:210">
      <c r="A585" s="4"/>
      <c r="B585" s="127"/>
      <c r="C585" s="127"/>
      <c r="D585" s="127"/>
      <c r="E585" s="127"/>
      <c r="F585" s="128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4"/>
      <c r="AQ585" s="4"/>
      <c r="GD585" s="29"/>
      <c r="GE585" s="29"/>
      <c r="GF585" s="29"/>
      <c r="GG585" s="29"/>
      <c r="GH585" s="29"/>
      <c r="GI585" s="29"/>
      <c r="GJ585" s="29"/>
      <c r="GK585" s="29"/>
      <c r="GL585" s="29"/>
      <c r="GM585" s="29"/>
      <c r="GN585" s="29"/>
      <c r="GO585" s="29"/>
      <c r="GP585" s="29"/>
      <c r="GQ585" s="29"/>
      <c r="GR585" s="29"/>
      <c r="GS585" s="29"/>
      <c r="GT585" s="29"/>
      <c r="GU585" s="29"/>
      <c r="GV585" s="29"/>
      <c r="GW585" s="29"/>
      <c r="GX585" s="29"/>
      <c r="GY585" s="29"/>
      <c r="GZ585" s="29"/>
      <c r="HA585" s="29"/>
      <c r="HB585" s="29"/>
    </row>
    <row r="586" spans="1:210">
      <c r="A586" s="4"/>
      <c r="B586" s="127"/>
      <c r="C586" s="127"/>
      <c r="D586" s="127"/>
      <c r="E586" s="127"/>
      <c r="F586" s="128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4"/>
      <c r="AQ586" s="4"/>
      <c r="GD586" s="29"/>
      <c r="GE586" s="29"/>
      <c r="GF586" s="29"/>
      <c r="GG586" s="29"/>
      <c r="GH586" s="29"/>
      <c r="GI586" s="29"/>
      <c r="GJ586" s="29"/>
      <c r="GK586" s="29"/>
      <c r="GL586" s="29"/>
      <c r="GM586" s="29"/>
      <c r="GN586" s="29"/>
      <c r="GO586" s="29"/>
      <c r="GP586" s="29"/>
      <c r="GQ586" s="29"/>
      <c r="GR586" s="29"/>
      <c r="GS586" s="29"/>
      <c r="GT586" s="29"/>
      <c r="GU586" s="29"/>
      <c r="GV586" s="29"/>
      <c r="GW586" s="29"/>
      <c r="GX586" s="29"/>
      <c r="GY586" s="29"/>
      <c r="GZ586" s="29"/>
      <c r="HA586" s="29"/>
      <c r="HB586" s="29"/>
    </row>
    <row r="587" spans="1:210">
      <c r="A587" s="4"/>
      <c r="B587" s="127"/>
      <c r="C587" s="127"/>
      <c r="D587" s="127"/>
      <c r="E587" s="127"/>
      <c r="F587" s="128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4"/>
      <c r="AQ587" s="4"/>
      <c r="GD587" s="29"/>
      <c r="GE587" s="29"/>
      <c r="GF587" s="29"/>
      <c r="GG587" s="29"/>
      <c r="GH587" s="29"/>
      <c r="GI587" s="29"/>
      <c r="GJ587" s="29"/>
      <c r="GK587" s="29"/>
      <c r="GL587" s="29"/>
      <c r="GM587" s="29"/>
      <c r="GN587" s="29"/>
      <c r="GO587" s="29"/>
      <c r="GP587" s="29"/>
      <c r="GQ587" s="29"/>
      <c r="GR587" s="29"/>
      <c r="GS587" s="29"/>
      <c r="GT587" s="29"/>
      <c r="GU587" s="29"/>
      <c r="GV587" s="29"/>
      <c r="GW587" s="29"/>
      <c r="GX587" s="29"/>
      <c r="GY587" s="29"/>
      <c r="GZ587" s="29"/>
      <c r="HA587" s="29"/>
      <c r="HB587" s="29"/>
    </row>
    <row r="588" spans="1:210">
      <c r="A588" s="4"/>
      <c r="B588" s="127"/>
      <c r="C588" s="127"/>
      <c r="D588" s="127"/>
      <c r="E588" s="127"/>
      <c r="F588" s="128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4"/>
      <c r="AQ588" s="4"/>
      <c r="GD588" s="29"/>
      <c r="GE588" s="29"/>
      <c r="GF588" s="29"/>
      <c r="GG588" s="29"/>
      <c r="GH588" s="29"/>
      <c r="GI588" s="29"/>
      <c r="GJ588" s="29"/>
      <c r="GK588" s="29"/>
      <c r="GL588" s="29"/>
      <c r="GM588" s="29"/>
      <c r="GN588" s="29"/>
      <c r="GO588" s="29"/>
      <c r="GP588" s="29"/>
      <c r="GQ588" s="29"/>
      <c r="GR588" s="29"/>
      <c r="GS588" s="29"/>
      <c r="GT588" s="29"/>
      <c r="GU588" s="29"/>
      <c r="GV588" s="29"/>
      <c r="GW588" s="29"/>
      <c r="GX588" s="29"/>
      <c r="GY588" s="29"/>
      <c r="GZ588" s="29"/>
      <c r="HA588" s="29"/>
      <c r="HB588" s="29"/>
    </row>
    <row r="589" spans="1:210">
      <c r="A589" s="4"/>
      <c r="B589" s="127"/>
      <c r="C589" s="127"/>
      <c r="D589" s="127"/>
      <c r="E589" s="127"/>
      <c r="F589" s="128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4"/>
      <c r="AQ589" s="4"/>
      <c r="GD589" s="29"/>
      <c r="GE589" s="29"/>
      <c r="GF589" s="29"/>
      <c r="GG589" s="29"/>
      <c r="GH589" s="29"/>
      <c r="GI589" s="29"/>
      <c r="GJ589" s="29"/>
      <c r="GK589" s="29"/>
      <c r="GL589" s="29"/>
      <c r="GM589" s="29"/>
      <c r="GN589" s="29"/>
      <c r="GO589" s="29"/>
      <c r="GP589" s="29"/>
      <c r="GQ589" s="29"/>
      <c r="GR589" s="29"/>
      <c r="GS589" s="29"/>
      <c r="GT589" s="29"/>
      <c r="GU589" s="29"/>
      <c r="GV589" s="29"/>
      <c r="GW589" s="29"/>
      <c r="GX589" s="29"/>
      <c r="GY589" s="29"/>
      <c r="GZ589" s="29"/>
      <c r="HA589" s="29"/>
      <c r="HB589" s="29"/>
    </row>
    <row r="590" spans="1:210">
      <c r="A590" s="4"/>
      <c r="B590" s="127"/>
      <c r="C590" s="127"/>
      <c r="D590" s="127"/>
      <c r="E590" s="127"/>
      <c r="F590" s="128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4"/>
      <c r="AQ590" s="4"/>
      <c r="GD590" s="29"/>
      <c r="GE590" s="29"/>
      <c r="GF590" s="29"/>
      <c r="GG590" s="29"/>
      <c r="GH590" s="29"/>
      <c r="GI590" s="29"/>
      <c r="GJ590" s="29"/>
      <c r="GK590" s="29"/>
      <c r="GL590" s="29"/>
      <c r="GM590" s="29"/>
      <c r="GN590" s="29"/>
      <c r="GO590" s="29"/>
      <c r="GP590" s="29"/>
      <c r="GQ590" s="29"/>
      <c r="GR590" s="29"/>
      <c r="GS590" s="29"/>
      <c r="GT590" s="29"/>
      <c r="GU590" s="29"/>
      <c r="GV590" s="29"/>
      <c r="GW590" s="29"/>
      <c r="GX590" s="29"/>
      <c r="GY590" s="29"/>
      <c r="GZ590" s="29"/>
      <c r="HA590" s="29"/>
      <c r="HB590" s="29"/>
    </row>
    <row r="591" spans="1:210">
      <c r="A591" s="4"/>
      <c r="B591" s="127"/>
      <c r="C591" s="127"/>
      <c r="D591" s="127"/>
      <c r="E591" s="127"/>
      <c r="F591" s="128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4"/>
      <c r="AQ591" s="4"/>
      <c r="GD591" s="29"/>
      <c r="GE591" s="29"/>
      <c r="GF591" s="29"/>
      <c r="GG591" s="29"/>
      <c r="GH591" s="29"/>
      <c r="GI591" s="29"/>
      <c r="GJ591" s="29"/>
      <c r="GK591" s="29"/>
      <c r="GL591" s="29"/>
      <c r="GM591" s="29"/>
      <c r="GN591" s="29"/>
      <c r="GO591" s="29"/>
      <c r="GP591" s="29"/>
      <c r="GQ591" s="29"/>
      <c r="GR591" s="29"/>
      <c r="GS591" s="29"/>
      <c r="GT591" s="29"/>
      <c r="GU591" s="29"/>
      <c r="GV591" s="29"/>
      <c r="GW591" s="29"/>
      <c r="GX591" s="29"/>
      <c r="GY591" s="29"/>
      <c r="GZ591" s="29"/>
      <c r="HA591" s="29"/>
      <c r="HB591" s="29"/>
    </row>
    <row r="592" spans="1:210">
      <c r="A592" s="4"/>
      <c r="B592" s="127"/>
      <c r="C592" s="127"/>
      <c r="D592" s="127"/>
      <c r="E592" s="127"/>
      <c r="F592" s="128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4"/>
      <c r="AQ592" s="4"/>
      <c r="GD592" s="29"/>
      <c r="GE592" s="29"/>
      <c r="GF592" s="29"/>
      <c r="GG592" s="29"/>
      <c r="GH592" s="29"/>
      <c r="GI592" s="29"/>
      <c r="GJ592" s="29"/>
      <c r="GK592" s="29"/>
      <c r="GL592" s="29"/>
      <c r="GM592" s="29"/>
      <c r="GN592" s="29"/>
      <c r="GO592" s="29"/>
      <c r="GP592" s="29"/>
      <c r="GQ592" s="29"/>
      <c r="GR592" s="29"/>
      <c r="GS592" s="29"/>
      <c r="GT592" s="29"/>
      <c r="GU592" s="29"/>
      <c r="GV592" s="29"/>
      <c r="GW592" s="29"/>
      <c r="GX592" s="29"/>
      <c r="GY592" s="29"/>
      <c r="GZ592" s="29"/>
      <c r="HA592" s="29"/>
      <c r="HB592" s="29"/>
    </row>
    <row r="593" spans="1:210">
      <c r="A593" s="4"/>
      <c r="B593" s="127"/>
      <c r="C593" s="127"/>
      <c r="D593" s="127"/>
      <c r="E593" s="127"/>
      <c r="F593" s="128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4"/>
      <c r="AQ593" s="4"/>
      <c r="GD593" s="29"/>
      <c r="GE593" s="29"/>
      <c r="GF593" s="29"/>
      <c r="GG593" s="29"/>
      <c r="GH593" s="29"/>
      <c r="GI593" s="29"/>
      <c r="GJ593" s="29"/>
      <c r="GK593" s="29"/>
      <c r="GL593" s="29"/>
      <c r="GM593" s="29"/>
      <c r="GN593" s="29"/>
      <c r="GO593" s="29"/>
      <c r="GP593" s="29"/>
      <c r="GQ593" s="29"/>
      <c r="GR593" s="29"/>
      <c r="GS593" s="29"/>
      <c r="GT593" s="29"/>
      <c r="GU593" s="29"/>
      <c r="GV593" s="29"/>
      <c r="GW593" s="29"/>
      <c r="GX593" s="29"/>
      <c r="GY593" s="29"/>
      <c r="GZ593" s="29"/>
      <c r="HA593" s="29"/>
      <c r="HB593" s="29"/>
    </row>
    <row r="594" spans="1:210">
      <c r="A594" s="4"/>
      <c r="B594" s="127"/>
      <c r="C594" s="127"/>
      <c r="D594" s="127"/>
      <c r="E594" s="127"/>
      <c r="F594" s="128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4"/>
      <c r="AQ594" s="4"/>
      <c r="GD594" s="29"/>
      <c r="GE594" s="29"/>
      <c r="GF594" s="29"/>
      <c r="GG594" s="29"/>
      <c r="GH594" s="29"/>
      <c r="GI594" s="29"/>
      <c r="GJ594" s="29"/>
      <c r="GK594" s="29"/>
      <c r="GL594" s="29"/>
      <c r="GM594" s="29"/>
      <c r="GN594" s="29"/>
      <c r="GO594" s="29"/>
      <c r="GP594" s="29"/>
      <c r="GQ594" s="29"/>
      <c r="GR594" s="29"/>
      <c r="GS594" s="29"/>
      <c r="GT594" s="29"/>
      <c r="GU594" s="29"/>
      <c r="GV594" s="29"/>
      <c r="GW594" s="29"/>
      <c r="GX594" s="29"/>
      <c r="GY594" s="29"/>
      <c r="GZ594" s="29"/>
      <c r="HA594" s="29"/>
      <c r="HB594" s="29"/>
    </row>
    <row r="595" spans="1:210">
      <c r="A595" s="4"/>
      <c r="B595" s="127"/>
      <c r="C595" s="127"/>
      <c r="D595" s="127"/>
      <c r="E595" s="127"/>
      <c r="F595" s="128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4"/>
      <c r="AQ595" s="4"/>
      <c r="GD595" s="29"/>
      <c r="GE595" s="29"/>
      <c r="GF595" s="29"/>
      <c r="GG595" s="29"/>
      <c r="GH595" s="29"/>
      <c r="GI595" s="29"/>
      <c r="GJ595" s="29"/>
      <c r="GK595" s="29"/>
      <c r="GL595" s="29"/>
      <c r="GM595" s="29"/>
      <c r="GN595" s="29"/>
      <c r="GO595" s="29"/>
      <c r="GP595" s="29"/>
      <c r="GQ595" s="29"/>
      <c r="GR595" s="29"/>
      <c r="GS595" s="29"/>
      <c r="GT595" s="29"/>
      <c r="GU595" s="29"/>
      <c r="GV595" s="29"/>
      <c r="GW595" s="29"/>
      <c r="GX595" s="29"/>
      <c r="GY595" s="29"/>
      <c r="GZ595" s="29"/>
      <c r="HA595" s="29"/>
      <c r="HB595" s="29"/>
    </row>
    <row r="596" spans="1:210">
      <c r="A596" s="4"/>
      <c r="B596" s="127"/>
      <c r="C596" s="127"/>
      <c r="D596" s="127"/>
      <c r="E596" s="127"/>
      <c r="F596" s="128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4"/>
      <c r="AQ596" s="4"/>
      <c r="GD596" s="29"/>
      <c r="GE596" s="29"/>
      <c r="GF596" s="29"/>
      <c r="GG596" s="29"/>
      <c r="GH596" s="29"/>
      <c r="GI596" s="29"/>
      <c r="GJ596" s="29"/>
      <c r="GK596" s="29"/>
      <c r="GL596" s="29"/>
      <c r="GM596" s="29"/>
      <c r="GN596" s="29"/>
      <c r="GO596" s="29"/>
      <c r="GP596" s="29"/>
      <c r="GQ596" s="29"/>
      <c r="GR596" s="29"/>
      <c r="GS596" s="29"/>
      <c r="GT596" s="29"/>
      <c r="GU596" s="29"/>
      <c r="GV596" s="29"/>
      <c r="GW596" s="29"/>
      <c r="GX596" s="29"/>
      <c r="GY596" s="29"/>
      <c r="GZ596" s="29"/>
      <c r="HA596" s="29"/>
      <c r="HB596" s="29"/>
    </row>
    <row r="597" spans="1:210">
      <c r="A597" s="4"/>
      <c r="B597" s="127"/>
      <c r="C597" s="127"/>
      <c r="D597" s="127"/>
      <c r="E597" s="127"/>
      <c r="F597" s="128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4"/>
      <c r="AQ597" s="4"/>
      <c r="GD597" s="29"/>
      <c r="GE597" s="29"/>
      <c r="GF597" s="29"/>
      <c r="GG597" s="29"/>
      <c r="GH597" s="29"/>
      <c r="GI597" s="29"/>
      <c r="GJ597" s="29"/>
      <c r="GK597" s="29"/>
      <c r="GL597" s="29"/>
      <c r="GM597" s="29"/>
      <c r="GN597" s="29"/>
      <c r="GO597" s="29"/>
      <c r="GP597" s="29"/>
      <c r="GQ597" s="29"/>
      <c r="GR597" s="29"/>
      <c r="GS597" s="29"/>
      <c r="GT597" s="29"/>
      <c r="GU597" s="29"/>
      <c r="GV597" s="29"/>
      <c r="GW597" s="29"/>
      <c r="GX597" s="29"/>
      <c r="GY597" s="29"/>
      <c r="GZ597" s="29"/>
      <c r="HA597" s="29"/>
      <c r="HB597" s="29"/>
    </row>
    <row r="598" spans="1:210">
      <c r="A598" s="4"/>
      <c r="B598" s="127"/>
      <c r="C598" s="127"/>
      <c r="D598" s="127"/>
      <c r="E598" s="127"/>
      <c r="F598" s="128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4"/>
      <c r="AQ598" s="4"/>
      <c r="GD598" s="29"/>
      <c r="GE598" s="29"/>
      <c r="GF598" s="29"/>
      <c r="GG598" s="29"/>
      <c r="GH598" s="29"/>
      <c r="GI598" s="29"/>
      <c r="GJ598" s="29"/>
      <c r="GK598" s="29"/>
      <c r="GL598" s="29"/>
      <c r="GM598" s="29"/>
      <c r="GN598" s="29"/>
      <c r="GO598" s="29"/>
      <c r="GP598" s="29"/>
      <c r="GQ598" s="29"/>
      <c r="GR598" s="29"/>
      <c r="GS598" s="29"/>
      <c r="GT598" s="29"/>
      <c r="GU598" s="29"/>
      <c r="GV598" s="29"/>
      <c r="GW598" s="29"/>
      <c r="GX598" s="29"/>
      <c r="GY598" s="29"/>
      <c r="GZ598" s="29"/>
      <c r="HA598" s="29"/>
      <c r="HB598" s="29"/>
    </row>
    <row r="599" spans="1:210">
      <c r="A599" s="4"/>
      <c r="B599" s="127"/>
      <c r="C599" s="127"/>
      <c r="D599" s="127"/>
      <c r="E599" s="127"/>
      <c r="F599" s="128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4"/>
      <c r="AQ599" s="4"/>
      <c r="GD599" s="29"/>
      <c r="GE599" s="29"/>
      <c r="GF599" s="29"/>
      <c r="GG599" s="29"/>
      <c r="GH599" s="29"/>
      <c r="GI599" s="29"/>
      <c r="GJ599" s="29"/>
      <c r="GK599" s="29"/>
      <c r="GL599" s="29"/>
      <c r="GM599" s="29"/>
      <c r="GN599" s="29"/>
      <c r="GO599" s="29"/>
      <c r="GP599" s="29"/>
      <c r="GQ599" s="29"/>
      <c r="GR599" s="29"/>
      <c r="GS599" s="29"/>
      <c r="GT599" s="29"/>
      <c r="GU599" s="29"/>
      <c r="GV599" s="29"/>
      <c r="GW599" s="29"/>
      <c r="GX599" s="29"/>
      <c r="GY599" s="29"/>
      <c r="GZ599" s="29"/>
      <c r="HA599" s="29"/>
      <c r="HB599" s="29"/>
    </row>
    <row r="600" spans="1:210">
      <c r="A600" s="4"/>
      <c r="B600" s="127"/>
      <c r="C600" s="127"/>
      <c r="D600" s="127"/>
      <c r="E600" s="127"/>
      <c r="F600" s="128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4"/>
      <c r="AQ600" s="4"/>
      <c r="GD600" s="29"/>
      <c r="GE600" s="29"/>
      <c r="GF600" s="29"/>
      <c r="GG600" s="29"/>
      <c r="GH600" s="29"/>
      <c r="GI600" s="29"/>
      <c r="GJ600" s="29"/>
      <c r="GK600" s="29"/>
      <c r="GL600" s="29"/>
      <c r="GM600" s="29"/>
      <c r="GN600" s="29"/>
      <c r="GO600" s="29"/>
      <c r="GP600" s="29"/>
      <c r="GQ600" s="29"/>
      <c r="GR600" s="29"/>
      <c r="GS600" s="29"/>
      <c r="GT600" s="29"/>
      <c r="GU600" s="29"/>
      <c r="GV600" s="29"/>
      <c r="GW600" s="29"/>
      <c r="GX600" s="29"/>
      <c r="GY600" s="29"/>
      <c r="GZ600" s="29"/>
      <c r="HA600" s="29"/>
      <c r="HB600" s="29"/>
    </row>
    <row r="601" spans="1:210">
      <c r="A601" s="4"/>
      <c r="B601" s="127"/>
      <c r="C601" s="127"/>
      <c r="D601" s="127"/>
      <c r="E601" s="127"/>
      <c r="F601" s="128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4"/>
      <c r="AQ601" s="4"/>
      <c r="GD601" s="29"/>
      <c r="GE601" s="29"/>
      <c r="GF601" s="29"/>
      <c r="GG601" s="29"/>
      <c r="GH601" s="29"/>
      <c r="GI601" s="29"/>
      <c r="GJ601" s="29"/>
      <c r="GK601" s="29"/>
      <c r="GL601" s="29"/>
      <c r="GM601" s="29"/>
      <c r="GN601" s="29"/>
      <c r="GO601" s="29"/>
      <c r="GP601" s="29"/>
      <c r="GQ601" s="29"/>
      <c r="GR601" s="29"/>
      <c r="GS601" s="29"/>
      <c r="GT601" s="29"/>
      <c r="GU601" s="29"/>
      <c r="GV601" s="29"/>
      <c r="GW601" s="29"/>
      <c r="GX601" s="29"/>
      <c r="GY601" s="29"/>
      <c r="GZ601" s="29"/>
      <c r="HA601" s="29"/>
      <c r="HB601" s="29"/>
    </row>
    <row r="602" spans="1:210">
      <c r="A602" s="4"/>
      <c r="B602" s="127"/>
      <c r="C602" s="127"/>
      <c r="D602" s="127"/>
      <c r="E602" s="127"/>
      <c r="F602" s="128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4"/>
      <c r="AQ602" s="4"/>
      <c r="GD602" s="29"/>
      <c r="GE602" s="29"/>
      <c r="GF602" s="29"/>
      <c r="GG602" s="29"/>
      <c r="GH602" s="29"/>
      <c r="GI602" s="29"/>
      <c r="GJ602" s="29"/>
      <c r="GK602" s="29"/>
      <c r="GL602" s="29"/>
      <c r="GM602" s="29"/>
      <c r="GN602" s="29"/>
      <c r="GO602" s="29"/>
      <c r="GP602" s="29"/>
      <c r="GQ602" s="29"/>
      <c r="GR602" s="29"/>
      <c r="GS602" s="29"/>
      <c r="GT602" s="29"/>
      <c r="GU602" s="29"/>
      <c r="GV602" s="29"/>
      <c r="GW602" s="29"/>
      <c r="GX602" s="29"/>
      <c r="GY602" s="29"/>
      <c r="GZ602" s="29"/>
      <c r="HA602" s="29"/>
      <c r="HB602" s="29"/>
    </row>
    <row r="603" spans="1:210">
      <c r="A603" s="4"/>
      <c r="B603" s="127"/>
      <c r="C603" s="127"/>
      <c r="D603" s="127"/>
      <c r="E603" s="127"/>
      <c r="F603" s="128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4"/>
      <c r="AQ603" s="4"/>
      <c r="GD603" s="29"/>
      <c r="GE603" s="29"/>
      <c r="GF603" s="29"/>
      <c r="GG603" s="29"/>
      <c r="GH603" s="29"/>
      <c r="GI603" s="29"/>
      <c r="GJ603" s="29"/>
      <c r="GK603" s="29"/>
      <c r="GL603" s="29"/>
      <c r="GM603" s="29"/>
      <c r="GN603" s="29"/>
      <c r="GO603" s="29"/>
      <c r="GP603" s="29"/>
      <c r="GQ603" s="29"/>
      <c r="GR603" s="29"/>
      <c r="GS603" s="29"/>
      <c r="GT603" s="29"/>
      <c r="GU603" s="29"/>
      <c r="GV603" s="29"/>
      <c r="GW603" s="29"/>
      <c r="GX603" s="29"/>
      <c r="GY603" s="29"/>
      <c r="GZ603" s="29"/>
      <c r="HA603" s="29"/>
      <c r="HB603" s="29"/>
    </row>
    <row r="604" spans="1:210">
      <c r="A604" s="4"/>
      <c r="B604" s="127"/>
      <c r="C604" s="127"/>
      <c r="D604" s="127"/>
      <c r="E604" s="127"/>
      <c r="F604" s="128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4"/>
      <c r="AQ604" s="4"/>
      <c r="GD604" s="29"/>
      <c r="GE604" s="29"/>
      <c r="GF604" s="29"/>
      <c r="GG604" s="29"/>
      <c r="GH604" s="29"/>
      <c r="GI604" s="29"/>
      <c r="GJ604" s="29"/>
      <c r="GK604" s="29"/>
      <c r="GL604" s="29"/>
      <c r="GM604" s="29"/>
      <c r="GN604" s="29"/>
      <c r="GO604" s="29"/>
      <c r="GP604" s="29"/>
      <c r="GQ604" s="29"/>
      <c r="GR604" s="29"/>
      <c r="GS604" s="29"/>
      <c r="GT604" s="29"/>
      <c r="GU604" s="29"/>
      <c r="GV604" s="29"/>
      <c r="GW604" s="29"/>
      <c r="GX604" s="29"/>
      <c r="GY604" s="29"/>
      <c r="GZ604" s="29"/>
      <c r="HA604" s="29"/>
      <c r="HB604" s="29"/>
    </row>
    <row r="605" spans="1:210">
      <c r="A605" s="4"/>
      <c r="B605" s="127"/>
      <c r="C605" s="127"/>
      <c r="D605" s="127"/>
      <c r="E605" s="127"/>
      <c r="F605" s="128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4"/>
      <c r="AQ605" s="4"/>
      <c r="GD605" s="29"/>
      <c r="GE605" s="29"/>
      <c r="GF605" s="29"/>
      <c r="GG605" s="29"/>
      <c r="GH605" s="29"/>
      <c r="GI605" s="29"/>
      <c r="GJ605" s="29"/>
      <c r="GK605" s="29"/>
      <c r="GL605" s="29"/>
      <c r="GM605" s="29"/>
      <c r="GN605" s="29"/>
      <c r="GO605" s="29"/>
      <c r="GP605" s="29"/>
      <c r="GQ605" s="29"/>
      <c r="GR605" s="29"/>
      <c r="GS605" s="29"/>
      <c r="GT605" s="29"/>
      <c r="GU605" s="29"/>
      <c r="GV605" s="29"/>
      <c r="GW605" s="29"/>
      <c r="GX605" s="29"/>
      <c r="GY605" s="29"/>
      <c r="GZ605" s="29"/>
      <c r="HA605" s="29"/>
      <c r="HB605" s="29"/>
    </row>
    <row r="606" spans="1:210">
      <c r="A606" s="4"/>
      <c r="B606" s="127"/>
      <c r="C606" s="127"/>
      <c r="D606" s="127"/>
      <c r="E606" s="127"/>
      <c r="F606" s="128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4"/>
      <c r="AQ606" s="4"/>
      <c r="GD606" s="29"/>
      <c r="GE606" s="29"/>
      <c r="GF606" s="29"/>
      <c r="GG606" s="29"/>
      <c r="GH606" s="29"/>
      <c r="GI606" s="29"/>
      <c r="GJ606" s="29"/>
      <c r="GK606" s="29"/>
      <c r="GL606" s="29"/>
      <c r="GM606" s="29"/>
      <c r="GN606" s="29"/>
      <c r="GO606" s="29"/>
      <c r="GP606" s="29"/>
      <c r="GQ606" s="29"/>
      <c r="GR606" s="29"/>
      <c r="GS606" s="29"/>
      <c r="GT606" s="29"/>
      <c r="GU606" s="29"/>
      <c r="GV606" s="29"/>
      <c r="GW606" s="29"/>
      <c r="GX606" s="29"/>
      <c r="GY606" s="29"/>
      <c r="GZ606" s="29"/>
      <c r="HA606" s="29"/>
      <c r="HB606" s="29"/>
    </row>
    <row r="607" spans="1:210">
      <c r="A607" s="4"/>
      <c r="B607" s="127"/>
      <c r="C607" s="127"/>
      <c r="D607" s="127"/>
      <c r="E607" s="127"/>
      <c r="F607" s="128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4"/>
      <c r="AQ607" s="4"/>
      <c r="GD607" s="29"/>
      <c r="GE607" s="29"/>
      <c r="GF607" s="29"/>
      <c r="GG607" s="29"/>
      <c r="GH607" s="29"/>
      <c r="GI607" s="29"/>
      <c r="GJ607" s="29"/>
      <c r="GK607" s="29"/>
      <c r="GL607" s="29"/>
      <c r="GM607" s="29"/>
      <c r="GN607" s="29"/>
      <c r="GO607" s="29"/>
      <c r="GP607" s="29"/>
      <c r="GQ607" s="29"/>
      <c r="GR607" s="29"/>
      <c r="GS607" s="29"/>
      <c r="GT607" s="29"/>
      <c r="GU607" s="29"/>
      <c r="GV607" s="29"/>
      <c r="GW607" s="29"/>
      <c r="GX607" s="29"/>
      <c r="GY607" s="29"/>
      <c r="GZ607" s="29"/>
      <c r="HA607" s="29"/>
      <c r="HB607" s="29"/>
    </row>
    <row r="608" spans="1:210">
      <c r="A608" s="4"/>
      <c r="B608" s="127"/>
      <c r="C608" s="127"/>
      <c r="D608" s="127"/>
      <c r="E608" s="127"/>
      <c r="F608" s="128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4"/>
      <c r="AQ608" s="4"/>
      <c r="GD608" s="29"/>
      <c r="GE608" s="29"/>
      <c r="GF608" s="29"/>
      <c r="GG608" s="29"/>
      <c r="GH608" s="29"/>
      <c r="GI608" s="29"/>
      <c r="GJ608" s="29"/>
      <c r="GK608" s="29"/>
      <c r="GL608" s="29"/>
      <c r="GM608" s="29"/>
      <c r="GN608" s="29"/>
      <c r="GO608" s="29"/>
      <c r="GP608" s="29"/>
      <c r="GQ608" s="29"/>
      <c r="GR608" s="29"/>
      <c r="GS608" s="29"/>
      <c r="GT608" s="29"/>
      <c r="GU608" s="29"/>
      <c r="GV608" s="29"/>
      <c r="GW608" s="29"/>
      <c r="GX608" s="29"/>
      <c r="GY608" s="29"/>
      <c r="GZ608" s="29"/>
      <c r="HA608" s="29"/>
      <c r="HB608" s="29"/>
    </row>
    <row r="609" spans="1:210">
      <c r="A609" s="4"/>
      <c r="B609" s="127"/>
      <c r="C609" s="127"/>
      <c r="D609" s="127"/>
      <c r="E609" s="127"/>
      <c r="F609" s="128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4"/>
      <c r="AQ609" s="4"/>
      <c r="GD609" s="29"/>
      <c r="GE609" s="29"/>
      <c r="GF609" s="29"/>
      <c r="GG609" s="29"/>
      <c r="GH609" s="29"/>
      <c r="GI609" s="29"/>
      <c r="GJ609" s="29"/>
      <c r="GK609" s="29"/>
      <c r="GL609" s="29"/>
      <c r="GM609" s="29"/>
      <c r="GN609" s="29"/>
      <c r="GO609" s="29"/>
      <c r="GP609" s="29"/>
      <c r="GQ609" s="29"/>
      <c r="GR609" s="29"/>
      <c r="GS609" s="29"/>
      <c r="GT609" s="29"/>
      <c r="GU609" s="29"/>
      <c r="GV609" s="29"/>
      <c r="GW609" s="29"/>
      <c r="GX609" s="29"/>
      <c r="GY609" s="29"/>
      <c r="GZ609" s="29"/>
      <c r="HA609" s="29"/>
      <c r="HB609" s="29"/>
    </row>
    <row r="610" spans="1:210">
      <c r="A610" s="4"/>
      <c r="B610" s="127"/>
      <c r="C610" s="127"/>
      <c r="D610" s="127"/>
      <c r="E610" s="127"/>
      <c r="F610" s="128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4"/>
      <c r="AQ610" s="4"/>
      <c r="GD610" s="29"/>
      <c r="GE610" s="29"/>
      <c r="GF610" s="29"/>
      <c r="GG610" s="29"/>
      <c r="GH610" s="29"/>
      <c r="GI610" s="29"/>
      <c r="GJ610" s="29"/>
      <c r="GK610" s="29"/>
      <c r="GL610" s="29"/>
      <c r="GM610" s="29"/>
      <c r="GN610" s="29"/>
      <c r="GO610" s="29"/>
      <c r="GP610" s="29"/>
      <c r="GQ610" s="29"/>
      <c r="GR610" s="29"/>
      <c r="GS610" s="29"/>
      <c r="GT610" s="29"/>
      <c r="GU610" s="29"/>
      <c r="GV610" s="29"/>
      <c r="GW610" s="29"/>
      <c r="GX610" s="29"/>
      <c r="GY610" s="29"/>
      <c r="GZ610" s="29"/>
      <c r="HA610" s="29"/>
      <c r="HB610" s="29"/>
    </row>
    <row r="611" spans="1:210">
      <c r="A611" s="4"/>
      <c r="B611" s="127"/>
      <c r="C611" s="127"/>
      <c r="D611" s="127"/>
      <c r="E611" s="127"/>
      <c r="F611" s="128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4"/>
      <c r="AQ611" s="4"/>
      <c r="GD611" s="29"/>
      <c r="GE611" s="29"/>
      <c r="GF611" s="29"/>
      <c r="GG611" s="29"/>
      <c r="GH611" s="29"/>
      <c r="GI611" s="29"/>
      <c r="GJ611" s="29"/>
      <c r="GK611" s="29"/>
      <c r="GL611" s="29"/>
      <c r="GM611" s="29"/>
      <c r="GN611" s="29"/>
      <c r="GO611" s="29"/>
      <c r="GP611" s="29"/>
      <c r="GQ611" s="29"/>
      <c r="GR611" s="29"/>
      <c r="GS611" s="29"/>
      <c r="GT611" s="29"/>
      <c r="GU611" s="29"/>
      <c r="GV611" s="29"/>
      <c r="GW611" s="29"/>
      <c r="GX611" s="29"/>
      <c r="GY611" s="29"/>
      <c r="GZ611" s="29"/>
      <c r="HA611" s="29"/>
      <c r="HB611" s="29"/>
    </row>
    <row r="612" spans="1:210">
      <c r="A612" s="4"/>
      <c r="B612" s="127"/>
      <c r="C612" s="127"/>
      <c r="D612" s="127"/>
      <c r="E612" s="127"/>
      <c r="F612" s="128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4"/>
      <c r="AQ612" s="4"/>
      <c r="GD612" s="29"/>
      <c r="GE612" s="29"/>
      <c r="GF612" s="29"/>
      <c r="GG612" s="29"/>
      <c r="GH612" s="29"/>
      <c r="GI612" s="29"/>
      <c r="GJ612" s="29"/>
      <c r="GK612" s="29"/>
      <c r="GL612" s="29"/>
      <c r="GM612" s="29"/>
      <c r="GN612" s="29"/>
      <c r="GO612" s="29"/>
      <c r="GP612" s="29"/>
      <c r="GQ612" s="29"/>
      <c r="GR612" s="29"/>
      <c r="GS612" s="29"/>
      <c r="GT612" s="29"/>
      <c r="GU612" s="29"/>
      <c r="GV612" s="29"/>
      <c r="GW612" s="29"/>
      <c r="GX612" s="29"/>
      <c r="GY612" s="29"/>
      <c r="GZ612" s="29"/>
      <c r="HA612" s="29"/>
      <c r="HB612" s="29"/>
    </row>
    <row r="613" spans="1:210">
      <c r="A613" s="4"/>
      <c r="B613" s="127"/>
      <c r="C613" s="127"/>
      <c r="D613" s="127"/>
      <c r="E613" s="127"/>
      <c r="F613" s="128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4"/>
      <c r="AQ613" s="4"/>
      <c r="GD613" s="29"/>
      <c r="GE613" s="29"/>
      <c r="GF613" s="29"/>
      <c r="GG613" s="29"/>
      <c r="GH613" s="29"/>
      <c r="GI613" s="29"/>
      <c r="GJ613" s="29"/>
      <c r="GK613" s="29"/>
      <c r="GL613" s="29"/>
      <c r="GM613" s="29"/>
      <c r="GN613" s="29"/>
      <c r="GO613" s="29"/>
      <c r="GP613" s="29"/>
      <c r="GQ613" s="29"/>
      <c r="GR613" s="29"/>
      <c r="GS613" s="29"/>
      <c r="GT613" s="29"/>
      <c r="GU613" s="29"/>
      <c r="GV613" s="29"/>
      <c r="GW613" s="29"/>
      <c r="GX613" s="29"/>
      <c r="GY613" s="29"/>
      <c r="GZ613" s="29"/>
      <c r="HA613" s="29"/>
      <c r="HB613" s="29"/>
    </row>
    <row r="614" spans="1:210">
      <c r="A614" s="4"/>
      <c r="B614" s="127"/>
      <c r="C614" s="127"/>
      <c r="D614" s="127"/>
      <c r="E614" s="127"/>
      <c r="F614" s="128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4"/>
      <c r="AQ614" s="4"/>
      <c r="GD614" s="29"/>
      <c r="GE614" s="29"/>
      <c r="GF614" s="29"/>
      <c r="GG614" s="29"/>
      <c r="GH614" s="29"/>
      <c r="GI614" s="29"/>
      <c r="GJ614" s="29"/>
      <c r="GK614" s="29"/>
      <c r="GL614" s="29"/>
      <c r="GM614" s="29"/>
      <c r="GN614" s="29"/>
      <c r="GO614" s="29"/>
      <c r="GP614" s="29"/>
      <c r="GQ614" s="29"/>
      <c r="GR614" s="29"/>
      <c r="GS614" s="29"/>
      <c r="GT614" s="29"/>
      <c r="GU614" s="29"/>
      <c r="GV614" s="29"/>
      <c r="GW614" s="29"/>
      <c r="GX614" s="29"/>
      <c r="GY614" s="29"/>
      <c r="GZ614" s="29"/>
      <c r="HA614" s="29"/>
      <c r="HB614" s="29"/>
    </row>
    <row r="615" spans="1:210">
      <c r="A615" s="4"/>
      <c r="B615" s="127"/>
      <c r="C615" s="127"/>
      <c r="D615" s="127"/>
      <c r="E615" s="127"/>
      <c r="F615" s="128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4"/>
      <c r="AQ615" s="4"/>
      <c r="GD615" s="29"/>
      <c r="GE615" s="29"/>
      <c r="GF615" s="29"/>
      <c r="GG615" s="29"/>
      <c r="GH615" s="29"/>
      <c r="GI615" s="29"/>
      <c r="GJ615" s="29"/>
      <c r="GK615" s="29"/>
      <c r="GL615" s="29"/>
      <c r="GM615" s="29"/>
      <c r="GN615" s="29"/>
      <c r="GO615" s="29"/>
      <c r="GP615" s="29"/>
      <c r="GQ615" s="29"/>
      <c r="GR615" s="29"/>
      <c r="GS615" s="29"/>
      <c r="GT615" s="29"/>
      <c r="GU615" s="29"/>
      <c r="GV615" s="29"/>
      <c r="GW615" s="29"/>
      <c r="GX615" s="29"/>
      <c r="GY615" s="29"/>
      <c r="GZ615" s="29"/>
      <c r="HA615" s="29"/>
      <c r="HB615" s="29"/>
    </row>
    <row r="616" spans="1:210">
      <c r="A616" s="4"/>
      <c r="B616" s="127"/>
      <c r="C616" s="127"/>
      <c r="D616" s="127"/>
      <c r="E616" s="127"/>
      <c r="F616" s="128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4"/>
      <c r="AQ616" s="4"/>
      <c r="GD616" s="29"/>
      <c r="GE616" s="29"/>
      <c r="GF616" s="29"/>
      <c r="GG616" s="29"/>
      <c r="GH616" s="29"/>
      <c r="GI616" s="29"/>
      <c r="GJ616" s="29"/>
      <c r="GK616" s="29"/>
      <c r="GL616" s="29"/>
      <c r="GM616" s="29"/>
      <c r="GN616" s="29"/>
      <c r="GO616" s="29"/>
      <c r="GP616" s="29"/>
      <c r="GQ616" s="29"/>
      <c r="GR616" s="29"/>
      <c r="GS616" s="29"/>
      <c r="GT616" s="29"/>
      <c r="GU616" s="29"/>
      <c r="GV616" s="29"/>
      <c r="GW616" s="29"/>
      <c r="GX616" s="29"/>
      <c r="GY616" s="29"/>
      <c r="GZ616" s="29"/>
      <c r="HA616" s="29"/>
      <c r="HB616" s="29"/>
    </row>
    <row r="617" spans="1:210">
      <c r="A617" s="4"/>
      <c r="B617" s="127"/>
      <c r="C617" s="127"/>
      <c r="D617" s="127"/>
      <c r="E617" s="127"/>
      <c r="F617" s="128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4"/>
      <c r="AQ617" s="4"/>
      <c r="GD617" s="29"/>
      <c r="GE617" s="29"/>
      <c r="GF617" s="29"/>
      <c r="GG617" s="29"/>
      <c r="GH617" s="29"/>
      <c r="GI617" s="29"/>
      <c r="GJ617" s="29"/>
      <c r="GK617" s="29"/>
      <c r="GL617" s="29"/>
      <c r="GM617" s="29"/>
      <c r="GN617" s="29"/>
      <c r="GO617" s="29"/>
      <c r="GP617" s="29"/>
      <c r="GQ617" s="29"/>
      <c r="GR617" s="29"/>
      <c r="GS617" s="29"/>
      <c r="GT617" s="29"/>
      <c r="GU617" s="29"/>
      <c r="GV617" s="29"/>
      <c r="GW617" s="29"/>
      <c r="GX617" s="29"/>
      <c r="GY617" s="29"/>
      <c r="GZ617" s="29"/>
      <c r="HA617" s="29"/>
      <c r="HB617" s="29"/>
    </row>
    <row r="618" spans="1:210">
      <c r="A618" s="4"/>
      <c r="B618" s="127"/>
      <c r="C618" s="127"/>
      <c r="D618" s="127"/>
      <c r="E618" s="127"/>
      <c r="F618" s="128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4"/>
      <c r="AQ618" s="4"/>
      <c r="GD618" s="29"/>
      <c r="GE618" s="29"/>
      <c r="GF618" s="29"/>
      <c r="GG618" s="29"/>
      <c r="GH618" s="29"/>
      <c r="GI618" s="29"/>
      <c r="GJ618" s="29"/>
      <c r="GK618" s="29"/>
      <c r="GL618" s="29"/>
      <c r="GM618" s="29"/>
      <c r="GN618" s="29"/>
      <c r="GO618" s="29"/>
      <c r="GP618" s="29"/>
      <c r="GQ618" s="29"/>
      <c r="GR618" s="29"/>
      <c r="GS618" s="29"/>
      <c r="GT618" s="29"/>
      <c r="GU618" s="29"/>
      <c r="GV618" s="29"/>
      <c r="GW618" s="29"/>
      <c r="GX618" s="29"/>
      <c r="GY618" s="29"/>
      <c r="GZ618" s="29"/>
      <c r="HA618" s="29"/>
      <c r="HB618" s="29"/>
    </row>
    <row r="619" spans="1:210">
      <c r="A619" s="4"/>
      <c r="B619" s="127"/>
      <c r="C619" s="127"/>
      <c r="D619" s="127"/>
      <c r="E619" s="127"/>
      <c r="F619" s="128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4"/>
      <c r="AQ619" s="4"/>
      <c r="GD619" s="29"/>
      <c r="GE619" s="29"/>
      <c r="GF619" s="29"/>
      <c r="GG619" s="29"/>
      <c r="GH619" s="29"/>
      <c r="GI619" s="29"/>
      <c r="GJ619" s="29"/>
      <c r="GK619" s="29"/>
      <c r="GL619" s="29"/>
      <c r="GM619" s="29"/>
      <c r="GN619" s="29"/>
      <c r="GO619" s="29"/>
      <c r="GP619" s="29"/>
      <c r="GQ619" s="29"/>
      <c r="GR619" s="29"/>
      <c r="GS619" s="29"/>
      <c r="GT619" s="29"/>
      <c r="GU619" s="29"/>
      <c r="GV619" s="29"/>
      <c r="GW619" s="29"/>
      <c r="GX619" s="29"/>
      <c r="GY619" s="29"/>
      <c r="GZ619" s="29"/>
      <c r="HA619" s="29"/>
      <c r="HB619" s="29"/>
    </row>
    <row r="620" spans="1:210">
      <c r="A620" s="4"/>
      <c r="B620" s="127"/>
      <c r="C620" s="127"/>
      <c r="D620" s="127"/>
      <c r="E620" s="127"/>
      <c r="F620" s="128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4"/>
      <c r="AQ620" s="4"/>
      <c r="GD620" s="29"/>
      <c r="GE620" s="29"/>
      <c r="GF620" s="29"/>
      <c r="GG620" s="29"/>
      <c r="GH620" s="29"/>
      <c r="GI620" s="29"/>
      <c r="GJ620" s="29"/>
      <c r="GK620" s="29"/>
      <c r="GL620" s="29"/>
      <c r="GM620" s="29"/>
      <c r="GN620" s="29"/>
      <c r="GO620" s="29"/>
      <c r="GP620" s="29"/>
      <c r="GQ620" s="29"/>
      <c r="GR620" s="29"/>
      <c r="GS620" s="29"/>
      <c r="GT620" s="29"/>
      <c r="GU620" s="29"/>
      <c r="GV620" s="29"/>
      <c r="GW620" s="29"/>
      <c r="GX620" s="29"/>
      <c r="GY620" s="29"/>
      <c r="GZ620" s="29"/>
      <c r="HA620" s="29"/>
      <c r="HB620" s="29"/>
    </row>
    <row r="621" spans="1:210">
      <c r="A621" s="4"/>
      <c r="B621" s="127"/>
      <c r="C621" s="127"/>
      <c r="D621" s="127"/>
      <c r="E621" s="127"/>
      <c r="F621" s="128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4"/>
      <c r="AQ621" s="4"/>
      <c r="GD621" s="29"/>
      <c r="GE621" s="29"/>
      <c r="GF621" s="29"/>
      <c r="GG621" s="29"/>
      <c r="GH621" s="29"/>
      <c r="GI621" s="29"/>
      <c r="GJ621" s="29"/>
      <c r="GK621" s="29"/>
      <c r="GL621" s="29"/>
      <c r="GM621" s="29"/>
      <c r="GN621" s="29"/>
      <c r="GO621" s="29"/>
      <c r="GP621" s="29"/>
      <c r="GQ621" s="29"/>
      <c r="GR621" s="29"/>
      <c r="GS621" s="29"/>
      <c r="GT621" s="29"/>
      <c r="GU621" s="29"/>
      <c r="GV621" s="29"/>
      <c r="GW621" s="29"/>
      <c r="GX621" s="29"/>
      <c r="GY621" s="29"/>
      <c r="GZ621" s="29"/>
      <c r="HA621" s="29"/>
      <c r="HB621" s="29"/>
    </row>
    <row r="622" spans="1:210">
      <c r="A622" s="4"/>
      <c r="B622" s="127"/>
      <c r="C622" s="127"/>
      <c r="D622" s="127"/>
      <c r="E622" s="127"/>
      <c r="F622" s="128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4"/>
      <c r="AQ622" s="4"/>
      <c r="GD622" s="29"/>
      <c r="GE622" s="29"/>
      <c r="GF622" s="29"/>
      <c r="GG622" s="29"/>
      <c r="GH622" s="29"/>
      <c r="GI622" s="29"/>
      <c r="GJ622" s="29"/>
      <c r="GK622" s="29"/>
      <c r="GL622" s="29"/>
      <c r="GM622" s="29"/>
      <c r="GN622" s="29"/>
      <c r="GO622" s="29"/>
      <c r="GP622" s="29"/>
      <c r="GQ622" s="29"/>
      <c r="GR622" s="29"/>
      <c r="GS622" s="29"/>
      <c r="GT622" s="29"/>
      <c r="GU622" s="29"/>
      <c r="GV622" s="29"/>
      <c r="GW622" s="29"/>
      <c r="GX622" s="29"/>
      <c r="GY622" s="29"/>
      <c r="GZ622" s="29"/>
      <c r="HA622" s="29"/>
      <c r="HB622" s="29"/>
    </row>
    <row r="623" spans="1:210">
      <c r="A623" s="4"/>
      <c r="B623" s="127"/>
      <c r="C623" s="127"/>
      <c r="D623" s="127"/>
      <c r="E623" s="127"/>
      <c r="F623" s="128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4"/>
      <c r="AQ623" s="4"/>
      <c r="GD623" s="29"/>
      <c r="GE623" s="29"/>
      <c r="GF623" s="29"/>
      <c r="GG623" s="29"/>
      <c r="GH623" s="29"/>
      <c r="GI623" s="29"/>
      <c r="GJ623" s="29"/>
      <c r="GK623" s="29"/>
      <c r="GL623" s="29"/>
      <c r="GM623" s="29"/>
      <c r="GN623" s="29"/>
      <c r="GO623" s="29"/>
      <c r="GP623" s="29"/>
      <c r="GQ623" s="29"/>
      <c r="GR623" s="29"/>
      <c r="GS623" s="29"/>
      <c r="GT623" s="29"/>
      <c r="GU623" s="29"/>
      <c r="GV623" s="29"/>
      <c r="GW623" s="29"/>
      <c r="GX623" s="29"/>
      <c r="GY623" s="29"/>
      <c r="GZ623" s="29"/>
      <c r="HA623" s="29"/>
      <c r="HB623" s="29"/>
    </row>
    <row r="624" spans="1:210">
      <c r="A624" s="4"/>
      <c r="B624" s="127"/>
      <c r="C624" s="127"/>
      <c r="D624" s="127"/>
      <c r="E624" s="127"/>
      <c r="F624" s="128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4"/>
      <c r="AQ624" s="4"/>
      <c r="GD624" s="29"/>
      <c r="GE624" s="29"/>
      <c r="GF624" s="29"/>
      <c r="GG624" s="29"/>
      <c r="GH624" s="29"/>
      <c r="GI624" s="29"/>
      <c r="GJ624" s="29"/>
      <c r="GK624" s="29"/>
      <c r="GL624" s="29"/>
      <c r="GM624" s="29"/>
      <c r="GN624" s="29"/>
      <c r="GO624" s="29"/>
      <c r="GP624" s="29"/>
      <c r="GQ624" s="29"/>
      <c r="GR624" s="29"/>
      <c r="GS624" s="29"/>
      <c r="GT624" s="29"/>
      <c r="GU624" s="29"/>
      <c r="GV624" s="29"/>
      <c r="GW624" s="29"/>
      <c r="GX624" s="29"/>
      <c r="GY624" s="29"/>
      <c r="GZ624" s="29"/>
      <c r="HA624" s="29"/>
      <c r="HB624" s="29"/>
    </row>
  </sheetData>
  <sheetProtection password="E169" sheet="1"/>
  <mergeCells count="227">
    <mergeCell ref="A1:G1"/>
    <mergeCell ref="H1:AQ1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P8:AQ8"/>
    <mergeCell ref="AP9:AQ9"/>
    <mergeCell ref="AP10:AQ10"/>
    <mergeCell ref="AP11:AQ11"/>
    <mergeCell ref="AP12:AQ12"/>
    <mergeCell ref="AP13:AQ13"/>
    <mergeCell ref="AP14:AQ14"/>
    <mergeCell ref="B15:G15"/>
    <mergeCell ref="AP15:AQ15"/>
    <mergeCell ref="AP16:AQ16"/>
    <mergeCell ref="AP17:AQ17"/>
    <mergeCell ref="AP18:AQ18"/>
    <mergeCell ref="AP19:AQ19"/>
    <mergeCell ref="AP20:AQ20"/>
    <mergeCell ref="AP21:AQ21"/>
    <mergeCell ref="B22:G22"/>
    <mergeCell ref="AP22:AQ22"/>
    <mergeCell ref="AP23:AQ23"/>
    <mergeCell ref="AP24:AQ24"/>
    <mergeCell ref="AP25:AQ25"/>
    <mergeCell ref="AP26:AQ26"/>
    <mergeCell ref="AP27:AQ27"/>
    <mergeCell ref="AP28:AQ28"/>
    <mergeCell ref="B29:G29"/>
    <mergeCell ref="AP29:AQ29"/>
    <mergeCell ref="AP30:AQ30"/>
    <mergeCell ref="AP31:AQ31"/>
    <mergeCell ref="AP32:AQ32"/>
    <mergeCell ref="AP33:AQ33"/>
    <mergeCell ref="AP34:AQ34"/>
    <mergeCell ref="AP35:AQ35"/>
    <mergeCell ref="B36:G36"/>
    <mergeCell ref="AP36:AQ36"/>
    <mergeCell ref="AP37:AQ37"/>
    <mergeCell ref="AP38:AQ38"/>
    <mergeCell ref="AP39:AQ39"/>
    <mergeCell ref="AP40:AQ40"/>
    <mergeCell ref="AP41:AQ41"/>
    <mergeCell ref="AP42:AQ42"/>
    <mergeCell ref="B43:G43"/>
    <mergeCell ref="AP43:AQ43"/>
    <mergeCell ref="AP44:AQ44"/>
    <mergeCell ref="AP45:AQ45"/>
    <mergeCell ref="AP46:AQ46"/>
    <mergeCell ref="AP47:AQ47"/>
    <mergeCell ref="AP48:AQ48"/>
    <mergeCell ref="AP49:AQ49"/>
    <mergeCell ref="B50:G50"/>
    <mergeCell ref="AP50:AQ50"/>
    <mergeCell ref="AP51:AQ51"/>
    <mergeCell ref="AP52:AQ52"/>
    <mergeCell ref="AP53:AQ53"/>
    <mergeCell ref="AP54:AQ54"/>
    <mergeCell ref="AP55:AQ55"/>
    <mergeCell ref="AP56:AQ56"/>
    <mergeCell ref="B57:G57"/>
    <mergeCell ref="AP57:AQ57"/>
    <mergeCell ref="AP58:AQ58"/>
    <mergeCell ref="AP59:AQ59"/>
    <mergeCell ref="AP60:AQ60"/>
    <mergeCell ref="AP61:AQ61"/>
    <mergeCell ref="AP62:AQ62"/>
    <mergeCell ref="AP63:AQ63"/>
    <mergeCell ref="B64:G64"/>
    <mergeCell ref="AP64:AQ64"/>
    <mergeCell ref="AP65:AQ65"/>
    <mergeCell ref="AP66:AQ66"/>
    <mergeCell ref="AP67:AQ67"/>
    <mergeCell ref="AP68:AQ68"/>
    <mergeCell ref="AP69:AQ69"/>
    <mergeCell ref="AP70:AQ70"/>
    <mergeCell ref="B71:G71"/>
    <mergeCell ref="AP71:AQ71"/>
    <mergeCell ref="AP72:AQ72"/>
    <mergeCell ref="AP73:AQ73"/>
    <mergeCell ref="AP74:AQ74"/>
    <mergeCell ref="AP75:AQ75"/>
    <mergeCell ref="AP76:AQ76"/>
    <mergeCell ref="AP77:AQ77"/>
    <mergeCell ref="B78:G78"/>
    <mergeCell ref="AP78:AQ78"/>
    <mergeCell ref="AP79:AQ79"/>
    <mergeCell ref="AP80:AQ80"/>
    <mergeCell ref="AP81:AQ81"/>
    <mergeCell ref="AP82:AQ82"/>
    <mergeCell ref="AP83:AQ83"/>
    <mergeCell ref="AP84:AQ84"/>
    <mergeCell ref="B85:G85"/>
    <mergeCell ref="AP85:AQ85"/>
    <mergeCell ref="AP86:AQ86"/>
    <mergeCell ref="AP87:AQ87"/>
    <mergeCell ref="AP88:AQ88"/>
    <mergeCell ref="AP89:AQ89"/>
    <mergeCell ref="AP90:AQ90"/>
    <mergeCell ref="AP91:AQ91"/>
    <mergeCell ref="B92:G92"/>
    <mergeCell ref="AP92:AQ92"/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B4:B8"/>
    <mergeCell ref="C4:C8"/>
    <mergeCell ref="D4:D8"/>
    <mergeCell ref="E4:E8"/>
    <mergeCell ref="F2:F8"/>
    <mergeCell ref="B2:C3"/>
    <mergeCell ref="D2:E3"/>
  </mergeCells>
  <conditionalFormatting sqref="N9:O9">
    <cfRule type="cellIs" priority="642" operator="between">
      <formula>90</formula>
      <formula>100</formula>
    </cfRule>
    <cfRule type="cellIs" dxfId="0" priority="641" operator="between">
      <formula>70</formula>
      <formula>89.999</formula>
    </cfRule>
    <cfRule type="cellIs" dxfId="1" priority="640" operator="between">
      <formula>0.0001</formula>
      <formula>69.99</formula>
    </cfRule>
    <cfRule type="cellIs" dxfId="2" priority="639" operator="lessThan">
      <formula>0</formula>
    </cfRule>
    <cfRule type="cellIs" dxfId="3" priority="638" operator="equal">
      <formula>"旷考"</formula>
    </cfRule>
    <cfRule type="cellIs" dxfId="4" priority="637" operator="equal">
      <formula>"请假"</formula>
    </cfRule>
  </conditionalFormatting>
  <conditionalFormatting sqref="P9:Q9">
    <cfRule type="cellIs" priority="636" operator="between">
      <formula>90</formula>
      <formula>100</formula>
    </cfRule>
    <cfRule type="cellIs" dxfId="0" priority="635" operator="between">
      <formula>70</formula>
      <formula>89.999</formula>
    </cfRule>
    <cfRule type="cellIs" dxfId="1" priority="634" operator="between">
      <formula>0.0001</formula>
      <formula>69.99</formula>
    </cfRule>
    <cfRule type="cellIs" dxfId="2" priority="633" operator="lessThan">
      <formula>0</formula>
    </cfRule>
    <cfRule type="cellIs" dxfId="3" priority="632" operator="equal">
      <formula>"旷考"</formula>
    </cfRule>
    <cfRule type="cellIs" dxfId="4" priority="631" operator="equal">
      <formula>"请假"</formula>
    </cfRule>
  </conditionalFormatting>
  <conditionalFormatting sqref="U9">
    <cfRule type="cellIs" priority="684" operator="between">
      <formula>90</formula>
      <formula>100</formula>
    </cfRule>
    <cfRule type="cellIs" dxfId="0" priority="683" operator="between">
      <formula>70</formula>
      <formula>89.999</formula>
    </cfRule>
    <cfRule type="cellIs" dxfId="1" priority="682" operator="between">
      <formula>0.0001</formula>
      <formula>69.99</formula>
    </cfRule>
    <cfRule type="cellIs" dxfId="2" priority="681" operator="lessThan">
      <formula>0</formula>
    </cfRule>
    <cfRule type="cellIs" dxfId="3" priority="680" operator="equal">
      <formula>"旷考"</formula>
    </cfRule>
    <cfRule type="cellIs" dxfId="4" priority="679" operator="equal">
      <formula>"请假"</formula>
    </cfRule>
  </conditionalFormatting>
  <conditionalFormatting sqref="V9:W9">
    <cfRule type="cellIs" priority="678" operator="between">
      <formula>90</formula>
      <formula>100</formula>
    </cfRule>
    <cfRule type="cellIs" dxfId="0" priority="677" operator="between">
      <formula>70</formula>
      <formula>89.999</formula>
    </cfRule>
    <cfRule type="cellIs" dxfId="1" priority="676" operator="between">
      <formula>0.0001</formula>
      <formula>69.99</formula>
    </cfRule>
    <cfRule type="cellIs" dxfId="2" priority="675" operator="lessThan">
      <formula>0</formula>
    </cfRule>
    <cfRule type="cellIs" dxfId="3" priority="674" operator="equal">
      <formula>"旷考"</formula>
    </cfRule>
    <cfRule type="cellIs" dxfId="4" priority="673" operator="equal">
      <formula>"请假"</formula>
    </cfRule>
  </conditionalFormatting>
  <conditionalFormatting sqref="X9:Y9">
    <cfRule type="cellIs" priority="666" operator="between">
      <formula>90</formula>
      <formula>100</formula>
    </cfRule>
    <cfRule type="cellIs" dxfId="0" priority="665" operator="between">
      <formula>70</formula>
      <formula>89.999</formula>
    </cfRule>
    <cfRule type="cellIs" dxfId="1" priority="664" operator="between">
      <formula>0.0001</formula>
      <formula>69.99</formula>
    </cfRule>
    <cfRule type="cellIs" dxfId="2" priority="663" operator="lessThan">
      <formula>0</formula>
    </cfRule>
    <cfRule type="cellIs" dxfId="3" priority="662" operator="equal">
      <formula>"旷考"</formula>
    </cfRule>
    <cfRule type="cellIs" dxfId="4" priority="661" operator="equal">
      <formula>"请假"</formula>
    </cfRule>
  </conditionalFormatting>
  <conditionalFormatting sqref="Z9:AA9">
    <cfRule type="cellIs" priority="660" operator="between">
      <formula>90</formula>
      <formula>100</formula>
    </cfRule>
    <cfRule type="cellIs" dxfId="0" priority="659" operator="between">
      <formula>70</formula>
      <formula>89.999</formula>
    </cfRule>
    <cfRule type="cellIs" dxfId="1" priority="658" operator="between">
      <formula>0.0001</formula>
      <formula>69.99</formula>
    </cfRule>
    <cfRule type="cellIs" dxfId="2" priority="657" operator="lessThan">
      <formula>0</formula>
    </cfRule>
    <cfRule type="cellIs" dxfId="3" priority="656" operator="equal">
      <formula>"旷考"</formula>
    </cfRule>
    <cfRule type="cellIs" dxfId="4" priority="655" operator="equal">
      <formula>"请假"</formula>
    </cfRule>
  </conditionalFormatting>
  <conditionalFormatting sqref="R14:S14">
    <cfRule type="cellIs" dxfId="4" priority="2042" operator="equal">
      <formula>"请假"</formula>
    </cfRule>
    <cfRule type="cellIs" dxfId="3" priority="2043" operator="equal">
      <formula>"旷考"</formula>
    </cfRule>
    <cfRule type="cellIs" dxfId="2" priority="2044" operator="lessThan">
      <formula>0</formula>
    </cfRule>
    <cfRule type="cellIs" dxfId="1" priority="2045" operator="between">
      <formula>0.0001</formula>
      <formula>69.99</formula>
    </cfRule>
    <cfRule type="cellIs" dxfId="0" priority="2046" operator="between">
      <formula>70</formula>
      <formula>89.999</formula>
    </cfRule>
    <cfRule type="cellIs" priority="2047" operator="between">
      <formula>90</formula>
      <formula>100</formula>
    </cfRule>
  </conditionalFormatting>
  <conditionalFormatting sqref="H19:I19">
    <cfRule type="cellIs" priority="564" operator="between">
      <formula>90</formula>
      <formula>100</formula>
    </cfRule>
    <cfRule type="cellIs" dxfId="0" priority="563" operator="between">
      <formula>70</formula>
      <formula>89.999</formula>
    </cfRule>
    <cfRule type="cellIs" dxfId="1" priority="562" operator="between">
      <formula>0.0001</formula>
      <formula>69.99</formula>
    </cfRule>
    <cfRule type="cellIs" dxfId="2" priority="561" operator="lessThan">
      <formula>0</formula>
    </cfRule>
    <cfRule type="cellIs" dxfId="3" priority="560" operator="equal">
      <formula>"旷考"</formula>
    </cfRule>
    <cfRule type="cellIs" dxfId="4" priority="559" operator="equal">
      <formula>"请假"</formula>
    </cfRule>
  </conditionalFormatting>
  <conditionalFormatting sqref="J19:O19">
    <cfRule type="cellIs" priority="588" operator="between">
      <formula>90</formula>
      <formula>100</formula>
    </cfRule>
    <cfRule type="cellIs" dxfId="0" priority="587" operator="between">
      <formula>70</formula>
      <formula>89.999</formula>
    </cfRule>
    <cfRule type="cellIs" dxfId="1" priority="586" operator="between">
      <formula>0.0001</formula>
      <formula>69.99</formula>
    </cfRule>
    <cfRule type="cellIs" dxfId="2" priority="585" operator="lessThan">
      <formula>0</formula>
    </cfRule>
    <cfRule type="cellIs" dxfId="3" priority="584" operator="equal">
      <formula>"旷考"</formula>
    </cfRule>
    <cfRule type="cellIs" dxfId="4" priority="583" operator="equal">
      <formula>"请假"</formula>
    </cfRule>
  </conditionalFormatting>
  <conditionalFormatting sqref="P19:Q19">
    <cfRule type="cellIs" priority="570" operator="between">
      <formula>90</formula>
      <formula>100</formula>
    </cfRule>
    <cfRule type="cellIs" dxfId="0" priority="569" operator="between">
      <formula>70</formula>
      <formula>89.999</formula>
    </cfRule>
    <cfRule type="cellIs" dxfId="1" priority="568" operator="between">
      <formula>0.0001</formula>
      <formula>69.99</formula>
    </cfRule>
    <cfRule type="cellIs" dxfId="2" priority="567" operator="lessThan">
      <formula>0</formula>
    </cfRule>
    <cfRule type="cellIs" dxfId="3" priority="566" operator="equal">
      <formula>"旷考"</formula>
    </cfRule>
    <cfRule type="cellIs" dxfId="4" priority="565" operator="equal">
      <formula>"请假"</formula>
    </cfRule>
  </conditionalFormatting>
  <conditionalFormatting sqref="R19:S19">
    <cfRule type="cellIs" priority="576" operator="between">
      <formula>90</formula>
      <formula>100</formula>
    </cfRule>
    <cfRule type="cellIs" dxfId="0" priority="575" operator="between">
      <formula>70</formula>
      <formula>89.999</formula>
    </cfRule>
    <cfRule type="cellIs" dxfId="1" priority="574" operator="between">
      <formula>0.0001</formula>
      <formula>69.99</formula>
    </cfRule>
    <cfRule type="cellIs" dxfId="2" priority="573" operator="lessThan">
      <formula>0</formula>
    </cfRule>
    <cfRule type="cellIs" dxfId="3" priority="572" operator="equal">
      <formula>"旷考"</formula>
    </cfRule>
    <cfRule type="cellIs" dxfId="4" priority="571" operator="equal">
      <formula>"请假"</formula>
    </cfRule>
  </conditionalFormatting>
  <conditionalFormatting sqref="T19">
    <cfRule type="cellIs" priority="582" operator="between">
      <formula>90</formula>
      <formula>100</formula>
    </cfRule>
    <cfRule type="cellIs" dxfId="0" priority="581" operator="between">
      <formula>70</formula>
      <formula>89.999</formula>
    </cfRule>
    <cfRule type="cellIs" dxfId="1" priority="580" operator="between">
      <formula>0.0001</formula>
      <formula>69.99</formula>
    </cfRule>
    <cfRule type="cellIs" dxfId="2" priority="579" operator="lessThan">
      <formula>0</formula>
    </cfRule>
    <cfRule type="cellIs" dxfId="3" priority="578" operator="equal">
      <formula>"旷考"</formula>
    </cfRule>
    <cfRule type="cellIs" dxfId="4" priority="577" operator="equal">
      <formula>"请假"</formula>
    </cfRule>
  </conditionalFormatting>
  <conditionalFormatting sqref="H20:I20">
    <cfRule type="cellIs" priority="534" operator="between">
      <formula>90</formula>
      <formula>100</formula>
    </cfRule>
    <cfRule type="cellIs" dxfId="0" priority="533" operator="between">
      <formula>70</formula>
      <formula>89.999</formula>
    </cfRule>
    <cfRule type="cellIs" dxfId="1" priority="532" operator="between">
      <formula>0.0001</formula>
      <formula>69.99</formula>
    </cfRule>
    <cfRule type="cellIs" dxfId="2" priority="531" operator="lessThan">
      <formula>0</formula>
    </cfRule>
    <cfRule type="cellIs" dxfId="3" priority="530" operator="equal">
      <formula>"旷考"</formula>
    </cfRule>
    <cfRule type="cellIs" dxfId="4" priority="529" operator="equal">
      <formula>"请假"</formula>
    </cfRule>
  </conditionalFormatting>
  <conditionalFormatting sqref="J20:O20">
    <cfRule type="cellIs" priority="558" operator="between">
      <formula>90</formula>
      <formula>100</formula>
    </cfRule>
    <cfRule type="cellIs" dxfId="0" priority="557" operator="between">
      <formula>70</formula>
      <formula>89.999</formula>
    </cfRule>
    <cfRule type="cellIs" dxfId="1" priority="556" operator="between">
      <formula>0.0001</formula>
      <formula>69.99</formula>
    </cfRule>
    <cfRule type="cellIs" dxfId="2" priority="555" operator="lessThan">
      <formula>0</formula>
    </cfRule>
    <cfRule type="cellIs" dxfId="3" priority="554" operator="equal">
      <formula>"旷考"</formula>
    </cfRule>
    <cfRule type="cellIs" dxfId="4" priority="553" operator="equal">
      <formula>"请假"</formula>
    </cfRule>
  </conditionalFormatting>
  <conditionalFormatting sqref="P20:Q20">
    <cfRule type="cellIs" priority="540" operator="between">
      <formula>90</formula>
      <formula>100</formula>
    </cfRule>
    <cfRule type="cellIs" dxfId="0" priority="539" operator="between">
      <formula>70</formula>
      <formula>89.999</formula>
    </cfRule>
    <cfRule type="cellIs" dxfId="1" priority="538" operator="between">
      <formula>0.0001</formula>
      <formula>69.99</formula>
    </cfRule>
    <cfRule type="cellIs" dxfId="2" priority="537" operator="lessThan">
      <formula>0</formula>
    </cfRule>
    <cfRule type="cellIs" dxfId="3" priority="536" operator="equal">
      <formula>"旷考"</formula>
    </cfRule>
    <cfRule type="cellIs" dxfId="4" priority="535" operator="equal">
      <formula>"请假"</formula>
    </cfRule>
  </conditionalFormatting>
  <conditionalFormatting sqref="R20:S20">
    <cfRule type="cellIs" priority="546" operator="between">
      <formula>90</formula>
      <formula>100</formula>
    </cfRule>
    <cfRule type="cellIs" dxfId="0" priority="545" operator="between">
      <formula>70</formula>
      <formula>89.999</formula>
    </cfRule>
    <cfRule type="cellIs" dxfId="1" priority="544" operator="between">
      <formula>0.0001</formula>
      <formula>69.99</formula>
    </cfRule>
    <cfRule type="cellIs" dxfId="2" priority="543" operator="lessThan">
      <formula>0</formula>
    </cfRule>
    <cfRule type="cellIs" dxfId="3" priority="542" operator="equal">
      <formula>"旷考"</formula>
    </cfRule>
    <cfRule type="cellIs" dxfId="4" priority="541" operator="equal">
      <formula>"请假"</formula>
    </cfRule>
  </conditionalFormatting>
  <conditionalFormatting sqref="T20">
    <cfRule type="cellIs" priority="552" operator="between">
      <formula>90</formula>
      <formula>100</formula>
    </cfRule>
    <cfRule type="cellIs" dxfId="0" priority="551" operator="between">
      <formula>70</formula>
      <formula>89.999</formula>
    </cfRule>
    <cfRule type="cellIs" dxfId="1" priority="550" operator="between">
      <formula>0.0001</formula>
      <formula>69.99</formula>
    </cfRule>
    <cfRule type="cellIs" dxfId="2" priority="549" operator="lessThan">
      <formula>0</formula>
    </cfRule>
    <cfRule type="cellIs" dxfId="3" priority="548" operator="equal">
      <formula>"旷考"</formula>
    </cfRule>
    <cfRule type="cellIs" dxfId="4" priority="547" operator="equal">
      <formula>"请假"</formula>
    </cfRule>
  </conditionalFormatting>
  <conditionalFormatting sqref="H21:I21">
    <cfRule type="cellIs" dxfId="4" priority="874" operator="equal">
      <formula>"请假"</formula>
    </cfRule>
    <cfRule type="cellIs" dxfId="3" priority="875" operator="equal">
      <formula>"旷考"</formula>
    </cfRule>
    <cfRule type="cellIs" dxfId="2" priority="876" operator="lessThan">
      <formula>0</formula>
    </cfRule>
    <cfRule type="cellIs" dxfId="1" priority="877" operator="between">
      <formula>0.0001</formula>
      <formula>69.99</formula>
    </cfRule>
    <cfRule type="cellIs" dxfId="0" priority="878" operator="between">
      <formula>70</formula>
      <formula>89.999</formula>
    </cfRule>
    <cfRule type="cellIs" priority="879" operator="between">
      <formula>90</formula>
      <formula>100</formula>
    </cfRule>
  </conditionalFormatting>
  <conditionalFormatting sqref="P21:Q21">
    <cfRule type="cellIs" priority="770" operator="between">
      <formula>90</formula>
      <formula>100</formula>
    </cfRule>
    <cfRule type="cellIs" dxfId="0" priority="769" operator="between">
      <formula>70</formula>
      <formula>89.999</formula>
    </cfRule>
    <cfRule type="cellIs" dxfId="1" priority="768" operator="between">
      <formula>0.0001</formula>
      <formula>69.99</formula>
    </cfRule>
    <cfRule type="cellIs" dxfId="2" priority="767" operator="lessThan">
      <formula>0</formula>
    </cfRule>
    <cfRule type="cellIs" dxfId="3" priority="766" operator="equal">
      <formula>"旷考"</formula>
    </cfRule>
    <cfRule type="cellIs" dxfId="4" priority="765" operator="equal">
      <formula>"请假"</formula>
    </cfRule>
  </conditionalFormatting>
  <conditionalFormatting sqref="R21:S21">
    <cfRule type="cellIs" dxfId="4" priority="892" operator="equal">
      <formula>"请假"</formula>
    </cfRule>
    <cfRule type="cellIs" dxfId="3" priority="893" operator="equal">
      <formula>"旷考"</formula>
    </cfRule>
    <cfRule type="cellIs" dxfId="2" priority="894" operator="lessThan">
      <formula>0</formula>
    </cfRule>
    <cfRule type="cellIs" dxfId="1" priority="895" operator="between">
      <formula>0.0001</formula>
      <formula>69.99</formula>
    </cfRule>
    <cfRule type="cellIs" dxfId="0" priority="896" operator="between">
      <formula>70</formula>
      <formula>89.999</formula>
    </cfRule>
    <cfRule type="cellIs" priority="897" operator="between">
      <formula>90</formula>
      <formula>100</formula>
    </cfRule>
  </conditionalFormatting>
  <conditionalFormatting sqref="H22:AO22">
    <cfRule type="cellIs" dxfId="5" priority="752" operator="equal">
      <formula>"旷考"</formula>
    </cfRule>
  </conditionalFormatting>
  <conditionalFormatting sqref="H23:I23">
    <cfRule type="cellIs" priority="510" operator="between">
      <formula>90</formula>
      <formula>100</formula>
    </cfRule>
    <cfRule type="cellIs" dxfId="0" priority="509" operator="between">
      <formula>70</formula>
      <formula>89.999</formula>
    </cfRule>
    <cfRule type="cellIs" dxfId="1" priority="508" operator="between">
      <formula>0.0001</formula>
      <formula>69.99</formula>
    </cfRule>
    <cfRule type="cellIs" dxfId="2" priority="507" operator="lessThan">
      <formula>0</formula>
    </cfRule>
    <cfRule type="cellIs" dxfId="3" priority="506" operator="equal">
      <formula>"旷考"</formula>
    </cfRule>
    <cfRule type="cellIs" dxfId="4" priority="505" operator="equal">
      <formula>"请假"</formula>
    </cfRule>
  </conditionalFormatting>
  <conditionalFormatting sqref="P23:Q23">
    <cfRule type="cellIs" priority="516" operator="between">
      <formula>90</formula>
      <formula>100</formula>
    </cfRule>
    <cfRule type="cellIs" dxfId="0" priority="515" operator="between">
      <formula>70</formula>
      <formula>89.999</formula>
    </cfRule>
    <cfRule type="cellIs" dxfId="1" priority="514" operator="between">
      <formula>0.0001</formula>
      <formula>69.99</formula>
    </cfRule>
    <cfRule type="cellIs" dxfId="2" priority="513" operator="lessThan">
      <formula>0</formula>
    </cfRule>
    <cfRule type="cellIs" dxfId="3" priority="512" operator="equal">
      <formula>"旷考"</formula>
    </cfRule>
    <cfRule type="cellIs" dxfId="4" priority="511" operator="equal">
      <formula>"请假"</formula>
    </cfRule>
  </conditionalFormatting>
  <conditionalFormatting sqref="R23:S23">
    <cfRule type="cellIs" priority="522" operator="between">
      <formula>90</formula>
      <formula>100</formula>
    </cfRule>
    <cfRule type="cellIs" dxfId="0" priority="521" operator="between">
      <formula>70</formula>
      <formula>89.999</formula>
    </cfRule>
    <cfRule type="cellIs" dxfId="1" priority="520" operator="between">
      <formula>0.0001</formula>
      <formula>69.99</formula>
    </cfRule>
    <cfRule type="cellIs" dxfId="2" priority="519" operator="lessThan">
      <formula>0</formula>
    </cfRule>
    <cfRule type="cellIs" dxfId="3" priority="518" operator="equal">
      <formula>"旷考"</formula>
    </cfRule>
    <cfRule type="cellIs" dxfId="4" priority="517" operator="equal">
      <formula>"请假"</formula>
    </cfRule>
  </conditionalFormatting>
  <conditionalFormatting sqref="H24:I24">
    <cfRule type="cellIs" priority="486" operator="between">
      <formula>90</formula>
      <formula>100</formula>
    </cfRule>
    <cfRule type="cellIs" dxfId="0" priority="485" operator="between">
      <formula>70</formula>
      <formula>89.999</formula>
    </cfRule>
    <cfRule type="cellIs" dxfId="1" priority="484" operator="between">
      <formula>0.0001</formula>
      <formula>69.99</formula>
    </cfRule>
    <cfRule type="cellIs" dxfId="2" priority="483" operator="lessThan">
      <formula>0</formula>
    </cfRule>
    <cfRule type="cellIs" dxfId="3" priority="482" operator="equal">
      <formula>"旷考"</formula>
    </cfRule>
    <cfRule type="cellIs" dxfId="4" priority="481" operator="equal">
      <formula>"请假"</formula>
    </cfRule>
  </conditionalFormatting>
  <conditionalFormatting sqref="P24:Q24">
    <cfRule type="cellIs" priority="492" operator="between">
      <formula>90</formula>
      <formula>100</formula>
    </cfRule>
    <cfRule type="cellIs" dxfId="0" priority="491" operator="between">
      <formula>70</formula>
      <formula>89.999</formula>
    </cfRule>
    <cfRule type="cellIs" dxfId="1" priority="490" operator="between">
      <formula>0.0001</formula>
      <formula>69.99</formula>
    </cfRule>
    <cfRule type="cellIs" dxfId="2" priority="489" operator="lessThan">
      <formula>0</formula>
    </cfRule>
    <cfRule type="cellIs" dxfId="3" priority="488" operator="equal">
      <formula>"旷考"</formula>
    </cfRule>
    <cfRule type="cellIs" dxfId="4" priority="487" operator="equal">
      <formula>"请假"</formula>
    </cfRule>
  </conditionalFormatting>
  <conditionalFormatting sqref="R24:S24">
    <cfRule type="cellIs" priority="498" operator="between">
      <formula>90</formula>
      <formula>100</formula>
    </cfRule>
    <cfRule type="cellIs" dxfId="0" priority="497" operator="between">
      <formula>70</formula>
      <formula>89.999</formula>
    </cfRule>
    <cfRule type="cellIs" dxfId="1" priority="496" operator="between">
      <formula>0.0001</formula>
      <formula>69.99</formula>
    </cfRule>
    <cfRule type="cellIs" dxfId="2" priority="495" operator="lessThan">
      <formula>0</formula>
    </cfRule>
    <cfRule type="cellIs" dxfId="3" priority="494" operator="equal">
      <formula>"旷考"</formula>
    </cfRule>
    <cfRule type="cellIs" dxfId="4" priority="493" operator="equal">
      <formula>"请假"</formula>
    </cfRule>
  </conditionalFormatting>
  <conditionalFormatting sqref="H27:I27">
    <cfRule type="cellIs" priority="438" operator="between">
      <formula>90</formula>
      <formula>100</formula>
    </cfRule>
    <cfRule type="cellIs" dxfId="0" priority="437" operator="between">
      <formula>70</formula>
      <formula>89.999</formula>
    </cfRule>
    <cfRule type="cellIs" dxfId="1" priority="436" operator="between">
      <formula>0.0001</formula>
      <formula>69.99</formula>
    </cfRule>
    <cfRule type="cellIs" dxfId="2" priority="435" operator="lessThan">
      <formula>0</formula>
    </cfRule>
    <cfRule type="cellIs" dxfId="3" priority="434" operator="equal">
      <formula>"旷考"</formula>
    </cfRule>
    <cfRule type="cellIs" dxfId="4" priority="433" operator="equal">
      <formula>"请假"</formula>
    </cfRule>
  </conditionalFormatting>
  <conditionalFormatting sqref="P27:Q27">
    <cfRule type="cellIs" priority="444" operator="between">
      <formula>90</formula>
      <formula>100</formula>
    </cfRule>
    <cfRule type="cellIs" dxfId="0" priority="443" operator="between">
      <formula>70</formula>
      <formula>89.999</formula>
    </cfRule>
    <cfRule type="cellIs" dxfId="1" priority="442" operator="between">
      <formula>0.0001</formula>
      <formula>69.99</formula>
    </cfRule>
    <cfRule type="cellIs" dxfId="2" priority="441" operator="lessThan">
      <formula>0</formula>
    </cfRule>
    <cfRule type="cellIs" dxfId="3" priority="440" operator="equal">
      <formula>"旷考"</formula>
    </cfRule>
    <cfRule type="cellIs" dxfId="4" priority="439" operator="equal">
      <formula>"请假"</formula>
    </cfRule>
  </conditionalFormatting>
  <conditionalFormatting sqref="R27:S27">
    <cfRule type="cellIs" priority="450" operator="between">
      <formula>90</formula>
      <formula>100</formula>
    </cfRule>
    <cfRule type="cellIs" dxfId="0" priority="449" operator="between">
      <formula>70</formula>
      <formula>89.999</formula>
    </cfRule>
    <cfRule type="cellIs" dxfId="1" priority="448" operator="between">
      <formula>0.0001</formula>
      <formula>69.99</formula>
    </cfRule>
    <cfRule type="cellIs" dxfId="2" priority="447" operator="lessThan">
      <formula>0</formula>
    </cfRule>
    <cfRule type="cellIs" dxfId="3" priority="446" operator="equal">
      <formula>"旷考"</formula>
    </cfRule>
    <cfRule type="cellIs" dxfId="4" priority="445" operator="equal">
      <formula>"请假"</formula>
    </cfRule>
  </conditionalFormatting>
  <conditionalFormatting sqref="H28:I28">
    <cfRule type="cellIs" priority="414" operator="between">
      <formula>90</formula>
      <formula>100</formula>
    </cfRule>
    <cfRule type="cellIs" dxfId="0" priority="413" operator="between">
      <formula>70</formula>
      <formula>89.999</formula>
    </cfRule>
    <cfRule type="cellIs" dxfId="1" priority="412" operator="between">
      <formula>0.0001</formula>
      <formula>69.99</formula>
    </cfRule>
    <cfRule type="cellIs" dxfId="2" priority="411" operator="lessThan">
      <formula>0</formula>
    </cfRule>
    <cfRule type="cellIs" dxfId="3" priority="410" operator="equal">
      <formula>"旷考"</formula>
    </cfRule>
    <cfRule type="cellIs" dxfId="4" priority="409" operator="equal">
      <formula>"请假"</formula>
    </cfRule>
  </conditionalFormatting>
  <conditionalFormatting sqref="P28:Q28">
    <cfRule type="cellIs" priority="420" operator="between">
      <formula>90</formula>
      <formula>100</formula>
    </cfRule>
    <cfRule type="cellIs" dxfId="0" priority="419" operator="between">
      <formula>70</formula>
      <formula>89.999</formula>
    </cfRule>
    <cfRule type="cellIs" dxfId="1" priority="418" operator="between">
      <formula>0.0001</formula>
      <formula>69.99</formula>
    </cfRule>
    <cfRule type="cellIs" dxfId="2" priority="417" operator="lessThan">
      <formula>0</formula>
    </cfRule>
    <cfRule type="cellIs" dxfId="3" priority="416" operator="equal">
      <formula>"旷考"</formula>
    </cfRule>
    <cfRule type="cellIs" dxfId="4" priority="415" operator="equal">
      <formula>"请假"</formula>
    </cfRule>
  </conditionalFormatting>
  <conditionalFormatting sqref="R28:S28">
    <cfRule type="cellIs" priority="426" operator="between">
      <formula>90</formula>
      <formula>100</formula>
    </cfRule>
    <cfRule type="cellIs" dxfId="0" priority="425" operator="between">
      <formula>70</formula>
      <formula>89.999</formula>
    </cfRule>
    <cfRule type="cellIs" dxfId="1" priority="424" operator="between">
      <formula>0.0001</formula>
      <formula>69.99</formula>
    </cfRule>
    <cfRule type="cellIs" dxfId="2" priority="423" operator="lessThan">
      <formula>0</formula>
    </cfRule>
    <cfRule type="cellIs" dxfId="3" priority="422" operator="equal">
      <formula>"旷考"</formula>
    </cfRule>
    <cfRule type="cellIs" dxfId="4" priority="421" operator="equal">
      <formula>"请假"</formula>
    </cfRule>
  </conditionalFormatting>
  <conditionalFormatting sqref="H32:I32">
    <cfRule type="cellIs" priority="360" operator="between">
      <formula>90</formula>
      <formula>100</formula>
    </cfRule>
    <cfRule type="cellIs" dxfId="0" priority="359" operator="between">
      <formula>70</formula>
      <formula>89.999</formula>
    </cfRule>
    <cfRule type="cellIs" dxfId="1" priority="358" operator="between">
      <formula>0.0001</formula>
      <formula>69.99</formula>
    </cfRule>
    <cfRule type="cellIs" dxfId="2" priority="357" operator="lessThan">
      <formula>0</formula>
    </cfRule>
    <cfRule type="cellIs" dxfId="3" priority="356" operator="equal">
      <formula>"旷考"</formula>
    </cfRule>
    <cfRule type="cellIs" dxfId="4" priority="355" operator="equal">
      <formula>"请假"</formula>
    </cfRule>
  </conditionalFormatting>
  <conditionalFormatting sqref="P32:Q32">
    <cfRule type="cellIs" priority="366" operator="between">
      <formula>90</formula>
      <formula>100</formula>
    </cfRule>
    <cfRule type="cellIs" dxfId="0" priority="365" operator="between">
      <formula>70</formula>
      <formula>89.999</formula>
    </cfRule>
    <cfRule type="cellIs" dxfId="1" priority="364" operator="between">
      <formula>0.0001</formula>
      <formula>69.99</formula>
    </cfRule>
    <cfRule type="cellIs" dxfId="2" priority="363" operator="lessThan">
      <formula>0</formula>
    </cfRule>
    <cfRule type="cellIs" dxfId="3" priority="362" operator="equal">
      <formula>"旷考"</formula>
    </cfRule>
    <cfRule type="cellIs" dxfId="4" priority="361" operator="equal">
      <formula>"请假"</formula>
    </cfRule>
  </conditionalFormatting>
  <conditionalFormatting sqref="R32:S32">
    <cfRule type="cellIs" priority="372" operator="between">
      <formula>90</formula>
      <formula>100</formula>
    </cfRule>
    <cfRule type="cellIs" dxfId="0" priority="371" operator="between">
      <formula>70</formula>
      <formula>89.999</formula>
    </cfRule>
    <cfRule type="cellIs" dxfId="1" priority="370" operator="between">
      <formula>0.0001</formula>
      <formula>69.99</formula>
    </cfRule>
    <cfRule type="cellIs" dxfId="2" priority="369" operator="lessThan">
      <formula>0</formula>
    </cfRule>
    <cfRule type="cellIs" dxfId="3" priority="368" operator="equal">
      <formula>"旷考"</formula>
    </cfRule>
    <cfRule type="cellIs" dxfId="4" priority="367" operator="equal">
      <formula>"请假"</formula>
    </cfRule>
  </conditionalFormatting>
  <conditionalFormatting sqref="H33:I33">
    <cfRule type="cellIs" priority="336" operator="between">
      <formula>90</formula>
      <formula>100</formula>
    </cfRule>
    <cfRule type="cellIs" dxfId="0" priority="335" operator="between">
      <formula>70</formula>
      <formula>89.999</formula>
    </cfRule>
    <cfRule type="cellIs" dxfId="1" priority="334" operator="between">
      <formula>0.0001</formula>
      <formula>69.99</formula>
    </cfRule>
    <cfRule type="cellIs" dxfId="2" priority="333" operator="lessThan">
      <formula>0</formula>
    </cfRule>
    <cfRule type="cellIs" dxfId="3" priority="332" operator="equal">
      <formula>"旷考"</formula>
    </cfRule>
    <cfRule type="cellIs" dxfId="4" priority="331" operator="equal">
      <formula>"请假"</formula>
    </cfRule>
  </conditionalFormatting>
  <conditionalFormatting sqref="P33:Q33">
    <cfRule type="cellIs" priority="342" operator="between">
      <formula>90</formula>
      <formula>100</formula>
    </cfRule>
    <cfRule type="cellIs" dxfId="0" priority="341" operator="between">
      <formula>70</formula>
      <formula>89.999</formula>
    </cfRule>
    <cfRule type="cellIs" dxfId="1" priority="340" operator="between">
      <formula>0.0001</formula>
      <formula>69.99</formula>
    </cfRule>
    <cfRule type="cellIs" dxfId="2" priority="339" operator="lessThan">
      <formula>0</formula>
    </cfRule>
    <cfRule type="cellIs" dxfId="3" priority="338" operator="equal">
      <formula>"旷考"</formula>
    </cfRule>
    <cfRule type="cellIs" dxfId="4" priority="337" operator="equal">
      <formula>"请假"</formula>
    </cfRule>
  </conditionalFormatting>
  <conditionalFormatting sqref="R33:S33">
    <cfRule type="cellIs" priority="348" operator="between">
      <formula>90</formula>
      <formula>100</formula>
    </cfRule>
    <cfRule type="cellIs" dxfId="0" priority="347" operator="between">
      <formula>70</formula>
      <formula>89.999</formula>
    </cfRule>
    <cfRule type="cellIs" dxfId="1" priority="346" operator="between">
      <formula>0.0001</formula>
      <formula>69.99</formula>
    </cfRule>
    <cfRule type="cellIs" dxfId="2" priority="345" operator="lessThan">
      <formula>0</formula>
    </cfRule>
    <cfRule type="cellIs" dxfId="3" priority="344" operator="equal">
      <formula>"旷考"</formula>
    </cfRule>
    <cfRule type="cellIs" dxfId="4" priority="343" operator="equal">
      <formula>"请假"</formula>
    </cfRule>
  </conditionalFormatting>
  <conditionalFormatting sqref="H34:I34">
    <cfRule type="cellIs" priority="312" operator="between">
      <formula>90</formula>
      <formula>100</formula>
    </cfRule>
    <cfRule type="cellIs" dxfId="0" priority="311" operator="between">
      <formula>70</formula>
      <formula>89.999</formula>
    </cfRule>
    <cfRule type="cellIs" dxfId="1" priority="310" operator="between">
      <formula>0.0001</formula>
      <formula>69.99</formula>
    </cfRule>
    <cfRule type="cellIs" dxfId="2" priority="309" operator="lessThan">
      <formula>0</formula>
    </cfRule>
    <cfRule type="cellIs" dxfId="3" priority="308" operator="equal">
      <formula>"旷考"</formula>
    </cfRule>
    <cfRule type="cellIs" dxfId="4" priority="307" operator="equal">
      <formula>"请假"</formula>
    </cfRule>
  </conditionalFormatting>
  <conditionalFormatting sqref="P34:Q34">
    <cfRule type="cellIs" priority="318" operator="between">
      <formula>90</formula>
      <formula>100</formula>
    </cfRule>
    <cfRule type="cellIs" dxfId="0" priority="317" operator="between">
      <formula>70</formula>
      <formula>89.999</formula>
    </cfRule>
    <cfRule type="cellIs" dxfId="1" priority="316" operator="between">
      <formula>0.0001</formula>
      <formula>69.99</formula>
    </cfRule>
    <cfRule type="cellIs" dxfId="2" priority="315" operator="lessThan">
      <formula>0</formula>
    </cfRule>
    <cfRule type="cellIs" dxfId="3" priority="314" operator="equal">
      <formula>"旷考"</formula>
    </cfRule>
    <cfRule type="cellIs" dxfId="4" priority="313" operator="equal">
      <formula>"请假"</formula>
    </cfRule>
  </conditionalFormatting>
  <conditionalFormatting sqref="R34:S34">
    <cfRule type="cellIs" priority="324" operator="between">
      <formula>90</formula>
      <formula>100</formula>
    </cfRule>
    <cfRule type="cellIs" dxfId="0" priority="323" operator="between">
      <formula>70</formula>
      <formula>89.999</formula>
    </cfRule>
    <cfRule type="cellIs" dxfId="1" priority="322" operator="between">
      <formula>0.0001</formula>
      <formula>69.99</formula>
    </cfRule>
    <cfRule type="cellIs" dxfId="2" priority="321" operator="lessThan">
      <formula>0</formula>
    </cfRule>
    <cfRule type="cellIs" dxfId="3" priority="320" operator="equal">
      <formula>"旷考"</formula>
    </cfRule>
    <cfRule type="cellIs" dxfId="4" priority="319" operator="equal">
      <formula>"请假"</formula>
    </cfRule>
  </conditionalFormatting>
  <conditionalFormatting sqref="H35:I35">
    <cfRule type="cellIs" priority="282" operator="between">
      <formula>90</formula>
      <formula>100</formula>
    </cfRule>
    <cfRule type="cellIs" dxfId="0" priority="281" operator="between">
      <formula>70</formula>
      <formula>89.999</formula>
    </cfRule>
    <cfRule type="cellIs" dxfId="1" priority="280" operator="between">
      <formula>0.0001</formula>
      <formula>69.99</formula>
    </cfRule>
    <cfRule type="cellIs" dxfId="2" priority="279" operator="lessThan">
      <formula>0</formula>
    </cfRule>
    <cfRule type="cellIs" dxfId="3" priority="278" operator="equal">
      <formula>"旷考"</formula>
    </cfRule>
    <cfRule type="cellIs" dxfId="4" priority="277" operator="equal">
      <formula>"请假"</formula>
    </cfRule>
  </conditionalFormatting>
  <conditionalFormatting sqref="J35:O35">
    <cfRule type="cellIs" priority="306" operator="between">
      <formula>90</formula>
      <formula>100</formula>
    </cfRule>
    <cfRule type="cellIs" dxfId="0" priority="305" operator="between">
      <formula>70</formula>
      <formula>89.999</formula>
    </cfRule>
    <cfRule type="cellIs" dxfId="1" priority="304" operator="between">
      <formula>0.0001</formula>
      <formula>69.99</formula>
    </cfRule>
    <cfRule type="cellIs" dxfId="2" priority="303" operator="lessThan">
      <formula>0</formula>
    </cfRule>
    <cfRule type="cellIs" dxfId="3" priority="302" operator="equal">
      <formula>"旷考"</formula>
    </cfRule>
    <cfRule type="cellIs" dxfId="4" priority="301" operator="equal">
      <formula>"请假"</formula>
    </cfRule>
  </conditionalFormatting>
  <conditionalFormatting sqref="P35:Q35">
    <cfRule type="cellIs" priority="288" operator="between">
      <formula>90</formula>
      <formula>100</formula>
    </cfRule>
    <cfRule type="cellIs" dxfId="0" priority="287" operator="between">
      <formula>70</formula>
      <formula>89.999</formula>
    </cfRule>
    <cfRule type="cellIs" dxfId="1" priority="286" operator="between">
      <formula>0.0001</formula>
      <formula>69.99</formula>
    </cfRule>
    <cfRule type="cellIs" dxfId="2" priority="285" operator="lessThan">
      <formula>0</formula>
    </cfRule>
    <cfRule type="cellIs" dxfId="3" priority="284" operator="equal">
      <formula>"旷考"</formula>
    </cfRule>
    <cfRule type="cellIs" dxfId="4" priority="283" operator="equal">
      <formula>"请假"</formula>
    </cfRule>
  </conditionalFormatting>
  <conditionalFormatting sqref="R35:S35">
    <cfRule type="cellIs" priority="294" operator="between">
      <formula>90</formula>
      <formula>100</formula>
    </cfRule>
    <cfRule type="cellIs" dxfId="0" priority="293" operator="between">
      <formula>70</formula>
      <formula>89.999</formula>
    </cfRule>
    <cfRule type="cellIs" dxfId="1" priority="292" operator="between">
      <formula>0.0001</formula>
      <formula>69.99</formula>
    </cfRule>
    <cfRule type="cellIs" dxfId="2" priority="291" operator="lessThan">
      <formula>0</formula>
    </cfRule>
    <cfRule type="cellIs" dxfId="3" priority="290" operator="equal">
      <formula>"旷考"</formula>
    </cfRule>
    <cfRule type="cellIs" dxfId="4" priority="289" operator="equal">
      <formula>"请假"</formula>
    </cfRule>
  </conditionalFormatting>
  <conditionalFormatting sqref="T35">
    <cfRule type="cellIs" priority="300" operator="between">
      <formula>90</formula>
      <formula>100</formula>
    </cfRule>
    <cfRule type="cellIs" dxfId="0" priority="299" operator="between">
      <formula>70</formula>
      <formula>89.999</formula>
    </cfRule>
    <cfRule type="cellIs" dxfId="1" priority="298" operator="between">
      <formula>0.0001</formula>
      <formula>69.99</formula>
    </cfRule>
    <cfRule type="cellIs" dxfId="2" priority="297" operator="lessThan">
      <formula>0</formula>
    </cfRule>
    <cfRule type="cellIs" dxfId="3" priority="296" operator="equal">
      <formula>"旷考"</formula>
    </cfRule>
    <cfRule type="cellIs" dxfId="4" priority="295" operator="equal">
      <formula>"请假"</formula>
    </cfRule>
  </conditionalFormatting>
  <conditionalFormatting sqref="H39:I39">
    <cfRule type="cellIs" priority="228" operator="between">
      <formula>90</formula>
      <formula>100</formula>
    </cfRule>
    <cfRule type="cellIs" dxfId="0" priority="227" operator="between">
      <formula>70</formula>
      <formula>89.999</formula>
    </cfRule>
    <cfRule type="cellIs" dxfId="1" priority="226" operator="between">
      <formula>0.0001</formula>
      <formula>69.99</formula>
    </cfRule>
    <cfRule type="cellIs" dxfId="2" priority="225" operator="lessThan">
      <formula>0</formula>
    </cfRule>
    <cfRule type="cellIs" dxfId="3" priority="224" operator="equal">
      <formula>"旷考"</formula>
    </cfRule>
    <cfRule type="cellIs" dxfId="4" priority="223" operator="equal">
      <formula>"请假"</formula>
    </cfRule>
  </conditionalFormatting>
  <conditionalFormatting sqref="J39:O39">
    <cfRule type="cellIs" priority="252" operator="between">
      <formula>90</formula>
      <formula>100</formula>
    </cfRule>
    <cfRule type="cellIs" dxfId="0" priority="251" operator="between">
      <formula>70</formula>
      <formula>89.999</formula>
    </cfRule>
    <cfRule type="cellIs" dxfId="1" priority="250" operator="between">
      <formula>0.0001</formula>
      <formula>69.99</formula>
    </cfRule>
    <cfRule type="cellIs" dxfId="2" priority="249" operator="lessThan">
      <formula>0</formula>
    </cfRule>
    <cfRule type="cellIs" dxfId="3" priority="248" operator="equal">
      <formula>"旷考"</formula>
    </cfRule>
    <cfRule type="cellIs" dxfId="4" priority="247" operator="equal">
      <formula>"请假"</formula>
    </cfRule>
  </conditionalFormatting>
  <conditionalFormatting sqref="P39:Q39">
    <cfRule type="cellIs" priority="234" operator="between">
      <formula>90</formula>
      <formula>100</formula>
    </cfRule>
    <cfRule type="cellIs" dxfId="0" priority="233" operator="between">
      <formula>70</formula>
      <formula>89.999</formula>
    </cfRule>
    <cfRule type="cellIs" dxfId="1" priority="232" operator="between">
      <formula>0.0001</formula>
      <formula>69.99</formula>
    </cfRule>
    <cfRule type="cellIs" dxfId="2" priority="231" operator="lessThan">
      <formula>0</formula>
    </cfRule>
    <cfRule type="cellIs" dxfId="3" priority="230" operator="equal">
      <formula>"旷考"</formula>
    </cfRule>
    <cfRule type="cellIs" dxfId="4" priority="229" operator="equal">
      <formula>"请假"</formula>
    </cfRule>
  </conditionalFormatting>
  <conditionalFormatting sqref="R39:S39">
    <cfRule type="cellIs" priority="240" operator="between">
      <formula>90</formula>
      <formula>100</formula>
    </cfRule>
    <cfRule type="cellIs" dxfId="0" priority="239" operator="between">
      <formula>70</formula>
      <formula>89.999</formula>
    </cfRule>
    <cfRule type="cellIs" dxfId="1" priority="238" operator="between">
      <formula>0.0001</formula>
      <formula>69.99</formula>
    </cfRule>
    <cfRule type="cellIs" dxfId="2" priority="237" operator="lessThan">
      <formula>0</formula>
    </cfRule>
    <cfRule type="cellIs" dxfId="3" priority="236" operator="equal">
      <formula>"旷考"</formula>
    </cfRule>
    <cfRule type="cellIs" dxfId="4" priority="235" operator="equal">
      <formula>"请假"</formula>
    </cfRule>
  </conditionalFormatting>
  <conditionalFormatting sqref="T39">
    <cfRule type="cellIs" priority="246" operator="between">
      <formula>90</formula>
      <formula>100</formula>
    </cfRule>
    <cfRule type="cellIs" dxfId="0" priority="245" operator="between">
      <formula>70</formula>
      <formula>89.999</formula>
    </cfRule>
    <cfRule type="cellIs" dxfId="1" priority="244" operator="between">
      <formula>0.0001</formula>
      <formula>69.99</formula>
    </cfRule>
    <cfRule type="cellIs" dxfId="2" priority="243" operator="lessThan">
      <formula>0</formula>
    </cfRule>
    <cfRule type="cellIs" dxfId="3" priority="242" operator="equal">
      <formula>"旷考"</formula>
    </cfRule>
    <cfRule type="cellIs" dxfId="4" priority="241" operator="equal">
      <formula>"请假"</formula>
    </cfRule>
  </conditionalFormatting>
  <conditionalFormatting sqref="H40:I40">
    <cfRule type="cellIs" priority="204" operator="between">
      <formula>90</formula>
      <formula>100</formula>
    </cfRule>
    <cfRule type="cellIs" dxfId="0" priority="203" operator="between">
      <formula>70</formula>
      <formula>89.999</formula>
    </cfRule>
    <cfRule type="cellIs" dxfId="1" priority="202" operator="between">
      <formula>0.0001</formula>
      <formula>69.99</formula>
    </cfRule>
    <cfRule type="cellIs" dxfId="2" priority="201" operator="lessThan">
      <formula>0</formula>
    </cfRule>
    <cfRule type="cellIs" dxfId="3" priority="200" operator="equal">
      <formula>"旷考"</formula>
    </cfRule>
    <cfRule type="cellIs" dxfId="4" priority="199" operator="equal">
      <formula>"请假"</formula>
    </cfRule>
  </conditionalFormatting>
  <conditionalFormatting sqref="P40:Q40">
    <cfRule type="cellIs" priority="210" operator="between">
      <formula>90</formula>
      <formula>100</formula>
    </cfRule>
    <cfRule type="cellIs" dxfId="0" priority="209" operator="between">
      <formula>70</formula>
      <formula>89.999</formula>
    </cfRule>
    <cfRule type="cellIs" dxfId="1" priority="208" operator="between">
      <formula>0.0001</formula>
      <formula>69.99</formula>
    </cfRule>
    <cfRule type="cellIs" dxfId="2" priority="207" operator="lessThan">
      <formula>0</formula>
    </cfRule>
    <cfRule type="cellIs" dxfId="3" priority="206" operator="equal">
      <formula>"旷考"</formula>
    </cfRule>
    <cfRule type="cellIs" dxfId="4" priority="205" operator="equal">
      <formula>"请假"</formula>
    </cfRule>
  </conditionalFormatting>
  <conditionalFormatting sqref="R40:S40">
    <cfRule type="cellIs" priority="216" operator="between">
      <formula>90</formula>
      <formula>100</formula>
    </cfRule>
    <cfRule type="cellIs" dxfId="0" priority="215" operator="between">
      <formula>70</formula>
      <formula>89.999</formula>
    </cfRule>
    <cfRule type="cellIs" dxfId="1" priority="214" operator="between">
      <formula>0.0001</formula>
      <formula>69.99</formula>
    </cfRule>
    <cfRule type="cellIs" dxfId="2" priority="213" operator="lessThan">
      <formula>0</formula>
    </cfRule>
    <cfRule type="cellIs" dxfId="3" priority="212" operator="equal">
      <formula>"旷考"</formula>
    </cfRule>
    <cfRule type="cellIs" dxfId="4" priority="211" operator="equal">
      <formula>"请假"</formula>
    </cfRule>
  </conditionalFormatting>
  <conditionalFormatting sqref="H41:I41">
    <cfRule type="cellIs" priority="174" operator="between">
      <formula>90</formula>
      <formula>100</formula>
    </cfRule>
    <cfRule type="cellIs" dxfId="0" priority="173" operator="between">
      <formula>70</formula>
      <formula>89.999</formula>
    </cfRule>
    <cfRule type="cellIs" dxfId="1" priority="172" operator="between">
      <formula>0.0001</formula>
      <formula>69.99</formula>
    </cfRule>
    <cfRule type="cellIs" dxfId="2" priority="171" operator="lessThan">
      <formula>0</formula>
    </cfRule>
    <cfRule type="cellIs" dxfId="3" priority="170" operator="equal">
      <formula>"旷考"</formula>
    </cfRule>
    <cfRule type="cellIs" dxfId="4" priority="169" operator="equal">
      <formula>"请假"</formula>
    </cfRule>
  </conditionalFormatting>
  <conditionalFormatting sqref="J41:O41">
    <cfRule type="cellIs" priority="198" operator="between">
      <formula>90</formula>
      <formula>100</formula>
    </cfRule>
    <cfRule type="cellIs" dxfId="0" priority="197" operator="between">
      <formula>70</formula>
      <formula>89.999</formula>
    </cfRule>
    <cfRule type="cellIs" dxfId="1" priority="196" operator="between">
      <formula>0.0001</formula>
      <formula>69.99</formula>
    </cfRule>
    <cfRule type="cellIs" dxfId="2" priority="195" operator="lessThan">
      <formula>0</formula>
    </cfRule>
    <cfRule type="cellIs" dxfId="3" priority="194" operator="equal">
      <formula>"旷考"</formula>
    </cfRule>
    <cfRule type="cellIs" dxfId="4" priority="193" operator="equal">
      <formula>"请假"</formula>
    </cfRule>
  </conditionalFormatting>
  <conditionalFormatting sqref="P41:Q41">
    <cfRule type="cellIs" priority="180" operator="between">
      <formula>90</formula>
      <formula>100</formula>
    </cfRule>
    <cfRule type="cellIs" dxfId="0" priority="179" operator="between">
      <formula>70</formula>
      <formula>89.999</formula>
    </cfRule>
    <cfRule type="cellIs" dxfId="1" priority="178" operator="between">
      <formula>0.0001</formula>
      <formula>69.99</formula>
    </cfRule>
    <cfRule type="cellIs" dxfId="2" priority="177" operator="lessThan">
      <formula>0</formula>
    </cfRule>
    <cfRule type="cellIs" dxfId="3" priority="176" operator="equal">
      <formula>"旷考"</formula>
    </cfRule>
    <cfRule type="cellIs" dxfId="4" priority="175" operator="equal">
      <formula>"请假"</formula>
    </cfRule>
  </conditionalFormatting>
  <conditionalFormatting sqref="R41:S41">
    <cfRule type="cellIs" priority="186" operator="between">
      <formula>90</formula>
      <formula>100</formula>
    </cfRule>
    <cfRule type="cellIs" dxfId="0" priority="185" operator="between">
      <formula>70</formula>
      <formula>89.999</formula>
    </cfRule>
    <cfRule type="cellIs" dxfId="1" priority="184" operator="between">
      <formula>0.0001</formula>
      <formula>69.99</formula>
    </cfRule>
    <cfRule type="cellIs" dxfId="2" priority="183" operator="lessThan">
      <formula>0</formula>
    </cfRule>
    <cfRule type="cellIs" dxfId="3" priority="182" operator="equal">
      <formula>"旷考"</formula>
    </cfRule>
    <cfRule type="cellIs" dxfId="4" priority="181" operator="equal">
      <formula>"请假"</formula>
    </cfRule>
  </conditionalFormatting>
  <conditionalFormatting sqref="T41">
    <cfRule type="cellIs" priority="192" operator="between">
      <formula>90</formula>
      <formula>100</formula>
    </cfRule>
    <cfRule type="cellIs" dxfId="0" priority="191" operator="between">
      <formula>70</formula>
      <formula>89.999</formula>
    </cfRule>
    <cfRule type="cellIs" dxfId="1" priority="190" operator="between">
      <formula>0.0001</formula>
      <formula>69.99</formula>
    </cfRule>
    <cfRule type="cellIs" dxfId="2" priority="189" operator="lessThan">
      <formula>0</formula>
    </cfRule>
    <cfRule type="cellIs" dxfId="3" priority="188" operator="equal">
      <formula>"旷考"</formula>
    </cfRule>
    <cfRule type="cellIs" dxfId="4" priority="187" operator="equal">
      <formula>"请假"</formula>
    </cfRule>
  </conditionalFormatting>
  <conditionalFormatting sqref="H42:I42">
    <cfRule type="cellIs" priority="144" operator="between">
      <formula>90</formula>
      <formula>100</formula>
    </cfRule>
    <cfRule type="cellIs" dxfId="0" priority="143" operator="between">
      <formula>70</formula>
      <formula>89.999</formula>
    </cfRule>
    <cfRule type="cellIs" dxfId="1" priority="142" operator="between">
      <formula>0.0001</formula>
      <formula>69.99</formula>
    </cfRule>
    <cfRule type="cellIs" dxfId="2" priority="141" operator="lessThan">
      <formula>0</formula>
    </cfRule>
    <cfRule type="cellIs" dxfId="3" priority="140" operator="equal">
      <formula>"旷考"</formula>
    </cfRule>
    <cfRule type="cellIs" dxfId="4" priority="139" operator="equal">
      <formula>"请假"</formula>
    </cfRule>
  </conditionalFormatting>
  <conditionalFormatting sqref="J42:O42">
    <cfRule type="cellIs" priority="168" operator="between">
      <formula>90</formula>
      <formula>100</formula>
    </cfRule>
    <cfRule type="cellIs" dxfId="0" priority="167" operator="between">
      <formula>70</formula>
      <formula>89.999</formula>
    </cfRule>
    <cfRule type="cellIs" dxfId="1" priority="166" operator="between">
      <formula>0.0001</formula>
      <formula>69.99</formula>
    </cfRule>
    <cfRule type="cellIs" dxfId="2" priority="165" operator="lessThan">
      <formula>0</formula>
    </cfRule>
    <cfRule type="cellIs" dxfId="3" priority="164" operator="equal">
      <formula>"旷考"</formula>
    </cfRule>
    <cfRule type="cellIs" dxfId="4" priority="163" operator="equal">
      <formula>"请假"</formula>
    </cfRule>
  </conditionalFormatting>
  <conditionalFormatting sqref="P42:Q42">
    <cfRule type="cellIs" priority="150" operator="between">
      <formula>90</formula>
      <formula>100</formula>
    </cfRule>
    <cfRule type="cellIs" dxfId="0" priority="149" operator="between">
      <formula>70</formula>
      <formula>89.999</formula>
    </cfRule>
    <cfRule type="cellIs" dxfId="1" priority="148" operator="between">
      <formula>0.0001</formula>
      <formula>69.99</formula>
    </cfRule>
    <cfRule type="cellIs" dxfId="2" priority="147" operator="lessThan">
      <formula>0</formula>
    </cfRule>
    <cfRule type="cellIs" dxfId="3" priority="146" operator="equal">
      <formula>"旷考"</formula>
    </cfRule>
    <cfRule type="cellIs" dxfId="4" priority="145" operator="equal">
      <formula>"请假"</formula>
    </cfRule>
  </conditionalFormatting>
  <conditionalFormatting sqref="R42:S42">
    <cfRule type="cellIs" priority="156" operator="between">
      <formula>90</formula>
      <formula>100</formula>
    </cfRule>
    <cfRule type="cellIs" dxfId="0" priority="155" operator="between">
      <formula>70</formula>
      <formula>89.999</formula>
    </cfRule>
    <cfRule type="cellIs" dxfId="1" priority="154" operator="between">
      <formula>0.0001</formula>
      <formula>69.99</formula>
    </cfRule>
    <cfRule type="cellIs" dxfId="2" priority="153" operator="lessThan">
      <formula>0</formula>
    </cfRule>
    <cfRule type="cellIs" dxfId="3" priority="152" operator="equal">
      <formula>"旷考"</formula>
    </cfRule>
    <cfRule type="cellIs" dxfId="4" priority="151" operator="equal">
      <formula>"请假"</formula>
    </cfRule>
  </conditionalFormatting>
  <conditionalFormatting sqref="T42">
    <cfRule type="cellIs" priority="162" operator="between">
      <formula>90</formula>
      <formula>100</formula>
    </cfRule>
    <cfRule type="cellIs" dxfId="0" priority="161" operator="between">
      <formula>70</formula>
      <formula>89.999</formula>
    </cfRule>
    <cfRule type="cellIs" dxfId="1" priority="160" operator="between">
      <formula>0.0001</formula>
      <formula>69.99</formula>
    </cfRule>
    <cfRule type="cellIs" dxfId="2" priority="159" operator="lessThan">
      <formula>0</formula>
    </cfRule>
    <cfRule type="cellIs" dxfId="3" priority="158" operator="equal">
      <formula>"旷考"</formula>
    </cfRule>
    <cfRule type="cellIs" dxfId="4" priority="157" operator="equal">
      <formula>"请假"</formula>
    </cfRule>
  </conditionalFormatting>
  <conditionalFormatting sqref="H43:AO43">
    <cfRule type="cellIs" dxfId="5" priority="750" operator="equal">
      <formula>"旷考"</formula>
    </cfRule>
  </conditionalFormatting>
  <conditionalFormatting sqref="H44:I44">
    <cfRule type="cellIs" priority="114" operator="between">
      <formula>90</formula>
      <formula>100</formula>
    </cfRule>
    <cfRule type="cellIs" dxfId="0" priority="113" operator="between">
      <formula>70</formula>
      <formula>89.999</formula>
    </cfRule>
    <cfRule type="cellIs" dxfId="1" priority="112" operator="between">
      <formula>0.0001</formula>
      <formula>69.99</formula>
    </cfRule>
    <cfRule type="cellIs" dxfId="2" priority="111" operator="lessThan">
      <formula>0</formula>
    </cfRule>
    <cfRule type="cellIs" dxfId="3" priority="110" operator="equal">
      <formula>"旷考"</formula>
    </cfRule>
    <cfRule type="cellIs" dxfId="4" priority="109" operator="equal">
      <formula>"请假"</formula>
    </cfRule>
  </conditionalFormatting>
  <conditionalFormatting sqref="J44:O44">
    <cfRule type="cellIs" priority="138" operator="between">
      <formula>90</formula>
      <formula>100</formula>
    </cfRule>
    <cfRule type="cellIs" dxfId="0" priority="137" operator="between">
      <formula>70</formula>
      <formula>89.999</formula>
    </cfRule>
    <cfRule type="cellIs" dxfId="1" priority="136" operator="between">
      <formula>0.0001</formula>
      <formula>69.99</formula>
    </cfRule>
    <cfRule type="cellIs" dxfId="2" priority="135" operator="lessThan">
      <formula>0</formula>
    </cfRule>
    <cfRule type="cellIs" dxfId="3" priority="134" operator="equal">
      <formula>"旷考"</formula>
    </cfRule>
    <cfRule type="cellIs" dxfId="4" priority="133" operator="equal">
      <formula>"请假"</formula>
    </cfRule>
  </conditionalFormatting>
  <conditionalFormatting sqref="P44:Q44">
    <cfRule type="cellIs" priority="120" operator="between">
      <formula>90</formula>
      <formula>100</formula>
    </cfRule>
    <cfRule type="cellIs" dxfId="0" priority="119" operator="between">
      <formula>70</formula>
      <formula>89.999</formula>
    </cfRule>
    <cfRule type="cellIs" dxfId="1" priority="118" operator="between">
      <formula>0.0001</formula>
      <formula>69.99</formula>
    </cfRule>
    <cfRule type="cellIs" dxfId="2" priority="117" operator="lessThan">
      <formula>0</formula>
    </cfRule>
    <cfRule type="cellIs" dxfId="3" priority="116" operator="equal">
      <formula>"旷考"</formula>
    </cfRule>
    <cfRule type="cellIs" dxfId="4" priority="115" operator="equal">
      <formula>"请假"</formula>
    </cfRule>
  </conditionalFormatting>
  <conditionalFormatting sqref="R44:S44">
    <cfRule type="cellIs" priority="126" operator="between">
      <formula>90</formula>
      <formula>100</formula>
    </cfRule>
    <cfRule type="cellIs" dxfId="0" priority="125" operator="between">
      <formula>70</formula>
      <formula>89.999</formula>
    </cfRule>
    <cfRule type="cellIs" dxfId="1" priority="124" operator="between">
      <formula>0.0001</formula>
      <formula>69.99</formula>
    </cfRule>
    <cfRule type="cellIs" dxfId="2" priority="123" operator="lessThan">
      <formula>0</formula>
    </cfRule>
    <cfRule type="cellIs" dxfId="3" priority="122" operator="equal">
      <formula>"旷考"</formula>
    </cfRule>
    <cfRule type="cellIs" dxfId="4" priority="121" operator="equal">
      <formula>"请假"</formula>
    </cfRule>
  </conditionalFormatting>
  <conditionalFormatting sqref="T44">
    <cfRule type="cellIs" priority="132" operator="between">
      <formula>90</formula>
      <formula>100</formula>
    </cfRule>
    <cfRule type="cellIs" dxfId="0" priority="131" operator="between">
      <formula>70</formula>
      <formula>89.999</formula>
    </cfRule>
    <cfRule type="cellIs" dxfId="1" priority="130" operator="between">
      <formula>0.0001</formula>
      <formula>69.99</formula>
    </cfRule>
    <cfRule type="cellIs" dxfId="2" priority="129" operator="lessThan">
      <formula>0</formula>
    </cfRule>
    <cfRule type="cellIs" dxfId="3" priority="128" operator="equal">
      <formula>"旷考"</formula>
    </cfRule>
    <cfRule type="cellIs" dxfId="4" priority="127" operator="equal">
      <formula>"请假"</formula>
    </cfRule>
  </conditionalFormatting>
  <conditionalFormatting sqref="H45:I45">
    <cfRule type="cellIs" priority="90" operator="between">
      <formula>90</formula>
      <formula>100</formula>
    </cfRule>
    <cfRule type="cellIs" dxfId="0" priority="89" operator="between">
      <formula>70</formula>
      <formula>89.999</formula>
    </cfRule>
    <cfRule type="cellIs" dxfId="1" priority="88" operator="between">
      <formula>0.0001</formula>
      <formula>69.99</formula>
    </cfRule>
    <cfRule type="cellIs" dxfId="2" priority="87" operator="lessThan">
      <formula>0</formula>
    </cfRule>
    <cfRule type="cellIs" dxfId="3" priority="86" operator="equal">
      <formula>"旷考"</formula>
    </cfRule>
    <cfRule type="cellIs" dxfId="4" priority="85" operator="equal">
      <formula>"请假"</formula>
    </cfRule>
  </conditionalFormatting>
  <conditionalFormatting sqref="P45:Q45">
    <cfRule type="cellIs" priority="96" operator="between">
      <formula>90</formula>
      <formula>100</formula>
    </cfRule>
    <cfRule type="cellIs" dxfId="0" priority="95" operator="between">
      <formula>70</formula>
      <formula>89.999</formula>
    </cfRule>
    <cfRule type="cellIs" dxfId="1" priority="94" operator="between">
      <formula>0.0001</formula>
      <formula>69.99</formula>
    </cfRule>
    <cfRule type="cellIs" dxfId="2" priority="93" operator="lessThan">
      <formula>0</formula>
    </cfRule>
    <cfRule type="cellIs" dxfId="3" priority="92" operator="equal">
      <formula>"旷考"</formula>
    </cfRule>
    <cfRule type="cellIs" dxfId="4" priority="91" operator="equal">
      <formula>"请假"</formula>
    </cfRule>
  </conditionalFormatting>
  <conditionalFormatting sqref="R45:S45">
    <cfRule type="cellIs" priority="102" operator="between">
      <formula>90</formula>
      <formula>100</formula>
    </cfRule>
    <cfRule type="cellIs" dxfId="0" priority="101" operator="between">
      <formula>70</formula>
      <formula>89.999</formula>
    </cfRule>
    <cfRule type="cellIs" dxfId="1" priority="100" operator="between">
      <formula>0.0001</formula>
      <formula>69.99</formula>
    </cfRule>
    <cfRule type="cellIs" dxfId="2" priority="99" operator="lessThan">
      <formula>0</formula>
    </cfRule>
    <cfRule type="cellIs" dxfId="3" priority="98" operator="equal">
      <formula>"旷考"</formula>
    </cfRule>
    <cfRule type="cellIs" dxfId="4" priority="97" operator="equal">
      <formula>"请假"</formula>
    </cfRule>
  </conditionalFormatting>
  <conditionalFormatting sqref="H46:I46">
    <cfRule type="cellIs" priority="60" operator="between">
      <formula>90</formula>
      <formula>100</formula>
    </cfRule>
    <cfRule type="cellIs" dxfId="0" priority="59" operator="between">
      <formula>70</formula>
      <formula>89.999</formula>
    </cfRule>
    <cfRule type="cellIs" dxfId="1" priority="58" operator="between">
      <formula>0.0001</formula>
      <formula>69.99</formula>
    </cfRule>
    <cfRule type="cellIs" dxfId="2" priority="57" operator="lessThan">
      <formula>0</formula>
    </cfRule>
    <cfRule type="cellIs" dxfId="3" priority="56" operator="equal">
      <formula>"旷考"</formula>
    </cfRule>
    <cfRule type="cellIs" dxfId="4" priority="55" operator="equal">
      <formula>"请假"</formula>
    </cfRule>
  </conditionalFormatting>
  <conditionalFormatting sqref="J46:O46">
    <cfRule type="cellIs" priority="84" operator="between">
      <formula>90</formula>
      <formula>100</formula>
    </cfRule>
    <cfRule type="cellIs" dxfId="0" priority="83" operator="between">
      <formula>70</formula>
      <formula>89.999</formula>
    </cfRule>
    <cfRule type="cellIs" dxfId="1" priority="82" operator="between">
      <formula>0.0001</formula>
      <formula>69.99</formula>
    </cfRule>
    <cfRule type="cellIs" dxfId="2" priority="81" operator="lessThan">
      <formula>0</formula>
    </cfRule>
    <cfRule type="cellIs" dxfId="3" priority="80" operator="equal">
      <formula>"旷考"</formula>
    </cfRule>
    <cfRule type="cellIs" dxfId="4" priority="79" operator="equal">
      <formula>"请假"</formula>
    </cfRule>
  </conditionalFormatting>
  <conditionalFormatting sqref="P46:Q46">
    <cfRule type="cellIs" priority="66" operator="between">
      <formula>90</formula>
      <formula>100</formula>
    </cfRule>
    <cfRule type="cellIs" dxfId="0" priority="65" operator="between">
      <formula>70</formula>
      <formula>89.999</formula>
    </cfRule>
    <cfRule type="cellIs" dxfId="1" priority="64" operator="between">
      <formula>0.0001</formula>
      <formula>69.99</formula>
    </cfRule>
    <cfRule type="cellIs" dxfId="2" priority="63" operator="lessThan">
      <formula>0</formula>
    </cfRule>
    <cfRule type="cellIs" dxfId="3" priority="62" operator="equal">
      <formula>"旷考"</formula>
    </cfRule>
    <cfRule type="cellIs" dxfId="4" priority="61" operator="equal">
      <formula>"请假"</formula>
    </cfRule>
  </conditionalFormatting>
  <conditionalFormatting sqref="R46:S46">
    <cfRule type="cellIs" priority="72" operator="between">
      <formula>90</formula>
      <formula>100</formula>
    </cfRule>
    <cfRule type="cellIs" dxfId="0" priority="71" operator="between">
      <formula>70</formula>
      <formula>89.999</formula>
    </cfRule>
    <cfRule type="cellIs" dxfId="1" priority="70" operator="between">
      <formula>0.0001</formula>
      <formula>69.99</formula>
    </cfRule>
    <cfRule type="cellIs" dxfId="2" priority="69" operator="lessThan">
      <formula>0</formula>
    </cfRule>
    <cfRule type="cellIs" dxfId="3" priority="68" operator="equal">
      <formula>"旷考"</formula>
    </cfRule>
    <cfRule type="cellIs" dxfId="4" priority="67" operator="equal">
      <formula>"请假"</formula>
    </cfRule>
  </conditionalFormatting>
  <conditionalFormatting sqref="T46">
    <cfRule type="cellIs" priority="78" operator="between">
      <formula>90</formula>
      <formula>100</formula>
    </cfRule>
    <cfRule type="cellIs" dxfId="0" priority="77" operator="between">
      <formula>70</formula>
      <formula>89.999</formula>
    </cfRule>
    <cfRule type="cellIs" dxfId="1" priority="76" operator="between">
      <formula>0.0001</formula>
      <formula>69.99</formula>
    </cfRule>
    <cfRule type="cellIs" dxfId="2" priority="75" operator="lessThan">
      <formula>0</formula>
    </cfRule>
    <cfRule type="cellIs" dxfId="3" priority="74" operator="equal">
      <formula>"旷考"</formula>
    </cfRule>
    <cfRule type="cellIs" dxfId="4" priority="73" operator="equal">
      <formula>"请假"</formula>
    </cfRule>
  </conditionalFormatting>
  <conditionalFormatting sqref="H49:I49">
    <cfRule type="cellIs" priority="6" operator="between">
      <formula>90</formula>
      <formula>100</formula>
    </cfRule>
    <cfRule type="cellIs" dxfId="0" priority="5" operator="between">
      <formula>70</formula>
      <formula>89.999</formula>
    </cfRule>
    <cfRule type="cellIs" dxfId="1" priority="4" operator="between">
      <formula>0.0001</formula>
      <formula>69.99</formula>
    </cfRule>
    <cfRule type="cellIs" dxfId="2" priority="3" operator="lessThan">
      <formula>0</formula>
    </cfRule>
    <cfRule type="cellIs" dxfId="3" priority="2" operator="equal">
      <formula>"旷考"</formula>
    </cfRule>
    <cfRule type="cellIs" dxfId="4" priority="1" operator="equal">
      <formula>"请假"</formula>
    </cfRule>
  </conditionalFormatting>
  <conditionalFormatting sqref="P49:Q49">
    <cfRule type="cellIs" priority="12" operator="between">
      <formula>90</formula>
      <formula>100</formula>
    </cfRule>
    <cfRule type="cellIs" dxfId="0" priority="11" operator="between">
      <formula>70</formula>
      <formula>89.999</formula>
    </cfRule>
    <cfRule type="cellIs" dxfId="1" priority="10" operator="between">
      <formula>0.0001</formula>
      <formula>69.99</formula>
    </cfRule>
    <cfRule type="cellIs" dxfId="2" priority="9" operator="lessThan">
      <formula>0</formula>
    </cfRule>
    <cfRule type="cellIs" dxfId="3" priority="8" operator="equal">
      <formula>"旷考"</formula>
    </cfRule>
    <cfRule type="cellIs" dxfId="4" priority="7" operator="equal">
      <formula>"请假"</formula>
    </cfRule>
  </conditionalFormatting>
  <conditionalFormatting sqref="R49:S49">
    <cfRule type="cellIs" priority="18" operator="between">
      <formula>90</formula>
      <formula>100</formula>
    </cfRule>
    <cfRule type="cellIs" dxfId="0" priority="17" operator="between">
      <formula>70</formula>
      <formula>89.999</formula>
    </cfRule>
    <cfRule type="cellIs" dxfId="1" priority="16" operator="between">
      <formula>0.0001</formula>
      <formula>69.99</formula>
    </cfRule>
    <cfRule type="cellIs" dxfId="2" priority="15" operator="lessThan">
      <formula>0</formula>
    </cfRule>
    <cfRule type="cellIs" dxfId="3" priority="14" operator="equal">
      <formula>"旷考"</formula>
    </cfRule>
    <cfRule type="cellIs" dxfId="4" priority="13" operator="equal">
      <formula>"请假"</formula>
    </cfRule>
  </conditionalFormatting>
  <conditionalFormatting sqref="H50:AO50">
    <cfRule type="cellIs" dxfId="5" priority="749" operator="equal">
      <formula>"旷考"</formula>
    </cfRule>
    <cfRule type="cellIs" dxfId="5" priority="748" operator="equal">
      <formula>"旷考"</formula>
    </cfRule>
  </conditionalFormatting>
  <conditionalFormatting sqref="H57:AO57">
    <cfRule type="cellIs" dxfId="5" priority="747" operator="equal">
      <formula>"旷考"</formula>
    </cfRule>
    <cfRule type="cellIs" dxfId="5" priority="746" operator="equal">
      <formula>"旷考"</formula>
    </cfRule>
    <cfRule type="cellIs" dxfId="5" priority="745" operator="equal">
      <formula>"旷考"</formula>
    </cfRule>
  </conditionalFormatting>
  <conditionalFormatting sqref="H64:AO64">
    <cfRule type="cellIs" dxfId="5" priority="744" operator="equal">
      <formula>"旷考"</formula>
    </cfRule>
    <cfRule type="cellIs" dxfId="5" priority="743" operator="equal">
      <formula>"旷考"</formula>
    </cfRule>
    <cfRule type="cellIs" dxfId="5" priority="742" operator="equal">
      <formula>"旷考"</formula>
    </cfRule>
    <cfRule type="cellIs" dxfId="5" priority="741" operator="equal">
      <formula>"旷考"</formula>
    </cfRule>
  </conditionalFormatting>
  <conditionalFormatting sqref="H71:AO71">
    <cfRule type="cellIs" dxfId="5" priority="735" operator="equal">
      <formula>"旷考"</formula>
    </cfRule>
    <cfRule type="cellIs" dxfId="5" priority="734" operator="equal">
      <formula>"旷考"</formula>
    </cfRule>
    <cfRule type="cellIs" dxfId="5" priority="733" operator="equal">
      <formula>"旷考"</formula>
    </cfRule>
    <cfRule type="cellIs" dxfId="5" priority="732" operator="equal">
      <formula>"旷考"</formula>
    </cfRule>
    <cfRule type="cellIs" dxfId="5" priority="731" operator="equal">
      <formula>"旷考"</formula>
    </cfRule>
  </conditionalFormatting>
  <conditionalFormatting sqref="H78:AO78">
    <cfRule type="cellIs" dxfId="5" priority="730" operator="equal">
      <formula>"旷考"</formula>
    </cfRule>
    <cfRule type="cellIs" dxfId="5" priority="729" operator="equal">
      <formula>"旷考"</formula>
    </cfRule>
    <cfRule type="cellIs" dxfId="5" priority="728" operator="equal">
      <formula>"旷考"</formula>
    </cfRule>
    <cfRule type="cellIs" dxfId="5" priority="727" operator="equal">
      <formula>"旷考"</formula>
    </cfRule>
    <cfRule type="cellIs" dxfId="5" priority="726" operator="equal">
      <formula>"旷考"</formula>
    </cfRule>
    <cfRule type="cellIs" dxfId="5" priority="725" operator="equal">
      <formula>"旷考"</formula>
    </cfRule>
  </conditionalFormatting>
  <conditionalFormatting sqref="H85:AO85">
    <cfRule type="cellIs" dxfId="5" priority="717" operator="equal">
      <formula>"旷考"</formula>
    </cfRule>
    <cfRule type="cellIs" dxfId="5" priority="716" operator="equal">
      <formula>"旷考"</formula>
    </cfRule>
    <cfRule type="cellIs" dxfId="5" priority="715" operator="equal">
      <formula>"旷考"</formula>
    </cfRule>
    <cfRule type="cellIs" dxfId="5" priority="714" operator="equal">
      <formula>"旷考"</formula>
    </cfRule>
    <cfRule type="cellIs" dxfId="5" priority="713" operator="equal">
      <formula>"旷考"</formula>
    </cfRule>
    <cfRule type="cellIs" dxfId="5" priority="712" operator="equal">
      <formula>"旷考"</formula>
    </cfRule>
    <cfRule type="cellIs" dxfId="5" priority="711" operator="equal">
      <formula>"旷考"</formula>
    </cfRule>
  </conditionalFormatting>
  <conditionalFormatting sqref="H92:AO92">
    <cfRule type="cellIs" dxfId="5" priority="710" operator="equal">
      <formula>"旷考"</formula>
    </cfRule>
    <cfRule type="cellIs" dxfId="5" priority="709" operator="equal">
      <formula>"旷考"</formula>
    </cfRule>
    <cfRule type="cellIs" dxfId="5" priority="708" operator="equal">
      <formula>"旷考"</formula>
    </cfRule>
    <cfRule type="cellIs" dxfId="5" priority="707" operator="equal">
      <formula>"旷考"</formula>
    </cfRule>
    <cfRule type="cellIs" dxfId="5" priority="706" operator="equal">
      <formula>"旷考"</formula>
    </cfRule>
    <cfRule type="cellIs" dxfId="5" priority="705" operator="equal">
      <formula>"旷考"</formula>
    </cfRule>
    <cfRule type="cellIs" dxfId="5" priority="704" operator="equal">
      <formula>"旷考"</formula>
    </cfRule>
    <cfRule type="cellIs" dxfId="5" priority="703" operator="equal">
      <formula>"旷考"</formula>
    </cfRule>
  </conditionalFormatting>
  <conditionalFormatting sqref="R9:R13">
    <cfRule type="cellIs" priority="624" operator="between">
      <formula>90</formula>
      <formula>100</formula>
    </cfRule>
    <cfRule type="cellIs" dxfId="0" priority="623" operator="between">
      <formula>70</formula>
      <formula>89.999</formula>
    </cfRule>
    <cfRule type="cellIs" dxfId="1" priority="622" operator="between">
      <formula>0.0001</formula>
      <formula>69.99</formula>
    </cfRule>
    <cfRule type="cellIs" dxfId="2" priority="621" operator="lessThan">
      <formula>0</formula>
    </cfRule>
    <cfRule type="cellIs" dxfId="3" priority="620" operator="equal">
      <formula>"旷考"</formula>
    </cfRule>
    <cfRule type="cellIs" dxfId="4" priority="619" operator="equal">
      <formula>"请假"</formula>
    </cfRule>
  </conditionalFormatting>
  <conditionalFormatting sqref="S9:S13">
    <cfRule type="cellIs" priority="618" operator="between">
      <formula>90</formula>
      <formula>100</formula>
    </cfRule>
    <cfRule type="cellIs" dxfId="0" priority="617" operator="between">
      <formula>70</formula>
      <formula>89.999</formula>
    </cfRule>
    <cfRule type="cellIs" dxfId="1" priority="616" operator="between">
      <formula>0.0001</formula>
      <formula>69.99</formula>
    </cfRule>
    <cfRule type="cellIs" dxfId="2" priority="615" operator="lessThan">
      <formula>0</formula>
    </cfRule>
    <cfRule type="cellIs" dxfId="3" priority="614" operator="equal">
      <formula>"旷考"</formula>
    </cfRule>
    <cfRule type="cellIs" dxfId="4" priority="613" operator="equal">
      <formula>"请假"</formula>
    </cfRule>
  </conditionalFormatting>
  <conditionalFormatting sqref="T30:T31">
    <cfRule type="cellIs" priority="402" operator="between">
      <formula>90</formula>
      <formula>100</formula>
    </cfRule>
    <cfRule type="cellIs" dxfId="0" priority="401" operator="between">
      <formula>70</formula>
      <formula>89.999</formula>
    </cfRule>
    <cfRule type="cellIs" dxfId="1" priority="400" operator="between">
      <formula>0.0001</formula>
      <formula>69.99</formula>
    </cfRule>
    <cfRule type="cellIs" dxfId="2" priority="399" operator="lessThan">
      <formula>0</formula>
    </cfRule>
    <cfRule type="cellIs" dxfId="3" priority="398" operator="equal">
      <formula>"旷考"</formula>
    </cfRule>
    <cfRule type="cellIs" dxfId="4" priority="397" operator="equal">
      <formula>"请假"</formula>
    </cfRule>
  </conditionalFormatting>
  <conditionalFormatting sqref="T47:T48">
    <cfRule type="cellIs" priority="48" operator="between">
      <formula>90</formula>
      <formula>100</formula>
    </cfRule>
    <cfRule type="cellIs" dxfId="0" priority="47" operator="between">
      <formula>70</formula>
      <formula>89.999</formula>
    </cfRule>
    <cfRule type="cellIs" dxfId="1" priority="46" operator="between">
      <formula>0.0001</formula>
      <formula>69.99</formula>
    </cfRule>
    <cfRule type="cellIs" dxfId="2" priority="45" operator="lessThan">
      <formula>0</formula>
    </cfRule>
    <cfRule type="cellIs" dxfId="3" priority="44" operator="equal">
      <formula>"旷考"</formula>
    </cfRule>
    <cfRule type="cellIs" dxfId="4" priority="43" operator="equal">
      <formula>"请假"</formula>
    </cfRule>
  </conditionalFormatting>
  <conditionalFormatting sqref="I9:I13 H9:H10 H12:H13">
    <cfRule type="cellIs" priority="630" operator="between">
      <formula>90</formula>
      <formula>100</formula>
    </cfRule>
    <cfRule type="cellIs" dxfId="0" priority="629" operator="between">
      <formula>70</formula>
      <formula>89.999</formula>
    </cfRule>
    <cfRule type="cellIs" dxfId="1" priority="628" operator="between">
      <formula>0.0001</formula>
      <formula>69.99</formula>
    </cfRule>
    <cfRule type="cellIs" dxfId="2" priority="627" operator="lessThan">
      <formula>0</formula>
    </cfRule>
    <cfRule type="cellIs" dxfId="3" priority="626" operator="equal">
      <formula>"旷考"</formula>
    </cfRule>
    <cfRule type="cellIs" dxfId="4" priority="625" operator="equal">
      <formula>"请假"</formula>
    </cfRule>
  </conditionalFormatting>
  <conditionalFormatting sqref="J9:O13 T9:T13">
    <cfRule type="cellIs" priority="654" operator="between">
      <formula>90</formula>
      <formula>100</formula>
    </cfRule>
    <cfRule type="cellIs" dxfId="0" priority="653" operator="between">
      <formula>70</formula>
      <formula>89.999</formula>
    </cfRule>
    <cfRule type="cellIs" dxfId="1" priority="652" operator="between">
      <formula>0.0001</formula>
      <formula>69.99</formula>
    </cfRule>
    <cfRule type="cellIs" dxfId="2" priority="651" operator="lessThan">
      <formula>0</formula>
    </cfRule>
    <cfRule type="cellIs" dxfId="3" priority="650" operator="equal">
      <formula>"旷考"</formula>
    </cfRule>
    <cfRule type="cellIs" dxfId="4" priority="649" operator="equal">
      <formula>"请假"</formula>
    </cfRule>
  </conditionalFormatting>
  <conditionalFormatting sqref="J14:O14 J86:O91 J79:O84 J58:O63 J65:O70 J51:O56 J72:O77 AN9:AO14 AD9:AI14 U9:AA13 T14:AA14">
    <cfRule type="cellIs" dxfId="4" priority="2048" operator="equal">
      <formula>"请假"</formula>
    </cfRule>
    <cfRule type="cellIs" dxfId="3" priority="2049" operator="equal">
      <formula>"旷考"</formula>
    </cfRule>
    <cfRule type="cellIs" dxfId="2" priority="2050" operator="lessThan">
      <formula>0</formula>
    </cfRule>
    <cfRule type="cellIs" dxfId="1" priority="2051" operator="between">
      <formula>0.0001</formula>
      <formula>69.99</formula>
    </cfRule>
    <cfRule type="cellIs" dxfId="0" priority="2052" operator="between">
      <formula>70</formula>
      <formula>89.999</formula>
    </cfRule>
    <cfRule type="cellIs" priority="2053" operator="between">
      <formula>90</formula>
      <formula>100</formula>
    </cfRule>
  </conditionalFormatting>
  <conditionalFormatting sqref="AB9:AC14">
    <cfRule type="cellIs" dxfId="4" priority="2036" operator="equal">
      <formula>"请假"</formula>
    </cfRule>
    <cfRule type="cellIs" dxfId="3" priority="2037" operator="equal">
      <formula>"旷考"</formula>
    </cfRule>
    <cfRule type="cellIs" dxfId="2" priority="2038" operator="lessThan">
      <formula>0</formula>
    </cfRule>
    <cfRule type="cellIs" dxfId="1" priority="2039" operator="between">
      <formula>0.0001</formula>
      <formula>69.99</formula>
    </cfRule>
    <cfRule type="cellIs" dxfId="0" priority="2040" operator="between">
      <formula>70</formula>
      <formula>89.999</formula>
    </cfRule>
    <cfRule type="cellIs" priority="2041" operator="between">
      <formula>90</formula>
      <formula>100</formula>
    </cfRule>
  </conditionalFormatting>
  <conditionalFormatting sqref="AJ9:AK14">
    <cfRule type="cellIs" dxfId="4" priority="1488" operator="equal">
      <formula>"请假"</formula>
    </cfRule>
    <cfRule type="cellIs" dxfId="3" priority="1489" operator="equal">
      <formula>"旷考"</formula>
    </cfRule>
    <cfRule type="cellIs" dxfId="2" priority="1490" operator="lessThan">
      <formula>0</formula>
    </cfRule>
    <cfRule type="cellIs" dxfId="1" priority="1491" operator="between">
      <formula>0.0001</formula>
      <formula>69.99</formula>
    </cfRule>
    <cfRule type="cellIs" dxfId="0" priority="1492" operator="between">
      <formula>70</formula>
      <formula>89.999</formula>
    </cfRule>
    <cfRule type="cellIs" priority="1493" operator="between">
      <formula>90</formula>
      <formula>100</formula>
    </cfRule>
  </conditionalFormatting>
  <conditionalFormatting sqref="AL9:AM14">
    <cfRule type="cellIs" dxfId="4" priority="1241" operator="equal">
      <formula>"请假"</formula>
    </cfRule>
    <cfRule type="cellIs" dxfId="3" priority="1242" operator="equal">
      <formula>"旷考"</formula>
    </cfRule>
    <cfRule type="cellIs" dxfId="2" priority="1243" operator="lessThan">
      <formula>0</formula>
    </cfRule>
    <cfRule type="cellIs" dxfId="1" priority="1244" operator="between">
      <formula>0.0001</formula>
      <formula>69.99</formula>
    </cfRule>
    <cfRule type="cellIs" dxfId="0" priority="1245" operator="between">
      <formula>70</formula>
      <formula>89.999</formula>
    </cfRule>
    <cfRule type="cellIs" priority="1246" operator="between">
      <formula>90</formula>
      <formula>100</formula>
    </cfRule>
  </conditionalFormatting>
  <conditionalFormatting sqref="AP9:AQ15 AP93:AQ93">
    <cfRule type="cellIs" dxfId="6" priority="2232" operator="equal">
      <formula>0</formula>
    </cfRule>
  </conditionalFormatting>
  <conditionalFormatting sqref="P10:Q13">
    <cfRule type="cellIs" priority="648" operator="between">
      <formula>90</formula>
      <formula>100</formula>
    </cfRule>
    <cfRule type="cellIs" dxfId="0" priority="647" operator="between">
      <formula>70</formula>
      <formula>89.999</formula>
    </cfRule>
    <cfRule type="cellIs" dxfId="1" priority="646" operator="between">
      <formula>0.0001</formula>
      <formula>69.99</formula>
    </cfRule>
    <cfRule type="cellIs" dxfId="2" priority="645" operator="lessThan">
      <formula>0</formula>
    </cfRule>
    <cfRule type="cellIs" dxfId="3" priority="644" operator="equal">
      <formula>"旷考"</formula>
    </cfRule>
    <cfRule type="cellIs" dxfId="4" priority="643" operator="equal">
      <formula>"请假"</formula>
    </cfRule>
  </conditionalFormatting>
  <conditionalFormatting sqref="H14:I14 H86:I91 H79:I84 H72:I77 H65:I70 H58:I63 H51:I56">
    <cfRule type="cellIs" dxfId="4" priority="1336" operator="equal">
      <formula>"请假"</formula>
    </cfRule>
    <cfRule type="cellIs" dxfId="3" priority="1337" operator="equal">
      <formula>"旷考"</formula>
    </cfRule>
    <cfRule type="cellIs" dxfId="2" priority="1338" operator="lessThan">
      <formula>0</formula>
    </cfRule>
    <cfRule type="cellIs" dxfId="1" priority="1339" operator="between">
      <formula>0.0001</formula>
      <formula>69.99</formula>
    </cfRule>
    <cfRule type="cellIs" dxfId="0" priority="1340" operator="between">
      <formula>70</formula>
      <formula>89.999</formula>
    </cfRule>
    <cfRule type="cellIs" priority="1341" operator="between">
      <formula>90</formula>
      <formula>100</formula>
    </cfRule>
  </conditionalFormatting>
  <conditionalFormatting sqref="P14:Q14 P86:Q91 P79:Q84 P58:Q63 P65:Q70 P51:Q56 P72:Q77">
    <cfRule type="cellIs" priority="777" operator="between">
      <formula>90</formula>
      <formula>100</formula>
    </cfRule>
    <cfRule type="cellIs" dxfId="0" priority="776" operator="between">
      <formula>70</formula>
      <formula>89.999</formula>
    </cfRule>
    <cfRule type="cellIs" dxfId="1" priority="775" operator="between">
      <formula>0.0001</formula>
      <formula>69.99</formula>
    </cfRule>
    <cfRule type="cellIs" dxfId="2" priority="774" operator="lessThan">
      <formula>0</formula>
    </cfRule>
    <cfRule type="cellIs" dxfId="3" priority="773" operator="equal">
      <formula>"旷考"</formula>
    </cfRule>
    <cfRule type="cellIs" dxfId="4" priority="772" operator="equal">
      <formula>"请假"</formula>
    </cfRule>
  </conditionalFormatting>
  <conditionalFormatting sqref="H15:AO15 H92:AO92 H85:AO85 H78:AO78 H71:AO71 H64:AO64 H57:AO57 H50:AO50 H43:AO43 H36:AO36 H29:AO29 H22:AO22">
    <cfRule type="cellIs" dxfId="5" priority="1335" operator="equal">
      <formula>"旷考"</formula>
    </cfRule>
  </conditionalFormatting>
  <conditionalFormatting sqref="H16:I18">
    <cfRule type="cellIs" priority="594" operator="between">
      <formula>90</formula>
      <formula>100</formula>
    </cfRule>
    <cfRule type="cellIs" dxfId="0" priority="593" operator="between">
      <formula>70</formula>
      <formula>89.999</formula>
    </cfRule>
    <cfRule type="cellIs" dxfId="1" priority="592" operator="between">
      <formula>0.0001</formula>
      <formula>69.99</formula>
    </cfRule>
    <cfRule type="cellIs" dxfId="2" priority="591" operator="lessThan">
      <formula>0</formula>
    </cfRule>
    <cfRule type="cellIs" dxfId="3" priority="590" operator="equal">
      <formula>"旷考"</formula>
    </cfRule>
    <cfRule type="cellIs" dxfId="4" priority="589" operator="equal">
      <formula>"请假"</formula>
    </cfRule>
  </conditionalFormatting>
  <conditionalFormatting sqref="J16:O18 T16:T18">
    <cfRule type="cellIs" priority="612" operator="between">
      <formula>90</formula>
      <formula>100</formula>
    </cfRule>
    <cfRule type="cellIs" dxfId="0" priority="611" operator="between">
      <formula>70</formula>
      <formula>89.999</formula>
    </cfRule>
    <cfRule type="cellIs" dxfId="1" priority="610" operator="between">
      <formula>0.0001</formula>
      <formula>69.99</formula>
    </cfRule>
    <cfRule type="cellIs" dxfId="2" priority="609" operator="lessThan">
      <formula>0</formula>
    </cfRule>
    <cfRule type="cellIs" dxfId="3" priority="608" operator="equal">
      <formula>"旷考"</formula>
    </cfRule>
    <cfRule type="cellIs" dxfId="4" priority="607" operator="equal">
      <formula>"请假"</formula>
    </cfRule>
  </conditionalFormatting>
  <conditionalFormatting sqref="J21:O21 AD16:AI21 U16:AA20 T21:AA21">
    <cfRule type="cellIs" dxfId="4" priority="898" operator="equal">
      <formula>"请假"</formula>
    </cfRule>
    <cfRule type="cellIs" dxfId="3" priority="899" operator="equal">
      <formula>"旷考"</formula>
    </cfRule>
    <cfRule type="cellIs" dxfId="2" priority="900" operator="lessThan">
      <formula>0</formula>
    </cfRule>
    <cfRule type="cellIs" dxfId="1" priority="901" operator="between">
      <formula>0.0001</formula>
      <formula>69.99</formula>
    </cfRule>
    <cfRule type="cellIs" dxfId="0" priority="902" operator="between">
      <formula>70</formula>
      <formula>89.999</formula>
    </cfRule>
    <cfRule type="cellIs" priority="903" operator="between">
      <formula>90</formula>
      <formula>100</formula>
    </cfRule>
  </conditionalFormatting>
  <conditionalFormatting sqref="P16:Q18">
    <cfRule type="cellIs" priority="600" operator="between">
      <formula>90</formula>
      <formula>100</formula>
    </cfRule>
    <cfRule type="cellIs" dxfId="0" priority="599" operator="between">
      <formula>70</formula>
      <formula>89.999</formula>
    </cfRule>
    <cfRule type="cellIs" dxfId="1" priority="598" operator="between">
      <formula>0.0001</formula>
      <formula>69.99</formula>
    </cfRule>
    <cfRule type="cellIs" dxfId="2" priority="597" operator="lessThan">
      <formula>0</formula>
    </cfRule>
    <cfRule type="cellIs" dxfId="3" priority="596" operator="equal">
      <formula>"旷考"</formula>
    </cfRule>
    <cfRule type="cellIs" dxfId="4" priority="595" operator="equal">
      <formula>"请假"</formula>
    </cfRule>
  </conditionalFormatting>
  <conditionalFormatting sqref="R16:S18">
    <cfRule type="cellIs" priority="606" operator="between">
      <formula>90</formula>
      <formula>100</formula>
    </cfRule>
    <cfRule type="cellIs" dxfId="0" priority="605" operator="between">
      <formula>70</formula>
      <formula>89.999</formula>
    </cfRule>
    <cfRule type="cellIs" dxfId="1" priority="604" operator="between">
      <formula>0.0001</formula>
      <formula>69.99</formula>
    </cfRule>
    <cfRule type="cellIs" dxfId="2" priority="603" operator="lessThan">
      <formula>0</formula>
    </cfRule>
    <cfRule type="cellIs" dxfId="3" priority="602" operator="equal">
      <formula>"旷考"</formula>
    </cfRule>
    <cfRule type="cellIs" dxfId="4" priority="601" operator="equal">
      <formula>"请假"</formula>
    </cfRule>
  </conditionalFormatting>
  <conditionalFormatting sqref="AB16:AC21">
    <cfRule type="cellIs" dxfId="4" priority="886" operator="equal">
      <formula>"请假"</formula>
    </cfRule>
    <cfRule type="cellIs" dxfId="3" priority="887" operator="equal">
      <formula>"旷考"</formula>
    </cfRule>
    <cfRule type="cellIs" dxfId="2" priority="888" operator="lessThan">
      <formula>0</formula>
    </cfRule>
    <cfRule type="cellIs" dxfId="1" priority="889" operator="between">
      <formula>0.0001</formula>
      <formula>69.99</formula>
    </cfRule>
    <cfRule type="cellIs" dxfId="0" priority="890" operator="between">
      <formula>70</formula>
      <formula>89.999</formula>
    </cfRule>
    <cfRule type="cellIs" priority="891" operator="between">
      <formula>90</formula>
      <formula>100</formula>
    </cfRule>
  </conditionalFormatting>
  <conditionalFormatting sqref="AJ16:AK21">
    <cfRule type="cellIs" dxfId="4" priority="880" operator="equal">
      <formula>"请假"</formula>
    </cfRule>
    <cfRule type="cellIs" dxfId="3" priority="881" operator="equal">
      <formula>"旷考"</formula>
    </cfRule>
    <cfRule type="cellIs" dxfId="2" priority="882" operator="lessThan">
      <formula>0</formula>
    </cfRule>
    <cfRule type="cellIs" dxfId="1" priority="883" operator="between">
      <formula>0.0001</formula>
      <formula>69.99</formula>
    </cfRule>
    <cfRule type="cellIs" dxfId="0" priority="884" operator="between">
      <formula>70</formula>
      <formula>89.999</formula>
    </cfRule>
    <cfRule type="cellIs" priority="885" operator="between">
      <formula>90</formula>
      <formula>100</formula>
    </cfRule>
  </conditionalFormatting>
  <conditionalFormatting sqref="AL16:AM21">
    <cfRule type="cellIs" dxfId="4" priority="862" operator="equal">
      <formula>"请假"</formula>
    </cfRule>
    <cfRule type="cellIs" dxfId="3" priority="863" operator="equal">
      <formula>"旷考"</formula>
    </cfRule>
    <cfRule type="cellIs" dxfId="2" priority="864" operator="lessThan">
      <formula>0</formula>
    </cfRule>
    <cfRule type="cellIs" dxfId="1" priority="865" operator="between">
      <formula>0.0001</formula>
      <formula>69.99</formula>
    </cfRule>
    <cfRule type="cellIs" dxfId="0" priority="866" operator="between">
      <formula>70</formula>
      <formula>89.999</formula>
    </cfRule>
    <cfRule type="cellIs" priority="867" operator="between">
      <formula>90</formula>
      <formula>100</formula>
    </cfRule>
  </conditionalFormatting>
  <conditionalFormatting sqref="AN16:AO21">
    <cfRule type="cellIs" dxfId="4" priority="1096" operator="equal">
      <formula>"请假"</formula>
    </cfRule>
    <cfRule type="cellIs" dxfId="3" priority="1097" operator="equal">
      <formula>"旷考"</formula>
    </cfRule>
    <cfRule type="cellIs" dxfId="2" priority="1098" operator="lessThan">
      <formula>0</formula>
    </cfRule>
    <cfRule type="cellIs" dxfId="1" priority="1099" operator="between">
      <formula>0.0001</formula>
      <formula>69.99</formula>
    </cfRule>
    <cfRule type="cellIs" dxfId="0" priority="1100" operator="between">
      <formula>70</formula>
      <formula>89.999</formula>
    </cfRule>
    <cfRule type="cellIs" priority="1101" operator="between">
      <formula>90</formula>
      <formula>100</formula>
    </cfRule>
  </conditionalFormatting>
  <conditionalFormatting sqref="AP16:AQ92">
    <cfRule type="cellIs" dxfId="6" priority="2035" operator="equal">
      <formula>0</formula>
    </cfRule>
  </conditionalFormatting>
  <conditionalFormatting sqref="J23:O23 T23">
    <cfRule type="cellIs" priority="528" operator="between">
      <formula>90</formula>
      <formula>100</formula>
    </cfRule>
    <cfRule type="cellIs" dxfId="0" priority="527" operator="between">
      <formula>70</formula>
      <formula>89.999</formula>
    </cfRule>
    <cfRule type="cellIs" dxfId="1" priority="526" operator="between">
      <formula>0.0001</formula>
      <formula>69.99</formula>
    </cfRule>
    <cfRule type="cellIs" dxfId="2" priority="525" operator="lessThan">
      <formula>0</formula>
    </cfRule>
    <cfRule type="cellIs" dxfId="3" priority="524" operator="equal">
      <formula>"旷考"</formula>
    </cfRule>
    <cfRule type="cellIs" dxfId="4" priority="523" operator="equal">
      <formula>"请假"</formula>
    </cfRule>
  </conditionalFormatting>
  <conditionalFormatting sqref="AD23:AI28 U23:AA28">
    <cfRule type="cellIs" dxfId="4" priority="856" operator="equal">
      <formula>"请假"</formula>
    </cfRule>
    <cfRule type="cellIs" dxfId="3" priority="857" operator="equal">
      <formula>"旷考"</formula>
    </cfRule>
    <cfRule type="cellIs" dxfId="2" priority="858" operator="lessThan">
      <formula>0</formula>
    </cfRule>
    <cfRule type="cellIs" dxfId="1" priority="859" operator="between">
      <formula>0.0001</formula>
      <formula>69.99</formula>
    </cfRule>
    <cfRule type="cellIs" dxfId="0" priority="860" operator="between">
      <formula>70</formula>
      <formula>89.999</formula>
    </cfRule>
    <cfRule type="cellIs" priority="861" operator="between">
      <formula>90</formula>
      <formula>100</formula>
    </cfRule>
  </conditionalFormatting>
  <conditionalFormatting sqref="AB23:AC28">
    <cfRule type="cellIs" dxfId="4" priority="844" operator="equal">
      <formula>"请假"</formula>
    </cfRule>
    <cfRule type="cellIs" dxfId="3" priority="845" operator="equal">
      <formula>"旷考"</formula>
    </cfRule>
    <cfRule type="cellIs" dxfId="2" priority="846" operator="lessThan">
      <formula>0</formula>
    </cfRule>
    <cfRule type="cellIs" dxfId="1" priority="847" operator="between">
      <formula>0.0001</formula>
      <formula>69.99</formula>
    </cfRule>
    <cfRule type="cellIs" dxfId="0" priority="848" operator="between">
      <formula>70</formula>
      <formula>89.999</formula>
    </cfRule>
    <cfRule type="cellIs" priority="849" operator="between">
      <formula>90</formula>
      <formula>100</formula>
    </cfRule>
  </conditionalFormatting>
  <conditionalFormatting sqref="AJ23:AK28">
    <cfRule type="cellIs" dxfId="4" priority="838" operator="equal">
      <formula>"请假"</formula>
    </cfRule>
    <cfRule type="cellIs" dxfId="3" priority="839" operator="equal">
      <formula>"旷考"</formula>
    </cfRule>
    <cfRule type="cellIs" dxfId="2" priority="840" operator="lessThan">
      <formula>0</formula>
    </cfRule>
    <cfRule type="cellIs" dxfId="1" priority="841" operator="between">
      <formula>0.0001</formula>
      <formula>69.99</formula>
    </cfRule>
    <cfRule type="cellIs" dxfId="0" priority="842" operator="between">
      <formula>70</formula>
      <formula>89.999</formula>
    </cfRule>
    <cfRule type="cellIs" priority="843" operator="between">
      <formula>90</formula>
      <formula>100</formula>
    </cfRule>
  </conditionalFormatting>
  <conditionalFormatting sqref="AL23:AM28">
    <cfRule type="cellIs" dxfId="4" priority="820" operator="equal">
      <formula>"请假"</formula>
    </cfRule>
    <cfRule type="cellIs" dxfId="3" priority="821" operator="equal">
      <formula>"旷考"</formula>
    </cfRule>
    <cfRule type="cellIs" dxfId="2" priority="822" operator="lessThan">
      <formula>0</formula>
    </cfRule>
    <cfRule type="cellIs" dxfId="1" priority="823" operator="between">
      <formula>0.0001</formula>
      <formula>69.99</formula>
    </cfRule>
    <cfRule type="cellIs" dxfId="0" priority="824" operator="between">
      <formula>70</formula>
      <formula>89.999</formula>
    </cfRule>
    <cfRule type="cellIs" priority="825" operator="between">
      <formula>90</formula>
      <formula>100</formula>
    </cfRule>
  </conditionalFormatting>
  <conditionalFormatting sqref="AN23:AO28">
    <cfRule type="cellIs" dxfId="4" priority="1030" operator="equal">
      <formula>"请假"</formula>
    </cfRule>
    <cfRule type="cellIs" dxfId="3" priority="1031" operator="equal">
      <formula>"旷考"</formula>
    </cfRule>
    <cfRule type="cellIs" dxfId="2" priority="1032" operator="lessThan">
      <formula>0</formula>
    </cfRule>
    <cfRule type="cellIs" dxfId="1" priority="1033" operator="between">
      <formula>0.0001</formula>
      <formula>69.99</formula>
    </cfRule>
    <cfRule type="cellIs" dxfId="0" priority="1034" operator="between">
      <formula>70</formula>
      <formula>89.999</formula>
    </cfRule>
    <cfRule type="cellIs" priority="1035" operator="between">
      <formula>90</formula>
      <formula>100</formula>
    </cfRule>
  </conditionalFormatting>
  <conditionalFormatting sqref="J24:O24 T24">
    <cfRule type="cellIs" priority="504" operator="between">
      <formula>90</formula>
      <formula>100</formula>
    </cfRule>
    <cfRule type="cellIs" dxfId="0" priority="503" operator="between">
      <formula>70</formula>
      <formula>89.999</formula>
    </cfRule>
    <cfRule type="cellIs" dxfId="1" priority="502" operator="between">
      <formula>0.0001</formula>
      <formula>69.99</formula>
    </cfRule>
    <cfRule type="cellIs" dxfId="2" priority="501" operator="lessThan">
      <formula>0</formula>
    </cfRule>
    <cfRule type="cellIs" dxfId="3" priority="500" operator="equal">
      <formula>"旷考"</formula>
    </cfRule>
    <cfRule type="cellIs" dxfId="4" priority="499" operator="equal">
      <formula>"请假"</formula>
    </cfRule>
  </conditionalFormatting>
  <conditionalFormatting sqref="H25:I26">
    <cfRule type="cellIs" priority="462" operator="between">
      <formula>90</formula>
      <formula>100</formula>
    </cfRule>
    <cfRule type="cellIs" dxfId="0" priority="461" operator="between">
      <formula>70</formula>
      <formula>89.999</formula>
    </cfRule>
    <cfRule type="cellIs" dxfId="1" priority="460" operator="between">
      <formula>0.0001</formula>
      <formula>69.99</formula>
    </cfRule>
    <cfRule type="cellIs" dxfId="2" priority="459" operator="lessThan">
      <formula>0</formula>
    </cfRule>
    <cfRule type="cellIs" dxfId="3" priority="458" operator="equal">
      <formula>"旷考"</formula>
    </cfRule>
    <cfRule type="cellIs" dxfId="4" priority="457" operator="equal">
      <formula>"请假"</formula>
    </cfRule>
  </conditionalFormatting>
  <conditionalFormatting sqref="J25:O26 T25:T26">
    <cfRule type="cellIs" priority="480" operator="between">
      <formula>90</formula>
      <formula>100</formula>
    </cfRule>
    <cfRule type="cellIs" dxfId="0" priority="479" operator="between">
      <formula>70</formula>
      <formula>89.999</formula>
    </cfRule>
    <cfRule type="cellIs" dxfId="1" priority="478" operator="between">
      <formula>0.0001</formula>
      <formula>69.99</formula>
    </cfRule>
    <cfRule type="cellIs" dxfId="2" priority="477" operator="lessThan">
      <formula>0</formula>
    </cfRule>
    <cfRule type="cellIs" dxfId="3" priority="476" operator="equal">
      <formula>"旷考"</formula>
    </cfRule>
    <cfRule type="cellIs" dxfId="4" priority="475" operator="equal">
      <formula>"请假"</formula>
    </cfRule>
  </conditionalFormatting>
  <conditionalFormatting sqref="P25:Q26">
    <cfRule type="cellIs" priority="468" operator="between">
      <formula>90</formula>
      <formula>100</formula>
    </cfRule>
    <cfRule type="cellIs" dxfId="0" priority="467" operator="between">
      <formula>70</formula>
      <formula>89.999</formula>
    </cfRule>
    <cfRule type="cellIs" dxfId="1" priority="466" operator="between">
      <formula>0.0001</formula>
      <formula>69.99</formula>
    </cfRule>
    <cfRule type="cellIs" dxfId="2" priority="465" operator="lessThan">
      <formula>0</formula>
    </cfRule>
    <cfRule type="cellIs" dxfId="3" priority="464" operator="equal">
      <formula>"旷考"</formula>
    </cfRule>
    <cfRule type="cellIs" dxfId="4" priority="463" operator="equal">
      <formula>"请假"</formula>
    </cfRule>
  </conditionalFormatting>
  <conditionalFormatting sqref="R25:S26">
    <cfRule type="cellIs" priority="474" operator="between">
      <formula>90</formula>
      <formula>100</formula>
    </cfRule>
    <cfRule type="cellIs" dxfId="0" priority="473" operator="between">
      <formula>70</formula>
      <formula>89.999</formula>
    </cfRule>
    <cfRule type="cellIs" dxfId="1" priority="472" operator="between">
      <formula>0.0001</formula>
      <formula>69.99</formula>
    </cfRule>
    <cfRule type="cellIs" dxfId="2" priority="471" operator="lessThan">
      <formula>0</formula>
    </cfRule>
    <cfRule type="cellIs" dxfId="3" priority="470" operator="equal">
      <formula>"旷考"</formula>
    </cfRule>
    <cfRule type="cellIs" dxfId="4" priority="469" operator="equal">
      <formula>"请假"</formula>
    </cfRule>
  </conditionalFormatting>
  <conditionalFormatting sqref="J27:O27 T27">
    <cfRule type="cellIs" priority="456" operator="between">
      <formula>90</formula>
      <formula>100</formula>
    </cfRule>
    <cfRule type="cellIs" dxfId="0" priority="455" operator="between">
      <formula>70</formula>
      <formula>89.999</formula>
    </cfRule>
    <cfRule type="cellIs" dxfId="1" priority="454" operator="between">
      <formula>0.0001</formula>
      <formula>69.99</formula>
    </cfRule>
    <cfRule type="cellIs" dxfId="2" priority="453" operator="lessThan">
      <formula>0</formula>
    </cfRule>
    <cfRule type="cellIs" dxfId="3" priority="452" operator="equal">
      <formula>"旷考"</formula>
    </cfRule>
    <cfRule type="cellIs" dxfId="4" priority="451" operator="equal">
      <formula>"请假"</formula>
    </cfRule>
  </conditionalFormatting>
  <conditionalFormatting sqref="J28:O28 T28">
    <cfRule type="cellIs" priority="432" operator="between">
      <formula>90</formula>
      <formula>100</formula>
    </cfRule>
    <cfRule type="cellIs" dxfId="0" priority="431" operator="between">
      <formula>70</formula>
      <formula>89.999</formula>
    </cfRule>
    <cfRule type="cellIs" dxfId="1" priority="430" operator="between">
      <formula>0.0001</formula>
      <formula>69.99</formula>
    </cfRule>
    <cfRule type="cellIs" dxfId="2" priority="429" operator="lessThan">
      <formula>0</formula>
    </cfRule>
    <cfRule type="cellIs" dxfId="3" priority="428" operator="equal">
      <formula>"旷考"</formula>
    </cfRule>
    <cfRule type="cellIs" dxfId="4" priority="427" operator="equal">
      <formula>"请假"</formula>
    </cfRule>
  </conditionalFormatting>
  <conditionalFormatting sqref="H30:I31">
    <cfRule type="cellIs" priority="384" operator="between">
      <formula>90</formula>
      <formula>100</formula>
    </cfRule>
    <cfRule type="cellIs" dxfId="0" priority="383" operator="between">
      <formula>70</formula>
      <formula>89.999</formula>
    </cfRule>
    <cfRule type="cellIs" dxfId="1" priority="382" operator="between">
      <formula>0.0001</formula>
      <formula>69.99</formula>
    </cfRule>
    <cfRule type="cellIs" dxfId="2" priority="381" operator="lessThan">
      <formula>0</formula>
    </cfRule>
    <cfRule type="cellIs" dxfId="3" priority="380" operator="equal">
      <formula>"旷考"</formula>
    </cfRule>
    <cfRule type="cellIs" dxfId="4" priority="379" operator="equal">
      <formula>"请假"</formula>
    </cfRule>
  </conditionalFormatting>
  <conditionalFormatting sqref="J30:O31">
    <cfRule type="cellIs" priority="408" operator="between">
      <formula>90</formula>
      <formula>100</formula>
    </cfRule>
    <cfRule type="cellIs" dxfId="0" priority="407" operator="between">
      <formula>70</formula>
      <formula>89.999</formula>
    </cfRule>
    <cfRule type="cellIs" dxfId="1" priority="406" operator="between">
      <formula>0.0001</formula>
      <formula>69.99</formula>
    </cfRule>
    <cfRule type="cellIs" dxfId="2" priority="405" operator="lessThan">
      <formula>0</formula>
    </cfRule>
    <cfRule type="cellIs" dxfId="3" priority="404" operator="equal">
      <formula>"旷考"</formula>
    </cfRule>
    <cfRule type="cellIs" dxfId="4" priority="403" operator="equal">
      <formula>"请假"</formula>
    </cfRule>
  </conditionalFormatting>
  <conditionalFormatting sqref="P30:Q31">
    <cfRule type="cellIs" priority="390" operator="between">
      <formula>90</formula>
      <formula>100</formula>
    </cfRule>
    <cfRule type="cellIs" dxfId="0" priority="389" operator="between">
      <formula>70</formula>
      <formula>89.999</formula>
    </cfRule>
    <cfRule type="cellIs" dxfId="1" priority="388" operator="between">
      <formula>0.0001</formula>
      <formula>69.99</formula>
    </cfRule>
    <cfRule type="cellIs" dxfId="2" priority="387" operator="lessThan">
      <formula>0</formula>
    </cfRule>
    <cfRule type="cellIs" dxfId="3" priority="386" operator="equal">
      <formula>"旷考"</formula>
    </cfRule>
    <cfRule type="cellIs" dxfId="4" priority="385" operator="equal">
      <formula>"请假"</formula>
    </cfRule>
  </conditionalFormatting>
  <conditionalFormatting sqref="R30:S31">
    <cfRule type="cellIs" priority="396" operator="between">
      <formula>90</formula>
      <formula>100</formula>
    </cfRule>
    <cfRule type="cellIs" dxfId="0" priority="395" operator="between">
      <formula>70</formula>
      <formula>89.999</formula>
    </cfRule>
    <cfRule type="cellIs" dxfId="1" priority="394" operator="between">
      <formula>0.0001</formula>
      <formula>69.99</formula>
    </cfRule>
    <cfRule type="cellIs" dxfId="2" priority="393" operator="lessThan">
      <formula>0</formula>
    </cfRule>
    <cfRule type="cellIs" dxfId="3" priority="392" operator="equal">
      <formula>"旷考"</formula>
    </cfRule>
    <cfRule type="cellIs" dxfId="4" priority="391" operator="equal">
      <formula>"请假"</formula>
    </cfRule>
  </conditionalFormatting>
  <conditionalFormatting sqref="AD30:AI35 U30:AA35">
    <cfRule type="cellIs" dxfId="4" priority="814" operator="equal">
      <formula>"请假"</formula>
    </cfRule>
    <cfRule type="cellIs" dxfId="3" priority="815" operator="equal">
      <formula>"旷考"</formula>
    </cfRule>
    <cfRule type="cellIs" dxfId="2" priority="816" operator="lessThan">
      <formula>0</formula>
    </cfRule>
    <cfRule type="cellIs" dxfId="1" priority="817" operator="between">
      <formula>0.0001</formula>
      <formula>69.99</formula>
    </cfRule>
    <cfRule type="cellIs" dxfId="0" priority="818" operator="between">
      <formula>70</formula>
      <formula>89.999</formula>
    </cfRule>
    <cfRule type="cellIs" priority="819" operator="between">
      <formula>90</formula>
      <formula>100</formula>
    </cfRule>
  </conditionalFormatting>
  <conditionalFormatting sqref="AB30:AC35">
    <cfRule type="cellIs" dxfId="4" priority="802" operator="equal">
      <formula>"请假"</formula>
    </cfRule>
    <cfRule type="cellIs" dxfId="3" priority="803" operator="equal">
      <formula>"旷考"</formula>
    </cfRule>
    <cfRule type="cellIs" dxfId="2" priority="804" operator="lessThan">
      <formula>0</formula>
    </cfRule>
    <cfRule type="cellIs" dxfId="1" priority="805" operator="between">
      <formula>0.0001</formula>
      <formula>69.99</formula>
    </cfRule>
    <cfRule type="cellIs" dxfId="0" priority="806" operator="between">
      <formula>70</formula>
      <formula>89.999</formula>
    </cfRule>
    <cfRule type="cellIs" priority="807" operator="between">
      <formula>90</formula>
      <formula>100</formula>
    </cfRule>
  </conditionalFormatting>
  <conditionalFormatting sqref="AJ30:AK35">
    <cfRule type="cellIs" dxfId="4" priority="796" operator="equal">
      <formula>"请假"</formula>
    </cfRule>
    <cfRule type="cellIs" dxfId="3" priority="797" operator="equal">
      <formula>"旷考"</formula>
    </cfRule>
    <cfRule type="cellIs" dxfId="2" priority="798" operator="lessThan">
      <formula>0</formula>
    </cfRule>
    <cfRule type="cellIs" dxfId="1" priority="799" operator="between">
      <formula>0.0001</formula>
      <formula>69.99</formula>
    </cfRule>
    <cfRule type="cellIs" dxfId="0" priority="800" operator="between">
      <formula>70</formula>
      <formula>89.999</formula>
    </cfRule>
    <cfRule type="cellIs" priority="801" operator="between">
      <formula>90</formula>
      <formula>100</formula>
    </cfRule>
  </conditionalFormatting>
  <conditionalFormatting sqref="AL30:AM35">
    <cfRule type="cellIs" dxfId="4" priority="778" operator="equal">
      <formula>"请假"</formula>
    </cfRule>
    <cfRule type="cellIs" dxfId="3" priority="779" operator="equal">
      <formula>"旷考"</formula>
    </cfRule>
    <cfRule type="cellIs" dxfId="2" priority="780" operator="lessThan">
      <formula>0</formula>
    </cfRule>
    <cfRule type="cellIs" dxfId="1" priority="781" operator="between">
      <formula>0.0001</formula>
      <formula>69.99</formula>
    </cfRule>
    <cfRule type="cellIs" dxfId="0" priority="782" operator="between">
      <formula>70</formula>
      <formula>89.999</formula>
    </cfRule>
    <cfRule type="cellIs" priority="783" operator="between">
      <formula>90</formula>
      <formula>100</formula>
    </cfRule>
  </conditionalFormatting>
  <conditionalFormatting sqref="AN30:AO35">
    <cfRule type="cellIs" dxfId="4" priority="964" operator="equal">
      <formula>"请假"</formula>
    </cfRule>
    <cfRule type="cellIs" dxfId="3" priority="965" operator="equal">
      <formula>"旷考"</formula>
    </cfRule>
    <cfRule type="cellIs" dxfId="2" priority="966" operator="lessThan">
      <formula>0</formula>
    </cfRule>
    <cfRule type="cellIs" dxfId="1" priority="967" operator="between">
      <formula>0.0001</formula>
      <formula>69.99</formula>
    </cfRule>
    <cfRule type="cellIs" dxfId="0" priority="968" operator="between">
      <formula>70</formula>
      <formula>89.999</formula>
    </cfRule>
    <cfRule type="cellIs" priority="969" operator="between">
      <formula>90</formula>
      <formula>100</formula>
    </cfRule>
  </conditionalFormatting>
  <conditionalFormatting sqref="J32:O32 T32">
    <cfRule type="cellIs" priority="378" operator="between">
      <formula>90</formula>
      <formula>100</formula>
    </cfRule>
    <cfRule type="cellIs" dxfId="0" priority="377" operator="between">
      <formula>70</formula>
      <formula>89.999</formula>
    </cfRule>
    <cfRule type="cellIs" dxfId="1" priority="376" operator="between">
      <formula>0.0001</formula>
      <formula>69.99</formula>
    </cfRule>
    <cfRule type="cellIs" dxfId="2" priority="375" operator="lessThan">
      <formula>0</formula>
    </cfRule>
    <cfRule type="cellIs" dxfId="3" priority="374" operator="equal">
      <formula>"旷考"</formula>
    </cfRule>
    <cfRule type="cellIs" dxfId="4" priority="373" operator="equal">
      <formula>"请假"</formula>
    </cfRule>
  </conditionalFormatting>
  <conditionalFormatting sqref="J33:O33 T33">
    <cfRule type="cellIs" priority="354" operator="between">
      <formula>90</formula>
      <formula>100</formula>
    </cfRule>
    <cfRule type="cellIs" dxfId="0" priority="353" operator="between">
      <formula>70</formula>
      <formula>89.999</formula>
    </cfRule>
    <cfRule type="cellIs" dxfId="1" priority="352" operator="between">
      <formula>0.0001</formula>
      <formula>69.99</formula>
    </cfRule>
    <cfRule type="cellIs" dxfId="2" priority="351" operator="lessThan">
      <formula>0</formula>
    </cfRule>
    <cfRule type="cellIs" dxfId="3" priority="350" operator="equal">
      <formula>"旷考"</formula>
    </cfRule>
    <cfRule type="cellIs" dxfId="4" priority="349" operator="equal">
      <formula>"请假"</formula>
    </cfRule>
  </conditionalFormatting>
  <conditionalFormatting sqref="J34:O34 T34">
    <cfRule type="cellIs" priority="330" operator="between">
      <formula>90</formula>
      <formula>100</formula>
    </cfRule>
    <cfRule type="cellIs" dxfId="0" priority="329" operator="between">
      <formula>70</formula>
      <formula>89.999</formula>
    </cfRule>
    <cfRule type="cellIs" dxfId="1" priority="328" operator="between">
      <formula>0.0001</formula>
      <formula>69.99</formula>
    </cfRule>
    <cfRule type="cellIs" dxfId="2" priority="327" operator="lessThan">
      <formula>0</formula>
    </cfRule>
    <cfRule type="cellIs" dxfId="3" priority="326" operator="equal">
      <formula>"旷考"</formula>
    </cfRule>
    <cfRule type="cellIs" dxfId="4" priority="325" operator="equal">
      <formula>"请假"</formula>
    </cfRule>
  </conditionalFormatting>
  <conditionalFormatting sqref="H37:I38">
    <cfRule type="cellIs" priority="258" operator="between">
      <formula>90</formula>
      <formula>100</formula>
    </cfRule>
    <cfRule type="cellIs" dxfId="0" priority="257" operator="between">
      <formula>70</formula>
      <formula>89.999</formula>
    </cfRule>
    <cfRule type="cellIs" dxfId="1" priority="256" operator="between">
      <formula>0.0001</formula>
      <formula>69.99</formula>
    </cfRule>
    <cfRule type="cellIs" dxfId="2" priority="255" operator="lessThan">
      <formula>0</formula>
    </cfRule>
    <cfRule type="cellIs" dxfId="3" priority="254" operator="equal">
      <formula>"旷考"</formula>
    </cfRule>
    <cfRule type="cellIs" dxfId="4" priority="253" operator="equal">
      <formula>"请假"</formula>
    </cfRule>
  </conditionalFormatting>
  <conditionalFormatting sqref="J37:O38 T37:T38">
    <cfRule type="cellIs" priority="276" operator="between">
      <formula>90</formula>
      <formula>100</formula>
    </cfRule>
    <cfRule type="cellIs" dxfId="0" priority="275" operator="between">
      <formula>70</formula>
      <formula>89.999</formula>
    </cfRule>
    <cfRule type="cellIs" dxfId="1" priority="274" operator="between">
      <formula>0.0001</formula>
      <formula>69.99</formula>
    </cfRule>
    <cfRule type="cellIs" dxfId="2" priority="273" operator="lessThan">
      <formula>0</formula>
    </cfRule>
    <cfRule type="cellIs" dxfId="3" priority="272" operator="equal">
      <formula>"旷考"</formula>
    </cfRule>
    <cfRule type="cellIs" dxfId="4" priority="271" operator="equal">
      <formula>"请假"</formula>
    </cfRule>
  </conditionalFormatting>
  <conditionalFormatting sqref="P37:Q38">
    <cfRule type="cellIs" priority="264" operator="between">
      <formula>90</formula>
      <formula>100</formula>
    </cfRule>
    <cfRule type="cellIs" dxfId="0" priority="263" operator="between">
      <formula>70</formula>
      <formula>89.999</formula>
    </cfRule>
    <cfRule type="cellIs" dxfId="1" priority="262" operator="between">
      <formula>0.0001</formula>
      <formula>69.99</formula>
    </cfRule>
    <cfRule type="cellIs" dxfId="2" priority="261" operator="lessThan">
      <formula>0</formula>
    </cfRule>
    <cfRule type="cellIs" dxfId="3" priority="260" operator="equal">
      <formula>"旷考"</formula>
    </cfRule>
    <cfRule type="cellIs" dxfId="4" priority="259" operator="equal">
      <formula>"请假"</formula>
    </cfRule>
  </conditionalFormatting>
  <conditionalFormatting sqref="R37:S38">
    <cfRule type="cellIs" priority="270" operator="between">
      <formula>90</formula>
      <formula>100</formula>
    </cfRule>
    <cfRule type="cellIs" dxfId="0" priority="269" operator="between">
      <formula>70</formula>
      <formula>89.999</formula>
    </cfRule>
    <cfRule type="cellIs" dxfId="1" priority="268" operator="between">
      <formula>0.0001</formula>
      <formula>69.99</formula>
    </cfRule>
    <cfRule type="cellIs" dxfId="2" priority="267" operator="lessThan">
      <formula>0</formula>
    </cfRule>
    <cfRule type="cellIs" dxfId="3" priority="266" operator="equal">
      <formula>"旷考"</formula>
    </cfRule>
    <cfRule type="cellIs" dxfId="4" priority="265" operator="equal">
      <formula>"请假"</formula>
    </cfRule>
  </conditionalFormatting>
  <conditionalFormatting sqref="U37:AA42 AD37:AI42 AN37:AO42">
    <cfRule type="cellIs" dxfId="4" priority="1900" operator="equal">
      <formula>"请假"</formula>
    </cfRule>
    <cfRule type="cellIs" dxfId="3" priority="1901" operator="equal">
      <formula>"旷考"</formula>
    </cfRule>
    <cfRule type="cellIs" dxfId="2" priority="1902" operator="lessThan">
      <formula>0</formula>
    </cfRule>
    <cfRule type="cellIs" dxfId="1" priority="1903" operator="between">
      <formula>0.0001</formula>
      <formula>69.99</formula>
    </cfRule>
    <cfRule type="cellIs" dxfId="0" priority="1904" operator="between">
      <formula>70</formula>
      <formula>89.999</formula>
    </cfRule>
    <cfRule type="cellIs" priority="1905" operator="between">
      <formula>90</formula>
      <formula>100</formula>
    </cfRule>
  </conditionalFormatting>
  <conditionalFormatting sqref="AB37:AC42">
    <cfRule type="cellIs" dxfId="4" priority="1888" operator="equal">
      <formula>"请假"</formula>
    </cfRule>
    <cfRule type="cellIs" dxfId="3" priority="1889" operator="equal">
      <formula>"旷考"</formula>
    </cfRule>
    <cfRule type="cellIs" dxfId="2" priority="1890" operator="lessThan">
      <formula>0</formula>
    </cfRule>
    <cfRule type="cellIs" dxfId="1" priority="1891" operator="between">
      <formula>0.0001</formula>
      <formula>69.99</formula>
    </cfRule>
    <cfRule type="cellIs" dxfId="0" priority="1892" operator="between">
      <formula>70</formula>
      <formula>89.999</formula>
    </cfRule>
    <cfRule type="cellIs" priority="1893" operator="between">
      <formula>90</formula>
      <formula>100</formula>
    </cfRule>
  </conditionalFormatting>
  <conditionalFormatting sqref="AJ37:AK42">
    <cfRule type="cellIs" dxfId="4" priority="1464" operator="equal">
      <formula>"请假"</formula>
    </cfRule>
    <cfRule type="cellIs" dxfId="3" priority="1465" operator="equal">
      <formula>"旷考"</formula>
    </cfRule>
    <cfRule type="cellIs" dxfId="2" priority="1466" operator="lessThan">
      <formula>0</formula>
    </cfRule>
    <cfRule type="cellIs" dxfId="1" priority="1467" operator="between">
      <formula>0.0001</formula>
      <formula>69.99</formula>
    </cfRule>
    <cfRule type="cellIs" dxfId="0" priority="1468" operator="between">
      <formula>70</formula>
      <formula>89.999</formula>
    </cfRule>
    <cfRule type="cellIs" priority="1469" operator="between">
      <formula>90</formula>
      <formula>100</formula>
    </cfRule>
  </conditionalFormatting>
  <conditionalFormatting sqref="AL37:AM42">
    <cfRule type="cellIs" dxfId="4" priority="1217" operator="equal">
      <formula>"请假"</formula>
    </cfRule>
    <cfRule type="cellIs" dxfId="3" priority="1218" operator="equal">
      <formula>"旷考"</formula>
    </cfRule>
    <cfRule type="cellIs" dxfId="2" priority="1219" operator="lessThan">
      <formula>0</formula>
    </cfRule>
    <cfRule type="cellIs" dxfId="1" priority="1220" operator="between">
      <formula>0.0001</formula>
      <formula>69.99</formula>
    </cfRule>
    <cfRule type="cellIs" dxfId="0" priority="1221" operator="between">
      <formula>70</formula>
      <formula>89.999</formula>
    </cfRule>
    <cfRule type="cellIs" priority="1222" operator="between">
      <formula>90</formula>
      <formula>100</formula>
    </cfRule>
  </conditionalFormatting>
  <conditionalFormatting sqref="J40:O40 T40">
    <cfRule type="cellIs" priority="222" operator="between">
      <formula>90</formula>
      <formula>100</formula>
    </cfRule>
    <cfRule type="cellIs" dxfId="0" priority="221" operator="between">
      <formula>70</formula>
      <formula>89.999</formula>
    </cfRule>
    <cfRule type="cellIs" dxfId="1" priority="220" operator="between">
      <formula>0.0001</formula>
      <formula>69.99</formula>
    </cfRule>
    <cfRule type="cellIs" dxfId="2" priority="219" operator="lessThan">
      <formula>0</formula>
    </cfRule>
    <cfRule type="cellIs" dxfId="3" priority="218" operator="equal">
      <formula>"旷考"</formula>
    </cfRule>
    <cfRule type="cellIs" dxfId="4" priority="217" operator="equal">
      <formula>"请假"</formula>
    </cfRule>
  </conditionalFormatting>
  <conditionalFormatting sqref="U44:AA49 AD44:AI49 AN44:AO49">
    <cfRule type="cellIs" dxfId="4" priority="1876" operator="equal">
      <formula>"请假"</formula>
    </cfRule>
    <cfRule type="cellIs" dxfId="3" priority="1877" operator="equal">
      <formula>"旷考"</formula>
    </cfRule>
    <cfRule type="cellIs" dxfId="2" priority="1878" operator="lessThan">
      <formula>0</formula>
    </cfRule>
    <cfRule type="cellIs" dxfId="1" priority="1879" operator="between">
      <formula>0.0001</formula>
      <formula>69.99</formula>
    </cfRule>
    <cfRule type="cellIs" dxfId="0" priority="1880" operator="between">
      <formula>70</formula>
      <formula>89.999</formula>
    </cfRule>
    <cfRule type="cellIs" priority="1881" operator="between">
      <formula>90</formula>
      <formula>100</formula>
    </cfRule>
  </conditionalFormatting>
  <conditionalFormatting sqref="AB44:AC49">
    <cfRule type="cellIs" dxfId="4" priority="1864" operator="equal">
      <formula>"请假"</formula>
    </cfRule>
    <cfRule type="cellIs" dxfId="3" priority="1865" operator="equal">
      <formula>"旷考"</formula>
    </cfRule>
    <cfRule type="cellIs" dxfId="2" priority="1866" operator="lessThan">
      <formula>0</formula>
    </cfRule>
    <cfRule type="cellIs" dxfId="1" priority="1867" operator="between">
      <formula>0.0001</formula>
      <formula>69.99</formula>
    </cfRule>
    <cfRule type="cellIs" dxfId="0" priority="1868" operator="between">
      <formula>70</formula>
      <formula>89.999</formula>
    </cfRule>
    <cfRule type="cellIs" priority="1869" operator="between">
      <formula>90</formula>
      <formula>100</formula>
    </cfRule>
  </conditionalFormatting>
  <conditionalFormatting sqref="AJ44:AK49">
    <cfRule type="cellIs" dxfId="4" priority="1458" operator="equal">
      <formula>"请假"</formula>
    </cfRule>
    <cfRule type="cellIs" dxfId="3" priority="1459" operator="equal">
      <formula>"旷考"</formula>
    </cfRule>
    <cfRule type="cellIs" dxfId="2" priority="1460" operator="lessThan">
      <formula>0</formula>
    </cfRule>
    <cfRule type="cellIs" dxfId="1" priority="1461" operator="between">
      <formula>0.0001</formula>
      <formula>69.99</formula>
    </cfRule>
    <cfRule type="cellIs" dxfId="0" priority="1462" operator="between">
      <formula>70</formula>
      <formula>89.999</formula>
    </cfRule>
    <cfRule type="cellIs" priority="1463" operator="between">
      <formula>90</formula>
      <formula>100</formula>
    </cfRule>
  </conditionalFormatting>
  <conditionalFormatting sqref="AL44:AM49">
    <cfRule type="cellIs" dxfId="4" priority="1211" operator="equal">
      <formula>"请假"</formula>
    </cfRule>
    <cfRule type="cellIs" dxfId="3" priority="1212" operator="equal">
      <formula>"旷考"</formula>
    </cfRule>
    <cfRule type="cellIs" dxfId="2" priority="1213" operator="lessThan">
      <formula>0</formula>
    </cfRule>
    <cfRule type="cellIs" dxfId="1" priority="1214" operator="between">
      <formula>0.0001</formula>
      <formula>69.99</formula>
    </cfRule>
    <cfRule type="cellIs" dxfId="0" priority="1215" operator="between">
      <formula>70</formula>
      <formula>89.999</formula>
    </cfRule>
    <cfRule type="cellIs" priority="1216" operator="between">
      <formula>90</formula>
      <formula>100</formula>
    </cfRule>
  </conditionalFormatting>
  <conditionalFormatting sqref="J45:O45 T45">
    <cfRule type="cellIs" priority="108" operator="between">
      <formula>90</formula>
      <formula>100</formula>
    </cfRule>
    <cfRule type="cellIs" dxfId="0" priority="107" operator="between">
      <formula>70</formula>
      <formula>89.999</formula>
    </cfRule>
    <cfRule type="cellIs" dxfId="1" priority="106" operator="between">
      <formula>0.0001</formula>
      <formula>69.99</formula>
    </cfRule>
    <cfRule type="cellIs" dxfId="2" priority="105" operator="lessThan">
      <formula>0</formula>
    </cfRule>
    <cfRule type="cellIs" dxfId="3" priority="104" operator="equal">
      <formula>"旷考"</formula>
    </cfRule>
    <cfRule type="cellIs" dxfId="4" priority="103" operator="equal">
      <formula>"请假"</formula>
    </cfRule>
  </conditionalFormatting>
  <conditionalFormatting sqref="H47:I48">
    <cfRule type="cellIs" priority="30" operator="between">
      <formula>90</formula>
      <formula>100</formula>
    </cfRule>
    <cfRule type="cellIs" dxfId="0" priority="29" operator="between">
      <formula>70</formula>
      <formula>89.999</formula>
    </cfRule>
    <cfRule type="cellIs" dxfId="1" priority="28" operator="between">
      <formula>0.0001</formula>
      <formula>69.99</formula>
    </cfRule>
    <cfRule type="cellIs" dxfId="2" priority="27" operator="lessThan">
      <formula>0</formula>
    </cfRule>
    <cfRule type="cellIs" dxfId="3" priority="26" operator="equal">
      <formula>"旷考"</formula>
    </cfRule>
    <cfRule type="cellIs" dxfId="4" priority="25" operator="equal">
      <formula>"请假"</formula>
    </cfRule>
  </conditionalFormatting>
  <conditionalFormatting sqref="J47:O48">
    <cfRule type="cellIs" priority="54" operator="between">
      <formula>90</formula>
      <formula>100</formula>
    </cfRule>
    <cfRule type="cellIs" dxfId="0" priority="53" operator="between">
      <formula>70</formula>
      <formula>89.999</formula>
    </cfRule>
    <cfRule type="cellIs" dxfId="1" priority="52" operator="between">
      <formula>0.0001</formula>
      <formula>69.99</formula>
    </cfRule>
    <cfRule type="cellIs" dxfId="2" priority="51" operator="lessThan">
      <formula>0</formula>
    </cfRule>
    <cfRule type="cellIs" dxfId="3" priority="50" operator="equal">
      <formula>"旷考"</formula>
    </cfRule>
    <cfRule type="cellIs" dxfId="4" priority="49" operator="equal">
      <formula>"请假"</formula>
    </cfRule>
  </conditionalFormatting>
  <conditionalFormatting sqref="P47:Q48">
    <cfRule type="cellIs" priority="36" operator="between">
      <formula>90</formula>
      <formula>100</formula>
    </cfRule>
    <cfRule type="cellIs" dxfId="0" priority="35" operator="between">
      <formula>70</formula>
      <formula>89.999</formula>
    </cfRule>
    <cfRule type="cellIs" dxfId="1" priority="34" operator="between">
      <formula>0.0001</formula>
      <formula>69.99</formula>
    </cfRule>
    <cfRule type="cellIs" dxfId="2" priority="33" operator="lessThan">
      <formula>0</formula>
    </cfRule>
    <cfRule type="cellIs" dxfId="3" priority="32" operator="equal">
      <formula>"旷考"</formula>
    </cfRule>
    <cfRule type="cellIs" dxfId="4" priority="31" operator="equal">
      <formula>"请假"</formula>
    </cfRule>
  </conditionalFormatting>
  <conditionalFormatting sqref="R47:S48">
    <cfRule type="cellIs" priority="42" operator="between">
      <formula>90</formula>
      <formula>100</formula>
    </cfRule>
    <cfRule type="cellIs" dxfId="0" priority="41" operator="between">
      <formula>70</formula>
      <formula>89.999</formula>
    </cfRule>
    <cfRule type="cellIs" dxfId="1" priority="40" operator="between">
      <formula>0.0001</formula>
      <formula>69.99</formula>
    </cfRule>
    <cfRule type="cellIs" dxfId="2" priority="39" operator="lessThan">
      <formula>0</formula>
    </cfRule>
    <cfRule type="cellIs" dxfId="3" priority="38" operator="equal">
      <formula>"旷考"</formula>
    </cfRule>
    <cfRule type="cellIs" dxfId="4" priority="37" operator="equal">
      <formula>"请假"</formula>
    </cfRule>
  </conditionalFormatting>
  <conditionalFormatting sqref="J49:O49 T49">
    <cfRule type="cellIs" priority="24" operator="between">
      <formula>90</formula>
      <formula>100</formula>
    </cfRule>
    <cfRule type="cellIs" dxfId="0" priority="23" operator="between">
      <formula>70</formula>
      <formula>89.999</formula>
    </cfRule>
    <cfRule type="cellIs" dxfId="1" priority="22" operator="between">
      <formula>0.0001</formula>
      <formula>69.99</formula>
    </cfRule>
    <cfRule type="cellIs" dxfId="2" priority="21" operator="lessThan">
      <formula>0</formula>
    </cfRule>
    <cfRule type="cellIs" dxfId="3" priority="20" operator="equal">
      <formula>"旷考"</formula>
    </cfRule>
    <cfRule type="cellIs" dxfId="4" priority="19" operator="equal">
      <formula>"请假"</formula>
    </cfRule>
  </conditionalFormatting>
  <conditionalFormatting sqref="R51:S56">
    <cfRule type="cellIs" dxfId="4" priority="1846" operator="equal">
      <formula>"请假"</formula>
    </cfRule>
    <cfRule type="cellIs" dxfId="3" priority="1847" operator="equal">
      <formula>"旷考"</formula>
    </cfRule>
    <cfRule type="cellIs" dxfId="2" priority="1848" operator="lessThan">
      <formula>0</formula>
    </cfRule>
    <cfRule type="cellIs" dxfId="1" priority="1849" operator="between">
      <formula>0.0001</formula>
      <formula>69.99</formula>
    </cfRule>
    <cfRule type="cellIs" dxfId="0" priority="1850" operator="between">
      <formula>70</formula>
      <formula>89.999</formula>
    </cfRule>
    <cfRule type="cellIs" priority="1851" operator="between">
      <formula>90</formula>
      <formula>100</formula>
    </cfRule>
  </conditionalFormatting>
  <conditionalFormatting sqref="T51:AA56 AD51:AI56 AN51:AO56">
    <cfRule type="cellIs" dxfId="4" priority="1852" operator="equal">
      <formula>"请假"</formula>
    </cfRule>
    <cfRule type="cellIs" dxfId="3" priority="1853" operator="equal">
      <formula>"旷考"</formula>
    </cfRule>
    <cfRule type="cellIs" dxfId="2" priority="1854" operator="lessThan">
      <formula>0</formula>
    </cfRule>
    <cfRule type="cellIs" dxfId="1" priority="1855" operator="between">
      <formula>0.0001</formula>
      <formula>69.99</formula>
    </cfRule>
    <cfRule type="cellIs" dxfId="0" priority="1856" operator="between">
      <formula>70</formula>
      <formula>89.999</formula>
    </cfRule>
    <cfRule type="cellIs" priority="1857" operator="between">
      <formula>90</formula>
      <formula>100</formula>
    </cfRule>
  </conditionalFormatting>
  <conditionalFormatting sqref="AB51:AC56">
    <cfRule type="cellIs" dxfId="4" priority="1840" operator="equal">
      <formula>"请假"</formula>
    </cfRule>
    <cfRule type="cellIs" dxfId="3" priority="1841" operator="equal">
      <formula>"旷考"</formula>
    </cfRule>
    <cfRule type="cellIs" dxfId="2" priority="1842" operator="lessThan">
      <formula>0</formula>
    </cfRule>
    <cfRule type="cellIs" dxfId="1" priority="1843" operator="between">
      <formula>0.0001</formula>
      <formula>69.99</formula>
    </cfRule>
    <cfRule type="cellIs" dxfId="0" priority="1844" operator="between">
      <formula>70</formula>
      <formula>89.999</formula>
    </cfRule>
    <cfRule type="cellIs" priority="1845" operator="between">
      <formula>90</formula>
      <formula>100</formula>
    </cfRule>
  </conditionalFormatting>
  <conditionalFormatting sqref="AJ51:AK56">
    <cfRule type="cellIs" dxfId="4" priority="1452" operator="equal">
      <formula>"请假"</formula>
    </cfRule>
    <cfRule type="cellIs" dxfId="3" priority="1453" operator="equal">
      <formula>"旷考"</formula>
    </cfRule>
    <cfRule type="cellIs" dxfId="2" priority="1454" operator="lessThan">
      <formula>0</formula>
    </cfRule>
    <cfRule type="cellIs" dxfId="1" priority="1455" operator="between">
      <formula>0.0001</formula>
      <formula>69.99</formula>
    </cfRule>
    <cfRule type="cellIs" dxfId="0" priority="1456" operator="between">
      <formula>70</formula>
      <formula>89.999</formula>
    </cfRule>
    <cfRule type="cellIs" priority="1457" operator="between">
      <formula>90</formula>
      <formula>100</formula>
    </cfRule>
  </conditionalFormatting>
  <conditionalFormatting sqref="AL51:AM56">
    <cfRule type="cellIs" dxfId="4" priority="1205" operator="equal">
      <formula>"请假"</formula>
    </cfRule>
    <cfRule type="cellIs" dxfId="3" priority="1206" operator="equal">
      <formula>"旷考"</formula>
    </cfRule>
    <cfRule type="cellIs" dxfId="2" priority="1207" operator="lessThan">
      <formula>0</formula>
    </cfRule>
    <cfRule type="cellIs" dxfId="1" priority="1208" operator="between">
      <formula>0.0001</formula>
      <formula>69.99</formula>
    </cfRule>
    <cfRule type="cellIs" dxfId="0" priority="1209" operator="between">
      <formula>70</formula>
      <formula>89.999</formula>
    </cfRule>
    <cfRule type="cellIs" priority="1210" operator="between">
      <formula>90</formula>
      <formula>100</formula>
    </cfRule>
  </conditionalFormatting>
  <conditionalFormatting sqref="R58:S63">
    <cfRule type="cellIs" dxfId="4" priority="1822" operator="equal">
      <formula>"请假"</formula>
    </cfRule>
    <cfRule type="cellIs" dxfId="3" priority="1823" operator="equal">
      <formula>"旷考"</formula>
    </cfRule>
    <cfRule type="cellIs" dxfId="2" priority="1824" operator="lessThan">
      <formula>0</formula>
    </cfRule>
    <cfRule type="cellIs" dxfId="1" priority="1825" operator="between">
      <formula>0.0001</formula>
      <formula>69.99</formula>
    </cfRule>
    <cfRule type="cellIs" dxfId="0" priority="1826" operator="between">
      <formula>70</formula>
      <formula>89.999</formula>
    </cfRule>
    <cfRule type="cellIs" priority="1827" operator="between">
      <formula>90</formula>
      <formula>100</formula>
    </cfRule>
  </conditionalFormatting>
  <conditionalFormatting sqref="T58:AA63 AD58:AI63 AN58:AO63">
    <cfRule type="cellIs" dxfId="4" priority="1828" operator="equal">
      <formula>"请假"</formula>
    </cfRule>
    <cfRule type="cellIs" dxfId="3" priority="1829" operator="equal">
      <formula>"旷考"</formula>
    </cfRule>
    <cfRule type="cellIs" dxfId="2" priority="1830" operator="lessThan">
      <formula>0</formula>
    </cfRule>
    <cfRule type="cellIs" dxfId="1" priority="1831" operator="between">
      <formula>0.0001</formula>
      <formula>69.99</formula>
    </cfRule>
    <cfRule type="cellIs" dxfId="0" priority="1832" operator="between">
      <formula>70</formula>
      <formula>89.999</formula>
    </cfRule>
    <cfRule type="cellIs" priority="1833" operator="between">
      <formula>90</formula>
      <formula>100</formula>
    </cfRule>
  </conditionalFormatting>
  <conditionalFormatting sqref="AB58:AC63">
    <cfRule type="cellIs" dxfId="4" priority="1816" operator="equal">
      <formula>"请假"</formula>
    </cfRule>
    <cfRule type="cellIs" dxfId="3" priority="1817" operator="equal">
      <formula>"旷考"</formula>
    </cfRule>
    <cfRule type="cellIs" dxfId="2" priority="1818" operator="lessThan">
      <formula>0</formula>
    </cfRule>
    <cfRule type="cellIs" dxfId="1" priority="1819" operator="between">
      <formula>0.0001</formula>
      <formula>69.99</formula>
    </cfRule>
    <cfRule type="cellIs" dxfId="0" priority="1820" operator="between">
      <formula>70</formula>
      <formula>89.999</formula>
    </cfRule>
    <cfRule type="cellIs" priority="1821" operator="between">
      <formula>90</formula>
      <formula>100</formula>
    </cfRule>
  </conditionalFormatting>
  <conditionalFormatting sqref="AJ58:AK63">
    <cfRule type="cellIs" dxfId="4" priority="1446" operator="equal">
      <formula>"请假"</formula>
    </cfRule>
    <cfRule type="cellIs" dxfId="3" priority="1447" operator="equal">
      <formula>"旷考"</formula>
    </cfRule>
    <cfRule type="cellIs" dxfId="2" priority="1448" operator="lessThan">
      <formula>0</formula>
    </cfRule>
    <cfRule type="cellIs" dxfId="1" priority="1449" operator="between">
      <formula>0.0001</formula>
      <formula>69.99</formula>
    </cfRule>
    <cfRule type="cellIs" dxfId="0" priority="1450" operator="between">
      <formula>70</formula>
      <formula>89.999</formula>
    </cfRule>
    <cfRule type="cellIs" priority="1451" operator="between">
      <formula>90</formula>
      <formula>100</formula>
    </cfRule>
  </conditionalFormatting>
  <conditionalFormatting sqref="AL58:AM63">
    <cfRule type="cellIs" dxfId="4" priority="1199" operator="equal">
      <formula>"请假"</formula>
    </cfRule>
    <cfRule type="cellIs" dxfId="3" priority="1200" operator="equal">
      <formula>"旷考"</formula>
    </cfRule>
    <cfRule type="cellIs" dxfId="2" priority="1201" operator="lessThan">
      <formula>0</formula>
    </cfRule>
    <cfRule type="cellIs" dxfId="1" priority="1202" operator="between">
      <formula>0.0001</formula>
      <formula>69.99</formula>
    </cfRule>
    <cfRule type="cellIs" dxfId="0" priority="1203" operator="between">
      <formula>70</formula>
      <formula>89.999</formula>
    </cfRule>
    <cfRule type="cellIs" priority="1204" operator="between">
      <formula>90</formula>
      <formula>100</formula>
    </cfRule>
  </conditionalFormatting>
  <conditionalFormatting sqref="R65:S70">
    <cfRule type="cellIs" dxfId="4" priority="1798" operator="equal">
      <formula>"请假"</formula>
    </cfRule>
    <cfRule type="cellIs" dxfId="3" priority="1799" operator="equal">
      <formula>"旷考"</formula>
    </cfRule>
    <cfRule type="cellIs" dxfId="2" priority="1800" operator="lessThan">
      <formula>0</formula>
    </cfRule>
    <cfRule type="cellIs" dxfId="1" priority="1801" operator="between">
      <formula>0.0001</formula>
      <formula>69.99</formula>
    </cfRule>
    <cfRule type="cellIs" dxfId="0" priority="1802" operator="between">
      <formula>70</formula>
      <formula>89.999</formula>
    </cfRule>
    <cfRule type="cellIs" priority="1803" operator="between">
      <formula>90</formula>
      <formula>100</formula>
    </cfRule>
  </conditionalFormatting>
  <conditionalFormatting sqref="T65:AA70 AD65:AI70 AN65:AO70">
    <cfRule type="cellIs" dxfId="4" priority="1804" operator="equal">
      <formula>"请假"</formula>
    </cfRule>
    <cfRule type="cellIs" dxfId="3" priority="1805" operator="equal">
      <formula>"旷考"</formula>
    </cfRule>
    <cfRule type="cellIs" dxfId="2" priority="1806" operator="lessThan">
      <formula>0</formula>
    </cfRule>
    <cfRule type="cellIs" dxfId="1" priority="1807" operator="between">
      <formula>0.0001</formula>
      <formula>69.99</formula>
    </cfRule>
    <cfRule type="cellIs" dxfId="0" priority="1808" operator="between">
      <formula>70</formula>
      <formula>89.999</formula>
    </cfRule>
    <cfRule type="cellIs" priority="1809" operator="between">
      <formula>90</formula>
      <formula>100</formula>
    </cfRule>
  </conditionalFormatting>
  <conditionalFormatting sqref="AB65:AC70">
    <cfRule type="cellIs" dxfId="4" priority="1792" operator="equal">
      <formula>"请假"</formula>
    </cfRule>
    <cfRule type="cellIs" dxfId="3" priority="1793" operator="equal">
      <formula>"旷考"</formula>
    </cfRule>
    <cfRule type="cellIs" dxfId="2" priority="1794" operator="lessThan">
      <formula>0</formula>
    </cfRule>
    <cfRule type="cellIs" dxfId="1" priority="1795" operator="between">
      <formula>0.0001</formula>
      <formula>69.99</formula>
    </cfRule>
    <cfRule type="cellIs" dxfId="0" priority="1796" operator="between">
      <formula>70</formula>
      <formula>89.999</formula>
    </cfRule>
    <cfRule type="cellIs" priority="1797" operator="between">
      <formula>90</formula>
      <formula>100</formula>
    </cfRule>
  </conditionalFormatting>
  <conditionalFormatting sqref="AJ65:AK70">
    <cfRule type="cellIs" dxfId="4" priority="1440" operator="equal">
      <formula>"请假"</formula>
    </cfRule>
    <cfRule type="cellIs" dxfId="3" priority="1441" operator="equal">
      <formula>"旷考"</formula>
    </cfRule>
    <cfRule type="cellIs" dxfId="2" priority="1442" operator="lessThan">
      <formula>0</formula>
    </cfRule>
    <cfRule type="cellIs" dxfId="1" priority="1443" operator="between">
      <formula>0.0001</formula>
      <formula>69.99</formula>
    </cfRule>
    <cfRule type="cellIs" dxfId="0" priority="1444" operator="between">
      <formula>70</formula>
      <formula>89.999</formula>
    </cfRule>
    <cfRule type="cellIs" priority="1445" operator="between">
      <formula>90</formula>
      <formula>100</formula>
    </cfRule>
  </conditionalFormatting>
  <conditionalFormatting sqref="AL65:AM70">
    <cfRule type="cellIs" dxfId="4" priority="1193" operator="equal">
      <formula>"请假"</formula>
    </cfRule>
    <cfRule type="cellIs" dxfId="3" priority="1194" operator="equal">
      <formula>"旷考"</formula>
    </cfRule>
    <cfRule type="cellIs" dxfId="2" priority="1195" operator="lessThan">
      <formula>0</formula>
    </cfRule>
    <cfRule type="cellIs" dxfId="1" priority="1196" operator="between">
      <formula>0.0001</formula>
      <formula>69.99</formula>
    </cfRule>
    <cfRule type="cellIs" dxfId="0" priority="1197" operator="between">
      <formula>70</formula>
      <formula>89.999</formula>
    </cfRule>
    <cfRule type="cellIs" priority="1198" operator="between">
      <formula>90</formula>
      <formula>100</formula>
    </cfRule>
  </conditionalFormatting>
  <conditionalFormatting sqref="R72:S77">
    <cfRule type="cellIs" dxfId="4" priority="1774" operator="equal">
      <formula>"请假"</formula>
    </cfRule>
    <cfRule type="cellIs" dxfId="3" priority="1775" operator="equal">
      <formula>"旷考"</formula>
    </cfRule>
    <cfRule type="cellIs" dxfId="2" priority="1776" operator="lessThan">
      <formula>0</formula>
    </cfRule>
    <cfRule type="cellIs" dxfId="1" priority="1777" operator="between">
      <formula>0.0001</formula>
      <formula>69.99</formula>
    </cfRule>
    <cfRule type="cellIs" dxfId="0" priority="1778" operator="between">
      <formula>70</formula>
      <formula>89.999</formula>
    </cfRule>
    <cfRule type="cellIs" priority="1779" operator="between">
      <formula>90</formula>
      <formula>100</formula>
    </cfRule>
  </conditionalFormatting>
  <conditionalFormatting sqref="T72:AA77 AD72:AI77 AN72:AO77">
    <cfRule type="cellIs" dxfId="4" priority="1780" operator="equal">
      <formula>"请假"</formula>
    </cfRule>
    <cfRule type="cellIs" dxfId="3" priority="1781" operator="equal">
      <formula>"旷考"</formula>
    </cfRule>
    <cfRule type="cellIs" dxfId="2" priority="1782" operator="lessThan">
      <formula>0</formula>
    </cfRule>
    <cfRule type="cellIs" dxfId="1" priority="1783" operator="between">
      <formula>0.0001</formula>
      <formula>69.99</formula>
    </cfRule>
    <cfRule type="cellIs" dxfId="0" priority="1784" operator="between">
      <formula>70</formula>
      <formula>89.999</formula>
    </cfRule>
    <cfRule type="cellIs" priority="1785" operator="between">
      <formula>90</formula>
      <formula>100</formula>
    </cfRule>
  </conditionalFormatting>
  <conditionalFormatting sqref="AB72:AC77">
    <cfRule type="cellIs" dxfId="4" priority="1768" operator="equal">
      <formula>"请假"</formula>
    </cfRule>
    <cfRule type="cellIs" dxfId="3" priority="1769" operator="equal">
      <formula>"旷考"</formula>
    </cfRule>
    <cfRule type="cellIs" dxfId="2" priority="1770" operator="lessThan">
      <formula>0</formula>
    </cfRule>
    <cfRule type="cellIs" dxfId="1" priority="1771" operator="between">
      <formula>0.0001</formula>
      <formula>69.99</formula>
    </cfRule>
    <cfRule type="cellIs" dxfId="0" priority="1772" operator="between">
      <formula>70</formula>
      <formula>89.999</formula>
    </cfRule>
    <cfRule type="cellIs" priority="1773" operator="between">
      <formula>90</formula>
      <formula>100</formula>
    </cfRule>
  </conditionalFormatting>
  <conditionalFormatting sqref="AJ72:AK77">
    <cfRule type="cellIs" dxfId="4" priority="1434" operator="equal">
      <formula>"请假"</formula>
    </cfRule>
    <cfRule type="cellIs" dxfId="3" priority="1435" operator="equal">
      <formula>"旷考"</formula>
    </cfRule>
    <cfRule type="cellIs" dxfId="2" priority="1436" operator="lessThan">
      <formula>0</formula>
    </cfRule>
    <cfRule type="cellIs" dxfId="1" priority="1437" operator="between">
      <formula>0.0001</formula>
      <formula>69.99</formula>
    </cfRule>
    <cfRule type="cellIs" dxfId="0" priority="1438" operator="between">
      <formula>70</formula>
      <formula>89.999</formula>
    </cfRule>
    <cfRule type="cellIs" priority="1439" operator="between">
      <formula>90</formula>
      <formula>100</formula>
    </cfRule>
  </conditionalFormatting>
  <conditionalFormatting sqref="AL72:AM77">
    <cfRule type="cellIs" dxfId="4" priority="1187" operator="equal">
      <formula>"请假"</formula>
    </cfRule>
    <cfRule type="cellIs" dxfId="3" priority="1188" operator="equal">
      <formula>"旷考"</formula>
    </cfRule>
    <cfRule type="cellIs" dxfId="2" priority="1189" operator="lessThan">
      <formula>0</formula>
    </cfRule>
    <cfRule type="cellIs" dxfId="1" priority="1190" operator="between">
      <formula>0.0001</formula>
      <formula>69.99</formula>
    </cfRule>
    <cfRule type="cellIs" dxfId="0" priority="1191" operator="between">
      <formula>70</formula>
      <formula>89.999</formula>
    </cfRule>
    <cfRule type="cellIs" priority="1192" operator="between">
      <formula>90</formula>
      <formula>100</formula>
    </cfRule>
  </conditionalFormatting>
  <conditionalFormatting sqref="R79:S84">
    <cfRule type="cellIs" dxfId="4" priority="1750" operator="equal">
      <formula>"请假"</formula>
    </cfRule>
    <cfRule type="cellIs" dxfId="3" priority="1751" operator="equal">
      <formula>"旷考"</formula>
    </cfRule>
    <cfRule type="cellIs" dxfId="2" priority="1752" operator="lessThan">
      <formula>0</formula>
    </cfRule>
    <cfRule type="cellIs" dxfId="1" priority="1753" operator="between">
      <formula>0.0001</formula>
      <formula>69.99</formula>
    </cfRule>
    <cfRule type="cellIs" dxfId="0" priority="1754" operator="between">
      <formula>70</formula>
      <formula>89.999</formula>
    </cfRule>
    <cfRule type="cellIs" priority="1755" operator="between">
      <formula>90</formula>
      <formula>100</formula>
    </cfRule>
  </conditionalFormatting>
  <conditionalFormatting sqref="T79:AA84 AD79:AI84 AN79:AO84">
    <cfRule type="cellIs" dxfId="4" priority="1756" operator="equal">
      <formula>"请假"</formula>
    </cfRule>
    <cfRule type="cellIs" dxfId="3" priority="1757" operator="equal">
      <formula>"旷考"</formula>
    </cfRule>
    <cfRule type="cellIs" dxfId="2" priority="1758" operator="lessThan">
      <formula>0</formula>
    </cfRule>
    <cfRule type="cellIs" dxfId="1" priority="1759" operator="between">
      <formula>0.0001</formula>
      <formula>69.99</formula>
    </cfRule>
    <cfRule type="cellIs" dxfId="0" priority="1760" operator="between">
      <formula>70</formula>
      <formula>89.999</formula>
    </cfRule>
    <cfRule type="cellIs" priority="1761" operator="between">
      <formula>90</formula>
      <formula>100</formula>
    </cfRule>
  </conditionalFormatting>
  <conditionalFormatting sqref="AB79:AC84">
    <cfRule type="cellIs" dxfId="4" priority="1744" operator="equal">
      <formula>"请假"</formula>
    </cfRule>
    <cfRule type="cellIs" dxfId="3" priority="1745" operator="equal">
      <formula>"旷考"</formula>
    </cfRule>
    <cfRule type="cellIs" dxfId="2" priority="1746" operator="lessThan">
      <formula>0</formula>
    </cfRule>
    <cfRule type="cellIs" dxfId="1" priority="1747" operator="between">
      <formula>0.0001</formula>
      <formula>69.99</formula>
    </cfRule>
    <cfRule type="cellIs" dxfId="0" priority="1748" operator="between">
      <formula>70</formula>
      <formula>89.999</formula>
    </cfRule>
    <cfRule type="cellIs" priority="1749" operator="between">
      <formula>90</formula>
      <formula>100</formula>
    </cfRule>
  </conditionalFormatting>
  <conditionalFormatting sqref="AJ79:AK84">
    <cfRule type="cellIs" dxfId="4" priority="1428" operator="equal">
      <formula>"请假"</formula>
    </cfRule>
    <cfRule type="cellIs" dxfId="3" priority="1429" operator="equal">
      <formula>"旷考"</formula>
    </cfRule>
    <cfRule type="cellIs" dxfId="2" priority="1430" operator="lessThan">
      <formula>0</formula>
    </cfRule>
    <cfRule type="cellIs" dxfId="1" priority="1431" operator="between">
      <formula>0.0001</formula>
      <formula>69.99</formula>
    </cfRule>
    <cfRule type="cellIs" dxfId="0" priority="1432" operator="between">
      <formula>70</formula>
      <formula>89.999</formula>
    </cfRule>
    <cfRule type="cellIs" priority="1433" operator="between">
      <formula>90</formula>
      <formula>100</formula>
    </cfRule>
  </conditionalFormatting>
  <conditionalFormatting sqref="AL79:AM84">
    <cfRule type="cellIs" dxfId="4" priority="1181" operator="equal">
      <formula>"请假"</formula>
    </cfRule>
    <cfRule type="cellIs" dxfId="3" priority="1182" operator="equal">
      <formula>"旷考"</formula>
    </cfRule>
    <cfRule type="cellIs" dxfId="2" priority="1183" operator="lessThan">
      <formula>0</formula>
    </cfRule>
    <cfRule type="cellIs" dxfId="1" priority="1184" operator="between">
      <formula>0.0001</formula>
      <formula>69.99</formula>
    </cfRule>
    <cfRule type="cellIs" dxfId="0" priority="1185" operator="between">
      <formula>70</formula>
      <formula>89.999</formula>
    </cfRule>
    <cfRule type="cellIs" priority="1186" operator="between">
      <formula>90</formula>
      <formula>100</formula>
    </cfRule>
  </conditionalFormatting>
  <conditionalFormatting sqref="R86:S91">
    <cfRule type="cellIs" dxfId="4" priority="1726" operator="equal">
      <formula>"请假"</formula>
    </cfRule>
    <cfRule type="cellIs" dxfId="3" priority="1727" operator="equal">
      <formula>"旷考"</formula>
    </cfRule>
    <cfRule type="cellIs" dxfId="2" priority="1728" operator="lessThan">
      <formula>0</formula>
    </cfRule>
    <cfRule type="cellIs" dxfId="1" priority="1729" operator="between">
      <formula>0.0001</formula>
      <formula>69.99</formula>
    </cfRule>
    <cfRule type="cellIs" dxfId="0" priority="1730" operator="between">
      <formula>70</formula>
      <formula>89.999</formula>
    </cfRule>
    <cfRule type="cellIs" priority="1731" operator="between">
      <formula>90</formula>
      <formula>100</formula>
    </cfRule>
  </conditionalFormatting>
  <conditionalFormatting sqref="T86:AA91 AD86:AI91 AN86:AO91">
    <cfRule type="cellIs" dxfId="4" priority="1732" operator="equal">
      <formula>"请假"</formula>
    </cfRule>
    <cfRule type="cellIs" dxfId="3" priority="1733" operator="equal">
      <formula>"旷考"</formula>
    </cfRule>
    <cfRule type="cellIs" dxfId="2" priority="1734" operator="lessThan">
      <formula>0</formula>
    </cfRule>
    <cfRule type="cellIs" dxfId="1" priority="1735" operator="between">
      <formula>0.0001</formula>
      <formula>69.99</formula>
    </cfRule>
    <cfRule type="cellIs" dxfId="0" priority="1736" operator="between">
      <formula>70</formula>
      <formula>89.999</formula>
    </cfRule>
    <cfRule type="cellIs" priority="1737" operator="between">
      <formula>90</formula>
      <formula>100</formula>
    </cfRule>
  </conditionalFormatting>
  <conditionalFormatting sqref="AB86:AC91">
    <cfRule type="cellIs" dxfId="4" priority="1720" operator="equal">
      <formula>"请假"</formula>
    </cfRule>
    <cfRule type="cellIs" dxfId="3" priority="1721" operator="equal">
      <formula>"旷考"</formula>
    </cfRule>
    <cfRule type="cellIs" dxfId="2" priority="1722" operator="lessThan">
      <formula>0</formula>
    </cfRule>
    <cfRule type="cellIs" dxfId="1" priority="1723" operator="between">
      <formula>0.0001</formula>
      <formula>69.99</formula>
    </cfRule>
    <cfRule type="cellIs" dxfId="0" priority="1724" operator="between">
      <formula>70</formula>
      <formula>89.999</formula>
    </cfRule>
    <cfRule type="cellIs" priority="1725" operator="between">
      <formula>90</formula>
      <formula>100</formula>
    </cfRule>
  </conditionalFormatting>
  <conditionalFormatting sqref="AJ86:AK91">
    <cfRule type="cellIs" dxfId="4" priority="1422" operator="equal">
      <formula>"请假"</formula>
    </cfRule>
    <cfRule type="cellIs" dxfId="3" priority="1423" operator="equal">
      <formula>"旷考"</formula>
    </cfRule>
    <cfRule type="cellIs" dxfId="2" priority="1424" operator="lessThan">
      <formula>0</formula>
    </cfRule>
    <cfRule type="cellIs" dxfId="1" priority="1425" operator="between">
      <formula>0.0001</formula>
      <formula>69.99</formula>
    </cfRule>
    <cfRule type="cellIs" dxfId="0" priority="1426" operator="between">
      <formula>70</formula>
      <formula>89.999</formula>
    </cfRule>
    <cfRule type="cellIs" priority="1427" operator="between">
      <formula>90</formula>
      <formula>100</formula>
    </cfRule>
  </conditionalFormatting>
  <conditionalFormatting sqref="AL86:AM91">
    <cfRule type="cellIs" dxfId="4" priority="1175" operator="equal">
      <formula>"请假"</formula>
    </cfRule>
    <cfRule type="cellIs" dxfId="3" priority="1176" operator="equal">
      <formula>"旷考"</formula>
    </cfRule>
    <cfRule type="cellIs" dxfId="2" priority="1177" operator="lessThan">
      <formula>0</formula>
    </cfRule>
    <cfRule type="cellIs" dxfId="1" priority="1178" operator="between">
      <formula>0.0001</formula>
      <formula>69.99</formula>
    </cfRule>
    <cfRule type="cellIs" dxfId="0" priority="1179" operator="between">
      <formula>70</formula>
      <formula>89.999</formula>
    </cfRule>
    <cfRule type="cellIs" priority="1180" operator="between">
      <formula>90</formula>
      <formula>100</formula>
    </cfRule>
  </conditionalFormatting>
  <dataValidations count="2">
    <dataValidation type="custom" showInputMessage="1" showErrorMessage="1" sqref="N9 O9 P9 Q9 T9 U9 V9 W9 X9 Y9 Z9 AA9 H18:I18 H19:I19 H20:I20 N20:O20 P20:Q20 R20:S20 T20:U20 H21:I21 N21:O21 P21:Q21 R21:S21 T21:U21 H9:H14 I9:I14 J9:J14 K9:K14 L9:L14 M9:M14 N10:N14 O10:O14 P10:P14 Q10:Q14 R9:R14 S9:S14 T10:T14 U10:U14 V10:V14 W10:W14 X10:X14 Y10:Y14 Z10:Z14 AA10:AA14 AB9:AB14 AC9:AC14 AD9:AD14 AD30:AD31 AE9:AE14 AE30:AE31 AF9:AF14 AG9:AG14 AH9:AH14 AI9:AI14 AJ9:AJ14 AK9:AK14 AL9:AL14 AM9:AM14 AN9:AN14 AO9:AO14 J16:K21 L16:M21 Z16:AA21 AB16:AC21 AL16:AM21 AN16:AO21 H58:I63 J58:K63 L58:M63 N58:O63 P58:Q63 R58:S63 T58:U63 Z58:AA63 AB58:AC63 AL58:AM63 AN58:AO63 H23:I28 J23:K28 L23:M28 N23:O28 P23:Q28 R23:S28 T23:U28 Z23:AA28 AB23:AC28 AL23:AM28 AN23:AO28 H65:I70 J65:K70 L65:M70 N65:O70 P65:Q70 R65:S70 T65:U70 Z65:AA70 AB65:AC70 AL65:AM70 AN65:AO70 H30:I35 J30:K35 L30:M35 N30:O35 P30:Q35 R30:S35 T30:U35 Z30:AA35 AB30:AC35 AL30:AM35 AN30:AO35 H72:I77 J72:K77 L72:M77 N72:O77 P72:Q77 R72:S77 T72:U77 Z72:AA77 AB72:AC77 AL72:AM77 AN72:AO77 H37:I42 J37:K42 L37:M42 N37:O42 P37:Q42 R37:S42 T37:U42 Z37:AA42 AB37:AC42 AL37:AM42 AN37:AO42 H79:I84 J79:K84 L79:M84 N79:O84 P79:Q84 R79:S84 T79:U84 Z79:AA84 AB79:AC84 AL79:AM84 AN79:AO84 H44:I49 J44:K49 L44:M49 N44:O49 P44:Q49 R44:S49 T44:U49 Z44:AA49 AB44:AC49 AL44:AM49 AN44:AO49 H86:I91 J86:K91 L86:M91 N86:O91 P86:Q91 R86:S91 T86:U91 Z86:AA91 AB86:AC91 AL86:AM91 AN86:AO91 H51:I56 J51:K56 L51:M56 N51:O56 P51:Q56 R51:S56 T51:U56 Z51:AA56 AB51:AC56 AL51:AM56 AN51:AO56 AD16:AK21 AD58:AK63 AD23:AK28 AD65:AK70 AD72:AK77 AD37:AK42 AD79:AK84 AD44:AK49 AD86:AK91 AD51:AK56 V16:Y21 V58:Y63 V23:Y28 V65:Y70 V30:Y35 V72:Y77 V37:Y42 V79:Y84 V44:Y49 V86:Y91 V51:Y56 H16:I17 N16:O19 P16:Q19 R16:S19 T16:U19 AF30:AK31 AD32:AK35">
      <formula1>OR(NOT(ISERROR(VLOOKUP(H9,$AR$2:$AR$5,1,0))),AND(H9&gt;=0,H9&lt;=100))</formula1>
    </dataValidation>
    <dataValidation type="whole" operator="between" allowBlank="1" showInputMessage="1" showErrorMessage="1" errorTitle="对不起！" error="此列只能输入数值" sqref="F14 F16 F9:F13 F17:F21 F23:F28 F30:F35 F37:F42 F44:F49 F51:F56 F58:F63 F65:F70 F72:F77 F79:F84 F86:F91">
      <formula1>1</formula1>
      <formula2>50</formula2>
    </dataValidation>
  </dataValidations>
  <pageMargins left="0.699305555555556" right="0.699305555555556" top="0.75" bottom="0.75" header="0.3" footer="0.3"/>
  <pageSetup paperSize="9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N74"/>
  <sheetViews>
    <sheetView workbookViewId="0">
      <selection activeCell="G3" sqref="G3"/>
    </sheetView>
  </sheetViews>
  <sheetFormatPr defaultColWidth="9.14166666666667" defaultRowHeight="15.6"/>
  <cols>
    <col min="1" max="1" width="5.25" style="33" customWidth="1"/>
    <col min="2" max="2" width="9.875" style="33" customWidth="1"/>
    <col min="3" max="3" width="8.75" style="33" customWidth="1"/>
    <col min="4" max="4" width="25" style="33" customWidth="1"/>
    <col min="5" max="5" width="9.5" style="33" customWidth="1"/>
    <col min="6" max="6" width="10.75" style="33" customWidth="1"/>
    <col min="7" max="7" width="12.875" style="33" customWidth="1"/>
    <col min="8" max="8" width="13.625" style="33" customWidth="1"/>
    <col min="9" max="9" width="7" style="33" customWidth="1"/>
    <col min="10" max="10" width="6.25" style="33" customWidth="1"/>
    <col min="11" max="11" width="5.25" style="33" customWidth="1"/>
    <col min="12" max="14" width="8" style="2" customWidth="1"/>
  </cols>
  <sheetData>
    <row r="1" ht="24.6" spans="1:14">
      <c r="A1" s="129" t="s">
        <v>67</v>
      </c>
      <c r="B1" s="130"/>
      <c r="C1" s="130"/>
      <c r="D1" s="130"/>
      <c r="E1" s="130"/>
      <c r="F1" s="130"/>
      <c r="G1" s="130"/>
      <c r="H1" s="130"/>
      <c r="I1" s="130"/>
      <c r="J1" s="130"/>
      <c r="L1" s="133" t="s">
        <v>68</v>
      </c>
      <c r="M1" s="133"/>
      <c r="N1" s="133"/>
    </row>
    <row r="2" ht="16.2" spans="1:14">
      <c r="A2" s="131" t="s">
        <v>69</v>
      </c>
      <c r="B2" s="131" t="s">
        <v>70</v>
      </c>
      <c r="C2" s="131" t="s">
        <v>71</v>
      </c>
      <c r="D2" s="131" t="s">
        <v>72</v>
      </c>
      <c r="E2" s="131" t="s">
        <v>73</v>
      </c>
      <c r="F2" s="131" t="s">
        <v>74</v>
      </c>
      <c r="G2" s="131" t="s">
        <v>75</v>
      </c>
      <c r="H2" s="131" t="s">
        <v>76</v>
      </c>
      <c r="I2" s="131" t="s">
        <v>77</v>
      </c>
      <c r="J2" s="131" t="s">
        <v>78</v>
      </c>
      <c r="L2" s="134" t="s">
        <v>1</v>
      </c>
      <c r="M2" s="134" t="s">
        <v>18</v>
      </c>
      <c r="N2" s="134" t="s">
        <v>79</v>
      </c>
    </row>
    <row r="3" spans="1:14">
      <c r="A3" s="132">
        <v>1</v>
      </c>
      <c r="B3" s="132" t="s">
        <v>80</v>
      </c>
      <c r="C3" s="132" t="s">
        <v>81</v>
      </c>
      <c r="D3" s="132" t="s">
        <v>82</v>
      </c>
      <c r="E3" s="132">
        <v>30</v>
      </c>
      <c r="F3" s="132" t="s">
        <v>83</v>
      </c>
      <c r="G3" s="132">
        <v>93</v>
      </c>
      <c r="H3" s="132">
        <v>0</v>
      </c>
      <c r="I3" s="132">
        <v>93</v>
      </c>
      <c r="J3" s="132" t="s">
        <v>84</v>
      </c>
      <c r="L3" s="135" t="s">
        <v>20</v>
      </c>
      <c r="M3" s="136" t="str">
        <f>IF(成绩单!G9="","",成绩单!G9)</f>
        <v>杨卓</v>
      </c>
      <c r="N3" s="136" t="e">
        <f ca="1">IF(M3="","",VLOOKUP(M3,C:I,7,FALSE))</f>
        <v>#N/A</v>
      </c>
    </row>
    <row r="4" spans="1:14">
      <c r="A4" s="132"/>
      <c r="B4" s="132"/>
      <c r="C4" s="132"/>
      <c r="D4" s="132"/>
      <c r="E4" s="132"/>
      <c r="F4" s="132"/>
      <c r="G4" s="132"/>
      <c r="H4" s="132"/>
      <c r="I4" s="132"/>
      <c r="J4" s="132"/>
      <c r="L4" s="135"/>
      <c r="M4" s="136" t="str">
        <f>IF(成绩单!G10="","",成绩单!G10)</f>
        <v>刘双</v>
      </c>
      <c r="N4" s="136" t="e">
        <f ca="1" t="shared" ref="N4:N67" si="0">IF(M4="","",VLOOKUP(M4,C:I,7,FALSE))</f>
        <v>#N/A</v>
      </c>
    </row>
    <row r="5" spans="1:14">
      <c r="A5" s="132"/>
      <c r="B5" s="132"/>
      <c r="C5" s="132"/>
      <c r="D5" s="132"/>
      <c r="E5" s="132"/>
      <c r="F5" s="132"/>
      <c r="G5" s="132"/>
      <c r="H5" s="132"/>
      <c r="I5" s="132"/>
      <c r="J5" s="132"/>
      <c r="L5" s="135"/>
      <c r="M5" s="136" t="str">
        <f>IF(成绩单!G11="","",成绩单!G11)</f>
        <v>王佳乐</v>
      </c>
      <c r="N5" s="136" t="e">
        <f ca="1" t="shared" si="0"/>
        <v>#N/A</v>
      </c>
    </row>
    <row r="6" spans="1:14">
      <c r="A6" s="132"/>
      <c r="B6" s="132"/>
      <c r="C6" s="132"/>
      <c r="D6" s="132"/>
      <c r="E6" s="132"/>
      <c r="F6" s="132"/>
      <c r="G6" s="132"/>
      <c r="H6" s="132"/>
      <c r="I6" s="132"/>
      <c r="J6" s="132"/>
      <c r="L6" s="135"/>
      <c r="M6" s="136" t="str">
        <f>IF(成绩单!G12="","",成绩单!G12)</f>
        <v>张贾敏</v>
      </c>
      <c r="N6" s="136" t="e">
        <f ca="1" t="shared" si="0"/>
        <v>#N/A</v>
      </c>
    </row>
    <row r="7" spans="1:14">
      <c r="A7" s="132"/>
      <c r="B7" s="132"/>
      <c r="C7" s="132"/>
      <c r="D7" s="132"/>
      <c r="E7" s="132"/>
      <c r="F7" s="132"/>
      <c r="G7" s="132"/>
      <c r="H7" s="132"/>
      <c r="I7" s="132"/>
      <c r="J7" s="132"/>
      <c r="L7" s="135"/>
      <c r="M7" s="136" t="str">
        <f>IF(成绩单!G13="","",成绩单!G13)</f>
        <v>聂亮亮</v>
      </c>
      <c r="N7" s="136" t="e">
        <f ca="1" t="shared" si="0"/>
        <v>#N/A</v>
      </c>
    </row>
    <row r="8" spans="1:14">
      <c r="A8" s="132"/>
      <c r="B8" s="132"/>
      <c r="C8" s="132"/>
      <c r="D8" s="132"/>
      <c r="E8" s="132"/>
      <c r="F8" s="132"/>
      <c r="G8" s="132"/>
      <c r="H8" s="132"/>
      <c r="I8" s="132"/>
      <c r="J8" s="132"/>
      <c r="L8" s="135"/>
      <c r="M8" s="136" t="str">
        <f>IF(成绩单!G14="","",成绩单!G14)</f>
        <v/>
      </c>
      <c r="N8" s="136" t="str">
        <f ca="1" t="shared" si="0"/>
        <v/>
      </c>
    </row>
    <row r="9" spans="1:14">
      <c r="A9" s="132"/>
      <c r="B9" s="132"/>
      <c r="C9" s="132"/>
      <c r="D9" s="132"/>
      <c r="E9" s="132"/>
      <c r="F9" s="132"/>
      <c r="G9" s="132"/>
      <c r="H9" s="132"/>
      <c r="I9" s="132"/>
      <c r="J9" s="132"/>
      <c r="L9" s="135" t="s">
        <v>27</v>
      </c>
      <c r="M9" s="136" t="str">
        <f>IF(成绩单!G16="","",成绩单!G16)</f>
        <v>宗志亮</v>
      </c>
      <c r="N9" s="136" t="e">
        <f ca="1" t="shared" si="0"/>
        <v>#N/A</v>
      </c>
    </row>
    <row r="10" spans="1:14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L10" s="135"/>
      <c r="M10" s="136" t="str">
        <f>IF(成绩单!G17="","",成绩单!G17)</f>
        <v>刘枭飞</v>
      </c>
      <c r="N10" s="136" t="e">
        <f ca="1" t="shared" si="0"/>
        <v>#N/A</v>
      </c>
    </row>
    <row r="11" spans="1:14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L11" s="135"/>
      <c r="M11" s="136" t="str">
        <f>IF(成绩单!G18="","",成绩单!G18)</f>
        <v>赵宇航</v>
      </c>
      <c r="N11" s="136" t="e">
        <f ca="1" t="shared" si="0"/>
        <v>#N/A</v>
      </c>
    </row>
    <row r="12" spans="1:14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L12" s="135"/>
      <c r="M12" s="136" t="str">
        <f>IF(成绩单!G19="","",成绩单!G19)</f>
        <v>闫俊</v>
      </c>
      <c r="N12" s="136" t="e">
        <f ca="1" t="shared" si="0"/>
        <v>#N/A</v>
      </c>
    </row>
    <row r="13" spans="1:14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L13" s="135"/>
      <c r="M13" s="136" t="str">
        <f>IF(成绩单!G20="","",成绩单!G20)</f>
        <v>高文博</v>
      </c>
      <c r="N13" s="136" t="e">
        <f ca="1">IF(M13="","",VLOOKUP(M13,C:I,7,FALSE))</f>
        <v>#N/A</v>
      </c>
    </row>
    <row r="14" spans="1:14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L14" s="135"/>
      <c r="M14" s="136" t="str">
        <f>IF(成绩单!G21="","",成绩单!G21)</f>
        <v/>
      </c>
      <c r="N14" s="136" t="str">
        <f ca="1" t="shared" si="0"/>
        <v/>
      </c>
    </row>
    <row r="15" spans="1:14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L15" s="135" t="s">
        <v>33</v>
      </c>
      <c r="M15" s="136" t="str">
        <f>IF(成绩单!G23="","",成绩单!G23)</f>
        <v>冀波</v>
      </c>
      <c r="N15" s="136" t="e">
        <f ca="1" t="shared" si="0"/>
        <v>#N/A</v>
      </c>
    </row>
    <row r="16" spans="1:14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L16" s="135"/>
      <c r="M16" s="136" t="str">
        <f>IF(成绩单!G24="","",成绩单!G24)</f>
        <v>董瑞</v>
      </c>
      <c r="N16" s="136" t="e">
        <f ca="1" t="shared" si="0"/>
        <v>#N/A</v>
      </c>
    </row>
    <row r="17" spans="1:14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L17" s="135"/>
      <c r="M17" s="136" t="str">
        <f>IF(成绩单!G25="","",成绩单!G25)</f>
        <v>刘洋</v>
      </c>
      <c r="N17" s="136" t="e">
        <f ca="1" t="shared" si="0"/>
        <v>#N/A</v>
      </c>
    </row>
    <row r="18" spans="1:14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L18" s="135"/>
      <c r="M18" s="136" t="str">
        <f>IF(成绩单!G26="","",成绩单!G26)</f>
        <v>叶子文</v>
      </c>
      <c r="N18" s="136" t="e">
        <f ca="1" t="shared" si="0"/>
        <v>#N/A</v>
      </c>
    </row>
    <row r="19" spans="1:14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L19" s="135"/>
      <c r="M19" s="136" t="str">
        <f>IF(成绩单!G27="","",成绩单!G27)</f>
        <v>王恩志</v>
      </c>
      <c r="N19" s="136" t="e">
        <f ca="1" t="shared" si="0"/>
        <v>#N/A</v>
      </c>
    </row>
    <row r="20" spans="1:14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L20" s="135"/>
      <c r="M20" s="136" t="str">
        <f>IF(成绩单!G28="","",成绩单!G28)</f>
        <v>王学文</v>
      </c>
      <c r="N20" s="136" t="e">
        <f ca="1" t="shared" si="0"/>
        <v>#N/A</v>
      </c>
    </row>
    <row r="21" spans="1:14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L21" s="135" t="s">
        <v>40</v>
      </c>
      <c r="M21" s="136" t="str">
        <f>IF(成绩单!G30="","",成绩单!G30)</f>
        <v>李学森</v>
      </c>
      <c r="N21" s="136" t="e">
        <f ca="1" t="shared" si="0"/>
        <v>#N/A</v>
      </c>
    </row>
    <row r="22" spans="1:14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L22" s="135"/>
      <c r="M22" s="136" t="str">
        <f>IF(成绩单!G31="","",成绩单!G31)</f>
        <v>陈冠廷</v>
      </c>
      <c r="N22" s="136" t="e">
        <f ca="1" t="shared" si="0"/>
        <v>#N/A</v>
      </c>
    </row>
    <row r="23" spans="1:14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L23" s="135"/>
      <c r="M23" s="136" t="str">
        <f>IF(成绩单!G32="","",成绩单!G32)</f>
        <v>赵国栋</v>
      </c>
      <c r="N23" s="136" t="e">
        <f ca="1" t="shared" si="0"/>
        <v>#N/A</v>
      </c>
    </row>
    <row r="24" spans="1:14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L24" s="135"/>
      <c r="M24" s="136" t="str">
        <f>IF(成绩单!G33="","",成绩单!G33)</f>
        <v>张字永</v>
      </c>
      <c r="N24" s="136" t="e">
        <f ca="1" t="shared" si="0"/>
        <v>#N/A</v>
      </c>
    </row>
    <row r="25" spans="1:14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L25" s="135"/>
      <c r="M25" s="136" t="str">
        <f>IF(成绩单!G34="","",成绩单!G34)</f>
        <v>龚利鹏</v>
      </c>
      <c r="N25" s="136" t="e">
        <f ca="1" t="shared" si="0"/>
        <v>#N/A</v>
      </c>
    </row>
    <row r="26" spans="1:14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L26" s="135"/>
      <c r="M26" s="136" t="str">
        <f>IF(成绩单!G35="","",成绩单!G35)</f>
        <v>郭永良</v>
      </c>
      <c r="N26" s="136" t="e">
        <f ca="1" t="shared" si="0"/>
        <v>#N/A</v>
      </c>
    </row>
    <row r="27" spans="1:14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L27" s="135" t="s">
        <v>47</v>
      </c>
      <c r="M27" s="136" t="str">
        <f>IF(成绩单!G37="","",成绩单!G37)</f>
        <v>郑柏铃</v>
      </c>
      <c r="N27" s="136" t="e">
        <f ca="1" t="shared" si="0"/>
        <v>#N/A</v>
      </c>
    </row>
    <row r="28" spans="1:14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L28" s="135"/>
      <c r="M28" s="136" t="str">
        <f>IF(成绩单!G38="","",成绩单!G38)</f>
        <v>吉宇森</v>
      </c>
      <c r="N28" s="136" t="e">
        <f ca="1" t="shared" si="0"/>
        <v>#N/A</v>
      </c>
    </row>
    <row r="29" spans="1:14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L29" s="135"/>
      <c r="M29" s="136" t="str">
        <f>IF(成绩单!G39="","",成绩单!G39)</f>
        <v>张慧慧</v>
      </c>
      <c r="N29" s="136" t="e">
        <f ca="1" t="shared" si="0"/>
        <v>#N/A</v>
      </c>
    </row>
    <row r="30" spans="1:14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L30" s="135"/>
      <c r="M30" s="136" t="str">
        <f>IF(成绩单!G40="","",成绩单!G40)</f>
        <v>李士辉</v>
      </c>
      <c r="N30" s="136" t="e">
        <f ca="1" t="shared" si="0"/>
        <v>#N/A</v>
      </c>
    </row>
    <row r="31" spans="1:14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L31" s="135"/>
      <c r="M31" s="136" t="str">
        <f>IF(成绩单!G41="","",成绩单!G41)</f>
        <v>韩丞星</v>
      </c>
      <c r="N31" s="136" t="e">
        <f ca="1" t="shared" si="0"/>
        <v>#N/A</v>
      </c>
    </row>
    <row r="32" spans="1:14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L32" s="135"/>
      <c r="M32" s="136" t="str">
        <f>IF(成绩单!G42="","",成绩单!G42)</f>
        <v>胡瑞斌</v>
      </c>
      <c r="N32" s="136" t="e">
        <f ca="1" t="shared" si="0"/>
        <v>#N/A</v>
      </c>
    </row>
    <row r="33" spans="1:14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L33" s="135" t="s">
        <v>54</v>
      </c>
      <c r="M33" s="136" t="str">
        <f>IF(成绩单!G44="","",成绩单!G44)</f>
        <v>崔学敏</v>
      </c>
      <c r="N33" s="136" t="e">
        <f ca="1" t="shared" si="0"/>
        <v>#N/A</v>
      </c>
    </row>
    <row r="34" spans="1:14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L34" s="135"/>
      <c r="M34" s="136" t="str">
        <f>IF(成绩单!G45="","",成绩单!G45)</f>
        <v>汪鑫</v>
      </c>
      <c r="N34" s="136" t="e">
        <f ca="1" t="shared" si="0"/>
        <v>#N/A</v>
      </c>
    </row>
    <row r="35" spans="1:14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L35" s="135"/>
      <c r="M35" s="136" t="str">
        <f>IF(成绩单!G46="","",成绩单!G46)</f>
        <v>李豪</v>
      </c>
      <c r="N35" s="136" t="e">
        <f ca="1" t="shared" si="0"/>
        <v>#N/A</v>
      </c>
    </row>
    <row r="36" spans="1:14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L36" s="135"/>
      <c r="M36" s="136" t="str">
        <f>IF(成绩单!G47="","",成绩单!G47)</f>
        <v>乾正焱</v>
      </c>
      <c r="N36" s="136" t="e">
        <f ca="1" t="shared" si="0"/>
        <v>#N/A</v>
      </c>
    </row>
    <row r="37" spans="1:14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L37" s="135"/>
      <c r="M37" s="136" t="str">
        <f>IF(成绩单!G48="","",成绩单!G48)</f>
        <v>薛莹</v>
      </c>
      <c r="N37" s="136" t="e">
        <f ca="1" t="shared" si="0"/>
        <v>#N/A</v>
      </c>
    </row>
    <row r="38" spans="1:14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L38" s="135"/>
      <c r="M38" s="136" t="str">
        <f>IF(成绩单!G49="","",成绩单!G49)</f>
        <v>李源</v>
      </c>
      <c r="N38" s="136" t="e">
        <f ca="1">IF(M38="","",VLOOKUP(M38,C:I,7,FALSE))</f>
        <v>#N/A</v>
      </c>
    </row>
    <row r="39" spans="1:14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L39" s="135" t="s">
        <v>61</v>
      </c>
      <c r="M39" s="136" t="str">
        <f>IF(成绩单!G51="","",成绩单!G51)</f>
        <v/>
      </c>
      <c r="N39" s="136" t="str">
        <f ca="1" t="shared" si="0"/>
        <v/>
      </c>
    </row>
    <row r="40" spans="1:14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L40" s="135"/>
      <c r="M40" s="136" t="str">
        <f>IF(成绩单!G52="","",成绩单!G52)</f>
        <v/>
      </c>
      <c r="N40" s="136" t="str">
        <f ca="1" t="shared" si="0"/>
        <v/>
      </c>
    </row>
    <row r="41" spans="1:14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L41" s="135"/>
      <c r="M41" s="136" t="str">
        <f>IF(成绩单!G53="","",成绩单!G53)</f>
        <v/>
      </c>
      <c r="N41" s="136" t="str">
        <f ca="1" t="shared" si="0"/>
        <v/>
      </c>
    </row>
    <row r="42" spans="1:14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L42" s="135"/>
      <c r="M42" s="136" t="str">
        <f>IF(成绩单!G54="","",成绩单!G54)</f>
        <v/>
      </c>
      <c r="N42" s="136" t="str">
        <f ca="1" t="shared" si="0"/>
        <v/>
      </c>
    </row>
    <row r="43" spans="1:14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L43" s="135"/>
      <c r="M43" s="136" t="str">
        <f>IF(成绩单!G55="","",成绩单!G55)</f>
        <v/>
      </c>
      <c r="N43" s="136" t="str">
        <f ca="1" t="shared" si="0"/>
        <v/>
      </c>
    </row>
    <row r="44" spans="1:14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L44" s="135"/>
      <c r="M44" s="136" t="str">
        <f>IF(成绩单!G56="","",成绩单!G56)</f>
        <v/>
      </c>
      <c r="N44" s="136" t="str">
        <f ca="1" t="shared" si="0"/>
        <v/>
      </c>
    </row>
    <row r="45" spans="1:14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L45" s="135" t="s">
        <v>62</v>
      </c>
      <c r="M45" s="136" t="str">
        <f>IF(成绩单!G58="","",成绩单!G58)</f>
        <v/>
      </c>
      <c r="N45" s="136" t="str">
        <f ca="1" t="shared" si="0"/>
        <v/>
      </c>
    </row>
    <row r="46" spans="1:14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L46" s="135"/>
      <c r="M46" s="136" t="str">
        <f>IF(成绩单!G59="","",成绩单!G59)</f>
        <v/>
      </c>
      <c r="N46" s="136" t="str">
        <f ca="1" t="shared" si="0"/>
        <v/>
      </c>
    </row>
    <row r="47" spans="1:14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L47" s="135"/>
      <c r="M47" s="136" t="str">
        <f>IF(成绩单!G60="","",成绩单!G60)</f>
        <v/>
      </c>
      <c r="N47" s="136" t="str">
        <f ca="1" t="shared" si="0"/>
        <v/>
      </c>
    </row>
    <row r="48" spans="1:14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L48" s="135"/>
      <c r="M48" s="136" t="str">
        <f>IF(成绩单!G61="","",成绩单!G61)</f>
        <v/>
      </c>
      <c r="N48" s="136" t="str">
        <f ca="1" t="shared" si="0"/>
        <v/>
      </c>
    </row>
    <row r="49" spans="1:14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L49" s="135"/>
      <c r="M49" s="136" t="str">
        <f>IF(成绩单!G62="","",成绩单!G62)</f>
        <v/>
      </c>
      <c r="N49" s="136" t="str">
        <f ca="1" t="shared" si="0"/>
        <v/>
      </c>
    </row>
    <row r="50" spans="1:14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L50" s="135"/>
      <c r="M50" s="136" t="str">
        <f>IF(成绩单!G63="","",成绩单!G63)</f>
        <v/>
      </c>
      <c r="N50" s="136" t="str">
        <f ca="1" t="shared" si="0"/>
        <v/>
      </c>
    </row>
    <row r="51" spans="1:14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L51" s="135" t="s">
        <v>63</v>
      </c>
      <c r="M51" s="136" t="str">
        <f>IF(成绩单!G65="","",成绩单!G65)</f>
        <v/>
      </c>
      <c r="N51" s="136" t="str">
        <f ca="1" t="shared" si="0"/>
        <v/>
      </c>
    </row>
    <row r="52" spans="1:14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L52" s="135"/>
      <c r="M52" s="136" t="str">
        <f>IF(成绩单!G66="","",成绩单!G66)</f>
        <v/>
      </c>
      <c r="N52" s="136" t="str">
        <f ca="1" t="shared" si="0"/>
        <v/>
      </c>
    </row>
    <row r="53" spans="1:14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L53" s="135"/>
      <c r="M53" s="136" t="str">
        <f>IF(成绩单!G67="","",成绩单!G67)</f>
        <v/>
      </c>
      <c r="N53" s="136" t="str">
        <f ca="1" t="shared" si="0"/>
        <v/>
      </c>
    </row>
    <row r="54" spans="1:14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L54" s="135"/>
      <c r="M54" s="136" t="str">
        <f>IF(成绩单!G68="","",成绩单!G68)</f>
        <v/>
      </c>
      <c r="N54" s="136" t="str">
        <f ca="1" t="shared" si="0"/>
        <v/>
      </c>
    </row>
    <row r="55" spans="1:14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L55" s="135"/>
      <c r="M55" s="136" t="str">
        <f>IF(成绩单!G69="","",成绩单!G69)</f>
        <v/>
      </c>
      <c r="N55" s="136" t="str">
        <f ca="1" t="shared" si="0"/>
        <v/>
      </c>
    </row>
    <row r="56" spans="1:14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L56" s="135"/>
      <c r="M56" s="136" t="str">
        <f>IF(成绩单!G70="","",成绩单!G70)</f>
        <v/>
      </c>
      <c r="N56" s="136" t="str">
        <f ca="1" t="shared" si="0"/>
        <v/>
      </c>
    </row>
    <row r="57" spans="1:14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L57" s="135" t="s">
        <v>85</v>
      </c>
      <c r="M57" s="136" t="str">
        <f>IF(成绩单!G72="","",成绩单!G72)</f>
        <v/>
      </c>
      <c r="N57" s="136" t="str">
        <f ca="1" t="shared" si="0"/>
        <v/>
      </c>
    </row>
    <row r="58" spans="1:14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L58" s="135"/>
      <c r="M58" s="136" t="str">
        <f>IF(成绩单!G73="","",成绩单!G73)</f>
        <v/>
      </c>
      <c r="N58" s="136" t="str">
        <f ca="1" t="shared" si="0"/>
        <v/>
      </c>
    </row>
    <row r="59" spans="1:14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L59" s="135"/>
      <c r="M59" s="136" t="str">
        <f>IF(成绩单!G74="","",成绩单!G74)</f>
        <v/>
      </c>
      <c r="N59" s="136" t="str">
        <f ca="1" t="shared" si="0"/>
        <v/>
      </c>
    </row>
    <row r="60" spans="1:14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L60" s="135"/>
      <c r="M60" s="136" t="str">
        <f>IF(成绩单!G75="","",成绩单!G75)</f>
        <v/>
      </c>
      <c r="N60" s="136" t="str">
        <f ca="1" t="shared" si="0"/>
        <v/>
      </c>
    </row>
    <row r="61" spans="1:14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L61" s="135"/>
      <c r="M61" s="136" t="str">
        <f>IF(成绩单!G76="","",成绩单!G76)</f>
        <v/>
      </c>
      <c r="N61" s="136" t="str">
        <f ca="1" t="shared" si="0"/>
        <v/>
      </c>
    </row>
    <row r="62" spans="1:14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L62" s="135"/>
      <c r="M62" s="136" t="str">
        <f>IF(成绩单!G77="","",成绩单!G77)</f>
        <v/>
      </c>
      <c r="N62" s="136" t="str">
        <f ca="1" t="shared" si="0"/>
        <v/>
      </c>
    </row>
    <row r="63" spans="1:14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L63" s="135" t="s">
        <v>86</v>
      </c>
      <c r="M63" s="136" t="str">
        <f>IF(成绩单!G79="","",成绩单!G79)</f>
        <v/>
      </c>
      <c r="N63" s="136" t="str">
        <f ca="1" t="shared" si="0"/>
        <v/>
      </c>
    </row>
    <row r="64" spans="1:14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L64" s="135"/>
      <c r="M64" s="136" t="str">
        <f>IF(成绩单!G80="","",成绩单!G80)</f>
        <v/>
      </c>
      <c r="N64" s="136" t="str">
        <f ca="1" t="shared" si="0"/>
        <v/>
      </c>
    </row>
    <row r="65" spans="1:14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L65" s="135"/>
      <c r="M65" s="136" t="str">
        <f>IF(成绩单!G81="","",成绩单!G81)</f>
        <v/>
      </c>
      <c r="N65" s="136" t="str">
        <f ca="1" t="shared" si="0"/>
        <v/>
      </c>
    </row>
    <row r="66" spans="1:14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L66" s="135"/>
      <c r="M66" s="136" t="str">
        <f>IF(成绩单!G82="","",成绩单!G82)</f>
        <v/>
      </c>
      <c r="N66" s="136" t="str">
        <f ca="1" t="shared" si="0"/>
        <v/>
      </c>
    </row>
    <row r="67" spans="1:14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L67" s="135"/>
      <c r="M67" s="136" t="str">
        <f>IF(成绩单!G83="","",成绩单!G83)</f>
        <v/>
      </c>
      <c r="N67" s="136" t="str">
        <f ca="1" t="shared" si="0"/>
        <v/>
      </c>
    </row>
    <row r="68" spans="1:14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L68" s="135"/>
      <c r="M68" s="136" t="str">
        <f>IF(成绩单!G84="","",成绩单!G84)</f>
        <v/>
      </c>
      <c r="N68" s="136" t="str">
        <f ca="1" t="shared" ref="N68:N74" si="1">IF(M68="","",VLOOKUP(M68,C:I,7,FALSE))</f>
        <v/>
      </c>
    </row>
    <row r="69" spans="1:14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L69" s="135" t="s">
        <v>87</v>
      </c>
      <c r="M69" s="136" t="str">
        <f>IF(成绩单!G86="","",成绩单!G86)</f>
        <v/>
      </c>
      <c r="N69" s="136" t="str">
        <f ca="1" t="shared" si="1"/>
        <v/>
      </c>
    </row>
    <row r="70" spans="1:14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L70" s="135"/>
      <c r="M70" s="136" t="str">
        <f>IF(成绩单!G87="","",成绩单!G87)</f>
        <v/>
      </c>
      <c r="N70" s="136" t="str">
        <f ca="1" t="shared" si="1"/>
        <v/>
      </c>
    </row>
    <row r="71" spans="1:14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L71" s="135"/>
      <c r="M71" s="136" t="str">
        <f>IF(成绩单!G88="","",成绩单!G88)</f>
        <v/>
      </c>
      <c r="N71" s="136" t="str">
        <f ca="1" t="shared" si="1"/>
        <v/>
      </c>
    </row>
    <row r="72" spans="1:14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L72" s="135"/>
      <c r="M72" s="136" t="str">
        <f>IF(成绩单!G89="","",成绩单!G89)</f>
        <v/>
      </c>
      <c r="N72" s="136" t="str">
        <f ca="1" t="shared" si="1"/>
        <v/>
      </c>
    </row>
    <row r="73" spans="1:14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L73" s="135"/>
      <c r="M73" s="136" t="str">
        <f>IF(成绩单!G90="","",成绩单!G90)</f>
        <v/>
      </c>
      <c r="N73" s="136" t="str">
        <f ca="1" t="shared" si="1"/>
        <v/>
      </c>
    </row>
    <row r="74" spans="1:14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L74" s="135"/>
      <c r="M74" s="136" t="str">
        <f>IF(成绩单!G91="","",成绩单!G91)</f>
        <v/>
      </c>
      <c r="N74" s="136" t="str">
        <f ca="1" t="shared" si="1"/>
        <v/>
      </c>
    </row>
  </sheetData>
  <sheetProtection password="C9B8" sheet="1" objects="1" scenarios="1"/>
  <mergeCells count="14">
    <mergeCell ref="A1:J1"/>
    <mergeCell ref="L1:N1"/>
    <mergeCell ref="L3:L8"/>
    <mergeCell ref="L9:L14"/>
    <mergeCell ref="L15:L20"/>
    <mergeCell ref="L21:L26"/>
    <mergeCell ref="L27:L32"/>
    <mergeCell ref="L33:L38"/>
    <mergeCell ref="L39:L44"/>
    <mergeCell ref="L45:L50"/>
    <mergeCell ref="L51:L56"/>
    <mergeCell ref="L57:L62"/>
    <mergeCell ref="L63:L68"/>
    <mergeCell ref="L69:L7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R624"/>
  <sheetViews>
    <sheetView showGridLines="0" zoomScale="70" zoomScaleNormal="70" workbookViewId="0">
      <selection activeCell="W16" sqref="N7:W16"/>
    </sheetView>
  </sheetViews>
  <sheetFormatPr defaultColWidth="8.875" defaultRowHeight="15.6"/>
  <cols>
    <col min="1" max="1" width="4.75" style="2" customWidth="1"/>
    <col min="2" max="5" width="5.375" style="89" customWidth="1"/>
    <col min="6" max="6" width="3.375" style="90" customWidth="1"/>
    <col min="7" max="7" width="14.625" style="90" customWidth="1"/>
    <col min="8" max="23" width="8.5" style="90" customWidth="1"/>
    <col min="24" max="25" width="8.875" style="91" customWidth="1"/>
    <col min="26" max="27" width="8.5" style="90" customWidth="1"/>
    <col min="28" max="41" width="8.875" style="91" customWidth="1"/>
    <col min="42" max="43" width="8.875" style="3" customWidth="1"/>
    <col min="44" max="201" width="8.875" style="29"/>
    <col min="202" max="16384" width="8.875" style="91"/>
  </cols>
  <sheetData>
    <row r="1" s="3" customFormat="1" ht="42.6" customHeight="1" spans="1:201">
      <c r="A1" s="92" t="s">
        <v>88</v>
      </c>
      <c r="B1" s="93"/>
      <c r="C1" s="93"/>
      <c r="D1" s="93"/>
      <c r="E1" s="93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</row>
    <row r="2" s="1" customFormat="1" ht="22.5" customHeight="1" spans="1:185">
      <c r="A2" s="94" t="s">
        <v>1</v>
      </c>
      <c r="B2" s="95" t="s">
        <v>2</v>
      </c>
      <c r="C2" s="96"/>
      <c r="D2" s="95" t="s">
        <v>3</v>
      </c>
      <c r="E2" s="96"/>
      <c r="F2" s="97" t="s">
        <v>4</v>
      </c>
      <c r="G2" s="9" t="s">
        <v>5</v>
      </c>
      <c r="H2" s="11">
        <v>43801</v>
      </c>
      <c r="I2" s="11"/>
      <c r="J2" s="112">
        <v>43802</v>
      </c>
      <c r="K2" s="112"/>
      <c r="L2" s="11">
        <v>43803</v>
      </c>
      <c r="M2" s="11"/>
      <c r="N2" s="11">
        <v>43804</v>
      </c>
      <c r="O2" s="11"/>
      <c r="P2" s="11">
        <v>43805</v>
      </c>
      <c r="Q2" s="11"/>
      <c r="R2" s="112">
        <v>43808</v>
      </c>
      <c r="S2" s="112"/>
      <c r="T2" s="11">
        <v>43809</v>
      </c>
      <c r="U2" s="11"/>
      <c r="V2" s="11">
        <v>43810</v>
      </c>
      <c r="W2" s="11"/>
      <c r="X2" s="11">
        <v>43811</v>
      </c>
      <c r="Y2" s="11"/>
      <c r="Z2" s="11">
        <v>43812</v>
      </c>
      <c r="AA2" s="11"/>
      <c r="AB2" s="112">
        <v>43815</v>
      </c>
      <c r="AC2" s="112"/>
      <c r="AD2" s="11">
        <v>43816</v>
      </c>
      <c r="AE2" s="11"/>
      <c r="AF2" s="11">
        <v>43817</v>
      </c>
      <c r="AG2" s="11"/>
      <c r="AH2" s="11">
        <v>43818</v>
      </c>
      <c r="AI2" s="11"/>
      <c r="AJ2" s="11">
        <v>43819</v>
      </c>
      <c r="AK2" s="11"/>
      <c r="AL2" s="26">
        <v>43822</v>
      </c>
      <c r="AM2" s="27"/>
      <c r="AN2" s="11" t="s">
        <v>6</v>
      </c>
      <c r="AO2" s="11"/>
      <c r="AP2" s="11" t="s">
        <v>7</v>
      </c>
      <c r="AQ2" s="11"/>
      <c r="AR2"/>
      <c r="AS2"/>
      <c r="AT2"/>
      <c r="AU2"/>
      <c r="AV2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</row>
    <row r="3" s="1" customFormat="1" ht="22.5" customHeight="1" spans="1:201">
      <c r="A3" s="98"/>
      <c r="B3" s="99"/>
      <c r="C3" s="100"/>
      <c r="D3" s="99"/>
      <c r="E3" s="100"/>
      <c r="F3" s="101"/>
      <c r="G3" s="12" t="s">
        <v>9</v>
      </c>
      <c r="H3" s="102">
        <f>COUNTA($G9:$G92)-COUNT($G9:$G92)</f>
        <v>8</v>
      </c>
      <c r="I3" s="113"/>
      <c r="J3" s="114">
        <f>COUNTA($G9:$G92)-COUNT($G9:$G92)</f>
        <v>8</v>
      </c>
      <c r="K3" s="115"/>
      <c r="L3" s="102">
        <f t="shared" ref="L3:P3" si="0">COUNTA($G9:$G92)-COUNT($G9:$G92)</f>
        <v>8</v>
      </c>
      <c r="M3" s="113"/>
      <c r="N3" s="102">
        <f t="shared" si="0"/>
        <v>8</v>
      </c>
      <c r="O3" s="113"/>
      <c r="P3" s="102">
        <f t="shared" si="0"/>
        <v>8</v>
      </c>
      <c r="Q3" s="113"/>
      <c r="R3" s="114">
        <f>COUNTA($G9:$G92)-COUNT($G9:$G92)</f>
        <v>8</v>
      </c>
      <c r="S3" s="115"/>
      <c r="T3" s="102">
        <f>COUNTA($G9:$G92)-COUNT($G9:$G92)</f>
        <v>8</v>
      </c>
      <c r="U3" s="113"/>
      <c r="V3" s="102">
        <f>COUNTA($G9:$G92)-COUNT($G9:$G92)</f>
        <v>8</v>
      </c>
      <c r="W3" s="113"/>
      <c r="X3" s="102">
        <f>COUNTA($G9:$G92)-COUNT($G9:$G92)</f>
        <v>8</v>
      </c>
      <c r="Y3" s="113"/>
      <c r="Z3" s="102">
        <f>COUNTA($G9:$G92)-COUNT($G9:$G92)</f>
        <v>8</v>
      </c>
      <c r="AA3" s="113"/>
      <c r="AB3" s="114">
        <f>COUNTA($G9:$G92)-COUNT($G9:$G92)</f>
        <v>8</v>
      </c>
      <c r="AC3" s="115"/>
      <c r="AD3" s="102">
        <f>COUNTA($G9:$G92)-COUNT($G9:$G92)</f>
        <v>8</v>
      </c>
      <c r="AE3" s="113"/>
      <c r="AF3" s="102">
        <f>COUNTA($G9:$G92)-COUNT($G9:$G92)</f>
        <v>8</v>
      </c>
      <c r="AG3" s="113"/>
      <c r="AH3" s="102">
        <f>COUNTA($G9:$G92)-COUNT($G9:$G92)</f>
        <v>8</v>
      </c>
      <c r="AI3" s="113"/>
      <c r="AJ3" s="102">
        <f>COUNTA($G9:$G92)-COUNT($G9:$G92)</f>
        <v>8</v>
      </c>
      <c r="AK3" s="113"/>
      <c r="AL3" s="102">
        <f>COUNTA($G9:$G92)-COUNT($G9:$G92)</f>
        <v>8</v>
      </c>
      <c r="AM3" s="113"/>
      <c r="AN3" s="102">
        <f>COUNTA($G9:$G92)-COUNT($G9:$G92)</f>
        <v>8</v>
      </c>
      <c r="AO3" s="113"/>
      <c r="AP3" s="102">
        <f>COUNTA($G9:$G92)-COUNT($G9:$G92)</f>
        <v>8</v>
      </c>
      <c r="AQ3" s="113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</row>
    <row r="4" s="1" customFormat="1" ht="22.5" customHeight="1" spans="1:201">
      <c r="A4" s="98"/>
      <c r="B4" s="103" t="s">
        <v>11</v>
      </c>
      <c r="C4" s="103" t="s">
        <v>12</v>
      </c>
      <c r="D4" s="103" t="s">
        <v>11</v>
      </c>
      <c r="E4" s="103" t="s">
        <v>12</v>
      </c>
      <c r="F4" s="101"/>
      <c r="G4" s="12" t="s">
        <v>13</v>
      </c>
      <c r="H4" s="102">
        <f>COUNTIFS(H9:H14,"&gt;=90",I9:I14,"&gt;=90")+COUNTIFS(H16:H21,"&gt;=90",I16:I21,"&gt;=90")+COUNTIFS(H23:H28,"&gt;=90",I23:I28,"&gt;=90")+COUNTIFS(H30:H35,"&gt;=90",I30:I35,"&gt;=90")+COUNTIFS(H37:H42,"&gt;=90",I37:I42,"&gt;=90")+COUNTIFS(H44:H49,"&gt;=90",I44:I49,"&gt;=90")+COUNTIFS(H51:H56,"&gt;=90",I51:I56,"&gt;=90")+COUNTIFS(H58:H63,"&gt;=90",I58:I63,"&gt;=90")+COUNTIFS(H65:H70,"&gt;=90",I65:I70,"&gt;=90")+COUNTIFS(H72:H77,"&gt;=90",I72:I77,"&gt;=90")+COUNTIFS(H79:H84,"&gt;=90",I79:I84,"&gt;=90")+COUNTIFS(H86:H91,"&gt;=90",I86:I91,"&gt;=90")</f>
        <v>4</v>
      </c>
      <c r="I4" s="113"/>
      <c r="J4" s="114">
        <f>COUNTIFS(J9:J14,"&gt;=90",K9:K14,"&gt;=90")+COUNTIFS(J16:J21,"&gt;=90",K16:K21,"&gt;=90")+COUNTIFS(J23:J28,"&gt;=90",K23:K28,"&gt;=90")+COUNTIFS(J30:J35,"&gt;=90",K30:K35,"&gt;=90")+COUNTIFS(J37:J42,"&gt;=90",K37:K42,"&gt;=90")+COUNTIFS(J44:J49,"&gt;=90",K44:K49,"&gt;=90")+COUNTIFS(J51:J56,"&gt;=90",K51:K56,"&gt;=90")+COUNTIFS(J58:J63,"&gt;=90",K58:K63,"&gt;=90")+COUNTIFS(J65:J70,"&gt;=90",K65:K70,"&gt;=90")+COUNTIFS(J72:J77,"&gt;=90",K72:K77,"&gt;=90")+COUNTIFS(J79:J84,"&gt;=90",K79:K84,"&gt;=90")+COUNTIFS(J86:J91,"&gt;=90",K86:K91,"&gt;=90")</f>
        <v>2</v>
      </c>
      <c r="K4" s="115"/>
      <c r="L4" s="102">
        <f t="shared" ref="L4:P4" si="1">COUNTIFS(L9:L14,"&gt;=90",M9:M14,"&gt;=90")+COUNTIFS(L16:L21,"&gt;=90",M16:M21,"&gt;=90")+COUNTIFS(L23:L28,"&gt;=90",M23:M28,"&gt;=90")+COUNTIFS(L30:L35,"&gt;=90",M30:M35,"&gt;=90")+COUNTIFS(L37:L42,"&gt;=90",M37:M42,"&gt;=90")+COUNTIFS(L44:L49,"&gt;=90",M44:M49,"&gt;=90")+COUNTIFS(L51:L56,"&gt;=90",M51:M56,"&gt;=90")+COUNTIFS(L58:L63,"&gt;=90",M58:M63,"&gt;=90")+COUNTIFS(L65:L70,"&gt;=90",M65:M70,"&gt;=90")+COUNTIFS(L72:L77,"&gt;=90",M72:M77,"&gt;=90")+COUNTIFS(L79:L84,"&gt;=90",M79:M84,"&gt;=90")+COUNTIFS(L86:L91,"&gt;=90",M86:M91,"&gt;=90")</f>
        <v>3</v>
      </c>
      <c r="M4" s="113"/>
      <c r="N4" s="102">
        <f t="shared" si="1"/>
        <v>2</v>
      </c>
      <c r="O4" s="113"/>
      <c r="P4" s="102">
        <f t="shared" si="1"/>
        <v>2</v>
      </c>
      <c r="Q4" s="113"/>
      <c r="R4" s="114">
        <f>COUNTIFS(R9:R14,"&gt;=90",S9:S14,"&gt;=90")+COUNTIFS(R16:R21,"&gt;=90",S16:S21,"&gt;=90")+COUNTIFS(R23:R28,"&gt;=90",S23:S28,"&gt;=90")+COUNTIFS(R30:R35,"&gt;=90",S30:S35,"&gt;=90")+COUNTIFS(R37:R42,"&gt;=90",S37:S42,"&gt;=90")+COUNTIFS(R44:R49,"&gt;=90",S44:S49,"&gt;=90")+COUNTIFS(R51:R56,"&gt;=90",S51:S56,"&gt;=90")+COUNTIFS(R58:R63,"&gt;=90",S58:S63,"&gt;=90")+COUNTIFS(R65:R70,"&gt;=90",S65:S70,"&gt;=90")+COUNTIFS(R72:R77,"&gt;=90",S72:S77,"&gt;=90")+COUNTIFS(R79:R84,"&gt;=90",S79:S84,"&gt;=90")+COUNTIFS(R86:R91,"&gt;=90",S86:S91,"&gt;=90")</f>
        <v>1</v>
      </c>
      <c r="S4" s="115"/>
      <c r="T4" s="102">
        <f>COUNTIFS(T9:T14,"&gt;=90",U9:U14,"&gt;=90")+COUNTIFS(T16:T21,"&gt;=90",U16:U21,"&gt;=90")+COUNTIFS(T23:T28,"&gt;=90",U23:U28,"&gt;=90")+COUNTIFS(T30:T35,"&gt;=90",U30:U35,"&gt;=90")+COUNTIFS(T37:T42,"&gt;=90",U37:U42,"&gt;=90")+COUNTIFS(T44:T49,"&gt;=90",U44:U49,"&gt;=90")+COUNTIFS(T51:T56,"&gt;=90",U51:U56,"&gt;=90")+COUNTIFS(T58:T63,"&gt;=90",U58:U63,"&gt;=90")+COUNTIFS(T65:T70,"&gt;=90",U65:U70,"&gt;=90")+COUNTIFS(T72:T77,"&gt;=90",U72:U77,"&gt;=90")+COUNTIFS(T79:T84,"&gt;=90",U79:U84,"&gt;=90")+COUNTIFS(T86:T91,"&gt;=90",U86:U91,"&gt;=90")</f>
        <v>1</v>
      </c>
      <c r="U4" s="113"/>
      <c r="V4" s="102">
        <f>COUNTIFS(V9:V14,"&gt;=90",W9:W14,"&gt;=90")+COUNTIFS(V16:V21,"&gt;=90",W16:W21,"&gt;=90")+COUNTIFS(V23:V28,"&gt;=90",W23:W28,"&gt;=90")+COUNTIFS(V30:V35,"&gt;=90",W30:W35,"&gt;=90")+COUNTIFS(V37:V42,"&gt;=90",W37:W42,"&gt;=90")+COUNTIFS(V44:V49,"&gt;=90",W44:W49,"&gt;=90")+COUNTIFS(V51:V56,"&gt;=90",W51:W56,"&gt;=90")+COUNTIFS(V58:V63,"&gt;=90",W58:W63,"&gt;=90")+COUNTIFS(V65:V70,"&gt;=90",W65:W70,"&gt;=90")+COUNTIFS(V72:V77,"&gt;=90",W72:W77,"&gt;=90")+COUNTIFS(V79:V84,"&gt;=90",W79:W84,"&gt;=90")+COUNTIFS(V86:V91,"&gt;=90",W86:W91,"&gt;=90")</f>
        <v>4</v>
      </c>
      <c r="W4" s="113"/>
      <c r="X4" s="102">
        <f>COUNTIFS(X9:X14,"&gt;=90",Y9:Y14,"&gt;=90")+COUNTIFS(X16:X21,"&gt;=90",Y16:Y21,"&gt;=90")+COUNTIFS(X23:X28,"&gt;=90",Y23:Y28,"&gt;=90")+COUNTIFS(X30:X35,"&gt;=90",Y30:Y35,"&gt;=90")+COUNTIFS(X37:X42,"&gt;=90",Y37:Y42,"&gt;=90")+COUNTIFS(X44:X49,"&gt;=90",Y44:Y49,"&gt;=90")+COUNTIFS(X51:X56,"&gt;=90",Y51:Y56,"&gt;=90")+COUNTIFS(X58:X63,"&gt;=90",Y58:Y63,"&gt;=90")+COUNTIFS(X65:X70,"&gt;=90",Y65:Y70,"&gt;=90")+COUNTIFS(X72:X77,"&gt;=90",Y72:Y77,"&gt;=90")+COUNTIFS(X79:X84,"&gt;=90",Y79:Y84,"&gt;=90")+COUNTIFS(X86:X91,"&gt;=90",Y86:Y91,"&gt;=90")</f>
        <v>1</v>
      </c>
      <c r="Y4" s="113"/>
      <c r="Z4" s="102">
        <f>COUNTIFS(Z9:Z14,"&gt;=90",AA9:AA14,"&gt;=90")+COUNTIFS(Z16:Z21,"&gt;=90",AA16:AA21,"&gt;=90")+COUNTIFS(Z23:Z28,"&gt;=90",AA23:AA28,"&gt;=90")+COUNTIFS(Z30:Z35,"&gt;=90",AA30:AA35,"&gt;=90")+COUNTIFS(Z37:Z42,"&gt;=90",AA37:AA42,"&gt;=90")+COUNTIFS(Z44:Z49,"&gt;=90",AA44:AA49,"&gt;=90")+COUNTIFS(Z51:Z56,"&gt;=90",AA51:AA56,"&gt;=90")+COUNTIFS(Z58:Z63,"&gt;=90",AA58:AA63,"&gt;=90")+COUNTIFS(Z65:Z70,"&gt;=90",AA65:AA70,"&gt;=90")+COUNTIFS(Z72:Z77,"&gt;=90",AA72:AA77,"&gt;=90")+COUNTIFS(Z79:Z84,"&gt;=90",AA79:AA84,"&gt;=90")+COUNTIFS(Z86:Z91,"&gt;=90",AA86:AA91,"&gt;=90")</f>
        <v>5</v>
      </c>
      <c r="AA4" s="113"/>
      <c r="AB4" s="114">
        <f>COUNTIFS(AB9:AB14,"&gt;=90",AC9:AC14,"&gt;=90")+COUNTIFS(AB16:AB21,"&gt;=90",AC16:AC21,"&gt;=90")+COUNTIFS(AB23:AB28,"&gt;=90",AC23:AC28,"&gt;=90")+COUNTIFS(AB30:AB35,"&gt;=90",AC30:AC35,"&gt;=90")+COUNTIFS(AB37:AB42,"&gt;=90",AC37:AC42,"&gt;=90")+COUNTIFS(AB44:AB49,"&gt;=90",AC44:AC49,"&gt;=90")+COUNTIFS(AB51:AB56,"&gt;=90",AC51:AC56,"&gt;=90")+COUNTIFS(AB58:AB63,"&gt;=90",AC58:AC63,"&gt;=90")+COUNTIFS(AB65:AB70,"&gt;=90",AC65:AC70,"&gt;=90")+COUNTIFS(AB72:AB77,"&gt;=90",AC72:AC77,"&gt;=90")+COUNTIFS(AB79:AB84,"&gt;=90",AC79:AC84,"&gt;=90")+COUNTIFS(AB86:AB91,"&gt;=90",AC86:AC91,"&gt;=90")</f>
        <v>0</v>
      </c>
      <c r="AC4" s="115"/>
      <c r="AD4" s="102">
        <f>COUNTIFS(AD9:AD14,"&gt;=90",AE9:AE14,"&gt;=90")+COUNTIFS(AD16:AD21,"&gt;=90",AE16:AE21,"&gt;=90")+COUNTIFS(AD23:AD28,"&gt;=90",AE23:AE28,"&gt;=90")+COUNTIFS(AD30:AD35,"&gt;=90",AE30:AE35,"&gt;=90")+COUNTIFS(AD37:AD42,"&gt;=90",AE37:AE42,"&gt;=90")+COUNTIFS(AD44:AD49,"&gt;=90",AE44:AE49,"&gt;=90")+COUNTIFS(AD51:AD56,"&gt;=90",AE51:AE56,"&gt;=90")+COUNTIFS(AD58:AD63,"&gt;=90",AE58:AE63,"&gt;=90")+COUNTIFS(AD65:AD70,"&gt;=90",AE65:AE70,"&gt;=90")+COUNTIFS(AD72:AD77,"&gt;=90",AE72:AE77,"&gt;=90")+COUNTIFS(AD79:AD84,"&gt;=90",AE79:AE84,"&gt;=90")+COUNTIFS(AD86:AD91,"&gt;=90",AE86:AE91,"&gt;=90")</f>
        <v>0</v>
      </c>
      <c r="AE4" s="113"/>
      <c r="AF4" s="102">
        <f>COUNTIFS(AF9:AF14,"&gt;=90",AG9:AG14,"&gt;=90")+COUNTIFS(AF16:AF21,"&gt;=90",AG16:AG21,"&gt;=90")+COUNTIFS(AF23:AF28,"&gt;=90",AG23:AG28,"&gt;=90")+COUNTIFS(AF30:AF35,"&gt;=90",AG30:AG35,"&gt;=90")+COUNTIFS(AF37:AF42,"&gt;=90",AG37:AG42,"&gt;=90")+COUNTIFS(AF44:AF49,"&gt;=90",AG44:AG49,"&gt;=90")+COUNTIFS(AF51:AF56,"&gt;=90",AG51:AG56,"&gt;=90")+COUNTIFS(AF58:AF63,"&gt;=90",AG58:AG63,"&gt;=90")+COUNTIFS(AF65:AF70,"&gt;=90",AG65:AG70,"&gt;=90")+COUNTIFS(AF72:AF77,"&gt;=90",AG72:AG77,"&gt;=90")+COUNTIFS(AF79:AF84,"&gt;=90",AG79:AG84,"&gt;=90")+COUNTIFS(AF86:AF91,"&gt;=90",AG86:AG91,"&gt;=90")</f>
        <v>0</v>
      </c>
      <c r="AG4" s="113"/>
      <c r="AH4" s="102">
        <f>COUNTIFS(AH9:AH14,"&gt;=90",AI9:AI14,"&gt;=90")+COUNTIFS(AH16:AH21,"&gt;=90",AI16:AI21,"&gt;=90")+COUNTIFS(AH23:AH28,"&gt;=90",AI23:AI28,"&gt;=90")+COUNTIFS(AH30:AH35,"&gt;=90",AI30:AI35,"&gt;=90")+COUNTIFS(AH37:AH42,"&gt;=90",AI37:AI42,"&gt;=90")+COUNTIFS(AH44:AH49,"&gt;=90",AI44:AI49,"&gt;=90")+COUNTIFS(AH51:AH56,"&gt;=90",AI51:AI56,"&gt;=90")+COUNTIFS(AH58:AH63,"&gt;=90",AI58:AI63,"&gt;=90")+COUNTIFS(AH65:AH70,"&gt;=90",AI65:AI70,"&gt;=90")+COUNTIFS(AH72:AH77,"&gt;=90",AI72:AI77,"&gt;=90")+COUNTIFS(AH79:AH84,"&gt;=90",AI79:AI84,"&gt;=90")+COUNTIFS(AH86:AH91,"&gt;=90",AI86:AI91,"&gt;=90")</f>
        <v>0</v>
      </c>
      <c r="AI4" s="113"/>
      <c r="AJ4" s="102">
        <f>COUNTIFS(AJ9:AJ14,"&gt;=90",AK9:AK14,"&gt;=90")+COUNTIFS(AJ16:AJ21,"&gt;=90",AK16:AK21,"&gt;=90")+COUNTIFS(AJ23:AJ28,"&gt;=90",AK23:AK28,"&gt;=90")+COUNTIFS(AJ30:AJ35,"&gt;=90",AK30:AK35,"&gt;=90")+COUNTIFS(AJ37:AJ42,"&gt;=90",AK37:AK42,"&gt;=90")+COUNTIFS(AJ44:AJ49,"&gt;=90",AK44:AK49,"&gt;=90")+COUNTIFS(AJ51:AJ56,"&gt;=90",AK51:AK56,"&gt;=90")+COUNTIFS(AJ58:AJ63,"&gt;=90",AK58:AK63,"&gt;=90")+COUNTIFS(AJ65:AJ70,"&gt;=90",AK65:AK70,"&gt;=90")+COUNTIFS(AJ72:AJ77,"&gt;=90",AK72:AK77,"&gt;=90")+COUNTIFS(AJ79:AJ84,"&gt;=90",AK79:AK84,"&gt;=90")+COUNTIFS(AJ86:AJ91,"&gt;=90",AK86:AK91,"&gt;=90")</f>
        <v>0</v>
      </c>
      <c r="AK4" s="113"/>
      <c r="AL4" s="102">
        <f>COUNTIFS(AL9:AL14,"&gt;=90",AM9:AM14,"&gt;=90")+COUNTIFS(AL16:AL21,"&gt;=90",AM16:AM21,"&gt;=90")+COUNTIFS(AL23:AL28,"&gt;=90",AM23:AM28,"&gt;=90")+COUNTIFS(AL30:AL35,"&gt;=90",AM30:AM35,"&gt;=90")+COUNTIFS(AL37:AL42,"&gt;=90",AM37:AM42,"&gt;=90")+COUNTIFS(AL44:AL49,"&gt;=90",AM44:AM49,"&gt;=90")+COUNTIFS(AL51:AL56,"&gt;=90",AM51:AM56,"&gt;=90")+COUNTIFS(AL58:AL63,"&gt;=90",AM58:AM63,"&gt;=90")+COUNTIFS(AL65:AL70,"&gt;=90",AM65:AM70,"&gt;=90")+COUNTIFS(AL72:AL77,"&gt;=90",AM72:AM77,"&gt;=90")+COUNTIFS(AL79:AL84,"&gt;=90",AM79:AM84,"&gt;=90")+COUNTIFS(AL86:AL91,"&gt;=90",AM86:AM91,"&gt;=90")</f>
        <v>0</v>
      </c>
      <c r="AM4" s="113"/>
      <c r="AN4" s="102">
        <f>COUNTIFS(AN9:AN14,"&gt;=90",AO9:AO14,"&gt;=90")+COUNTIFS(AN16:AN21,"&gt;=90",AO16:AO21,"&gt;=90")+COUNTIFS(AN23:AN28,"&gt;=90",AO23:AO28,"&gt;=90")+COUNTIFS(AN30:AN35,"&gt;=90",AO30:AO35,"&gt;=90")+COUNTIFS(AN37:AN42,"&gt;=90",AO37:AO42,"&gt;=90")+COUNTIFS(AN44:AN49,"&gt;=90",AO44:AO49,"&gt;=90")+COUNTIFS(AN51:AN56,"&gt;=90",AO51:AO56,"&gt;=90")+COUNTIFS(AN58:AN63,"&gt;=90",AO58:AO63,"&gt;=90")+COUNTIFS(AN65:AN70,"&gt;=90",AO65:AO70,"&gt;=90")+COUNTIFS(AN72:AN77,"&gt;=90",AO72:AO77,"&gt;=90")+COUNTIFS(AN79:AN84,"&gt;=90",AO79:AO84,"&gt;=90")+COUNTIFS(AN86:AN91,"&gt;=90",AO86:AO91,"&gt;=90")</f>
        <v>0</v>
      </c>
      <c r="AO4" s="113"/>
      <c r="AP4" s="102">
        <f>IF(COUNTA(AQ9:AQ91)&lt;&gt;0,COUNTIFS(AP9:AP91,"&gt;=90",AQ9:AQ91,"&gt;=90"),COUNTIF(AP9:AP91,"&gt;=90"))</f>
        <v>1</v>
      </c>
      <c r="AQ4" s="113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</row>
    <row r="5" s="1" customFormat="1" ht="22.5" customHeight="1" spans="1:201">
      <c r="A5" s="98"/>
      <c r="B5" s="104"/>
      <c r="C5" s="104"/>
      <c r="D5" s="104"/>
      <c r="E5" s="104"/>
      <c r="F5" s="101"/>
      <c r="G5" s="12" t="s">
        <v>15</v>
      </c>
      <c r="H5" s="105">
        <f>H4/H3</f>
        <v>0.5</v>
      </c>
      <c r="I5" s="116"/>
      <c r="J5" s="117">
        <f>J4/J3</f>
        <v>0.25</v>
      </c>
      <c r="K5" s="118"/>
      <c r="L5" s="105">
        <f t="shared" ref="L5:P5" si="2">L4/L3</f>
        <v>0.375</v>
      </c>
      <c r="M5" s="116"/>
      <c r="N5" s="105">
        <f t="shared" si="2"/>
        <v>0.25</v>
      </c>
      <c r="O5" s="116"/>
      <c r="P5" s="105">
        <f t="shared" si="2"/>
        <v>0.25</v>
      </c>
      <c r="Q5" s="116"/>
      <c r="R5" s="117">
        <f>R4/R3</f>
        <v>0.125</v>
      </c>
      <c r="S5" s="118"/>
      <c r="T5" s="105">
        <f>T4/T3</f>
        <v>0.125</v>
      </c>
      <c r="U5" s="116"/>
      <c r="V5" s="105">
        <f>V4/V3</f>
        <v>0.5</v>
      </c>
      <c r="W5" s="116"/>
      <c r="X5" s="105">
        <f>X4/X3</f>
        <v>0.125</v>
      </c>
      <c r="Y5" s="116"/>
      <c r="Z5" s="105">
        <f>Z4/Z3</f>
        <v>0.625</v>
      </c>
      <c r="AA5" s="116"/>
      <c r="AB5" s="117">
        <f>AB4/AB3</f>
        <v>0</v>
      </c>
      <c r="AC5" s="118"/>
      <c r="AD5" s="105">
        <f>AD4/AD3</f>
        <v>0</v>
      </c>
      <c r="AE5" s="116"/>
      <c r="AF5" s="105">
        <f>AF4/AF3</f>
        <v>0</v>
      </c>
      <c r="AG5" s="116"/>
      <c r="AH5" s="105">
        <f>AH4/AH3</f>
        <v>0</v>
      </c>
      <c r="AI5" s="116"/>
      <c r="AJ5" s="105">
        <f>AJ4/AJ3</f>
        <v>0</v>
      </c>
      <c r="AK5" s="116"/>
      <c r="AL5" s="105">
        <f>AL4/AL3</f>
        <v>0</v>
      </c>
      <c r="AM5" s="116"/>
      <c r="AN5" s="105">
        <f>AN4/AN3</f>
        <v>0</v>
      </c>
      <c r="AO5" s="116"/>
      <c r="AP5" s="105">
        <f>AP4/AP3</f>
        <v>0.125</v>
      </c>
      <c r="AQ5" s="116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</row>
    <row r="6" s="1" customFormat="1" ht="22.5" customHeight="1" spans="1:201">
      <c r="A6" s="98"/>
      <c r="B6" s="104"/>
      <c r="C6" s="104"/>
      <c r="D6" s="104"/>
      <c r="E6" s="104"/>
      <c r="F6" s="101"/>
      <c r="G6" s="12" t="s">
        <v>16</v>
      </c>
      <c r="H6" s="106">
        <f>COUNTIF(H9:I92,"作弊")-COUNTIFS(H9:H92,"作弊",I9:I92,"作弊")</f>
        <v>0</v>
      </c>
      <c r="I6" s="119"/>
      <c r="J6" s="120">
        <f>COUNTIF(J9:K92,"作弊")-COUNTIFS(J9:J92,"作弊",K9:K92,"作弊")</f>
        <v>0</v>
      </c>
      <c r="K6" s="121"/>
      <c r="L6" s="106">
        <f t="shared" ref="L6:P6" si="3">COUNTIF(L9:M92,"作弊")-COUNTIFS(L9:L92,"作弊",M9:M92,"作弊")</f>
        <v>0</v>
      </c>
      <c r="M6" s="119"/>
      <c r="N6" s="106">
        <f t="shared" si="3"/>
        <v>0</v>
      </c>
      <c r="O6" s="119"/>
      <c r="P6" s="106">
        <f t="shared" si="3"/>
        <v>0</v>
      </c>
      <c r="Q6" s="119"/>
      <c r="R6" s="120">
        <f>COUNTIF(R9:S92,"作弊")-COUNTIFS(R9:R92,"作弊",S9:S92,"作弊")</f>
        <v>0</v>
      </c>
      <c r="S6" s="121"/>
      <c r="T6" s="106">
        <f>COUNTIF(T9:U92,"作弊")-COUNTIFS(T9:T92,"作弊",U9:U92,"作弊")</f>
        <v>0</v>
      </c>
      <c r="U6" s="119"/>
      <c r="V6" s="106">
        <f>COUNTIF(V9:W92,"作弊")-COUNTIFS(V9:V92,"作弊",W9:W92,"作弊")</f>
        <v>0</v>
      </c>
      <c r="W6" s="119"/>
      <c r="X6" s="106">
        <f>COUNTIF(X9:Y92,"作弊")-COUNTIFS(X9:X92,"作弊",Y9:Y92,"作弊")</f>
        <v>0</v>
      </c>
      <c r="Y6" s="119"/>
      <c r="Z6" s="106">
        <f>COUNTIF(Z9:AA92,"作弊")-COUNTIFS(Z9:Z92,"作弊",AA9:AA92,"作弊")</f>
        <v>0</v>
      </c>
      <c r="AA6" s="119"/>
      <c r="AB6" s="120">
        <f>COUNTIF(AB9:AC92,"作弊")-COUNTIFS(AB9:AB92,"作弊",AC9:AC92,"作弊")</f>
        <v>0</v>
      </c>
      <c r="AC6" s="121"/>
      <c r="AD6" s="106">
        <f>COUNTIF(AD9:AE92,"作弊")-COUNTIFS(AD9:AD92,"作弊",AE9:AE92,"作弊")</f>
        <v>0</v>
      </c>
      <c r="AE6" s="119"/>
      <c r="AF6" s="106">
        <f>COUNTIF(AF9:AG92,"作弊")-COUNTIFS(AF9:AF92,"作弊",AG9:AG92,"作弊")</f>
        <v>0</v>
      </c>
      <c r="AG6" s="119"/>
      <c r="AH6" s="106">
        <f>COUNTIF(AH9:AI92,"作弊")-COUNTIFS(AH9:AH92,"作弊",AI9:AI92,"作弊")</f>
        <v>0</v>
      </c>
      <c r="AI6" s="119"/>
      <c r="AJ6" s="106">
        <f>COUNTIF(AJ9:AK92,"作弊")-COUNTIFS(AJ9:AJ92,"作弊",AK9:AK92,"作弊")</f>
        <v>0</v>
      </c>
      <c r="AK6" s="119"/>
      <c r="AL6" s="106">
        <f>COUNTIF(AL9:AM92,"作弊")-COUNTIFS(AL9:AL92,"作弊",AM9:AM92,"作弊")</f>
        <v>0</v>
      </c>
      <c r="AM6" s="119"/>
      <c r="AN6" s="106">
        <f>COUNTIF(AN9:AO92,"作弊")-COUNTIFS(AN9:AN92,"作弊",AO9:AO92,"作弊")</f>
        <v>0</v>
      </c>
      <c r="AO6" s="119"/>
      <c r="AP6" s="106">
        <f>COUNTIF(AP9:AQ92,"作弊")-COUNTIFS(AP9:AP92,"作弊",AQ9:AQ92,"作弊")</f>
        <v>0</v>
      </c>
      <c r="AQ6" s="11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</row>
    <row r="7" s="1" customFormat="1" ht="22.5" customHeight="1" spans="1:201">
      <c r="A7" s="98"/>
      <c r="B7" s="104"/>
      <c r="C7" s="104"/>
      <c r="D7" s="104"/>
      <c r="E7" s="104"/>
      <c r="F7" s="101"/>
      <c r="G7" s="12" t="s">
        <v>17</v>
      </c>
      <c r="H7" s="106">
        <f>COUNTIF(H9:I92,"请假")-COUNTIFS(H9:H92,"请假",I9:I92,"请假")+COUNTIF(H9:I92,"旷考")-COUNTIFS(H9:H92,"旷考",I9:I92,"旷考")+COUNTIF(H9:I92,"休学")-COUNTIFS(H9:H92,"休学",I9:I92,"休学")</f>
        <v>0</v>
      </c>
      <c r="I7" s="119"/>
      <c r="J7" s="120">
        <f>COUNTIF(J9:K92,"请假")-COUNTIFS(J9:J92,"请假",K9:K92,"请假")+COUNTIF(J9:K92,"旷考")-COUNTIFS(J9:J92,"旷考",K9:K92,"旷考")+COUNTIF(J9:K92,"休学")-COUNTIFS(J9:J92,"休学",K9:K92,"休学")</f>
        <v>0</v>
      </c>
      <c r="K7" s="121"/>
      <c r="L7" s="106">
        <f t="shared" ref="L7:P7" si="4">COUNTIF(L9:M92,"请假")-COUNTIFS(L9:L92,"请假",M9:M92,"请假")+COUNTIF(L9:M92,"旷考")-COUNTIFS(L9:L92,"旷考",M9:M92,"旷考")+COUNTIF(L9:M92,"休学")-COUNTIFS(L9:L92,"休学",M9:M92,"休学")</f>
        <v>0</v>
      </c>
      <c r="M7" s="119"/>
      <c r="N7" s="106">
        <f t="shared" si="4"/>
        <v>0</v>
      </c>
      <c r="O7" s="119"/>
      <c r="P7" s="106">
        <f t="shared" si="4"/>
        <v>0</v>
      </c>
      <c r="Q7" s="119"/>
      <c r="R7" s="120">
        <f>COUNTIF(R9:S92,"请假")-COUNTIFS(R9:R92,"请假",S9:S92,"请假")+COUNTIF(R9:S92,"旷考")-COUNTIFS(R9:R92,"旷考",S9:S92,"旷考")+COUNTIF(R9:S92,"休学")-COUNTIFS(R9:R92,"休学",S9:S92,"休学")</f>
        <v>0</v>
      </c>
      <c r="S7" s="121"/>
      <c r="T7" s="106">
        <f>COUNTIF(T9:U92,"请假")-COUNTIFS(T9:T92,"请假",U9:U92,"请假")+COUNTIF(T9:U92,"旷考")-COUNTIFS(T9:T92,"旷考",U9:U92,"旷考")+COUNTIF(T9:U92,"休学")-COUNTIFS(T9:T92,"休学",U9:U92,"休学")</f>
        <v>0</v>
      </c>
      <c r="U7" s="119"/>
      <c r="V7" s="106">
        <f>COUNTIF(V9:W92,"请假")-COUNTIFS(V9:V92,"请假",W9:W92,"请假")+COUNTIF(V9:W92,"旷考")-COUNTIFS(V9:V92,"旷考",W9:W92,"旷考")+COUNTIF(V9:W92,"休学")-COUNTIFS(V9:V92,"休学",W9:W92,"休学")</f>
        <v>0</v>
      </c>
      <c r="W7" s="119"/>
      <c r="X7" s="106">
        <f>COUNTIF(X9:Y92,"请假")-COUNTIFS(X9:X92,"请假",Y9:Y92,"请假")+COUNTIF(X9:Y92,"旷考")-COUNTIFS(X9:X92,"旷考",Y9:Y92,"旷考")+COUNTIF(X9:Y92,"休学")-COUNTIFS(X9:X92,"休学",Y9:Y92,"休学")</f>
        <v>0</v>
      </c>
      <c r="Y7" s="119"/>
      <c r="Z7" s="106">
        <f>COUNTIF(Z9:AA92,"请假")-COUNTIFS(Z9:Z92,"请假",AA9:AA92,"请假")+COUNTIF(Z9:AA92,"旷考")-COUNTIFS(Z9:Z92,"旷考",AA9:AA92,"旷考")+COUNTIF(Z9:AA92,"休学")-COUNTIFS(Z9:Z92,"休学",AA9:AA92,"休学")</f>
        <v>0</v>
      </c>
      <c r="AA7" s="119"/>
      <c r="AB7" s="120">
        <f>COUNTIF(AB9:AC92,"请假")-COUNTIFS(AB9:AB92,"请假",AC9:AC92,"请假")+COUNTIF(AB9:AC92,"旷考")-COUNTIFS(AB9:AB92,"旷考",AC9:AC92,"旷考")+COUNTIF(AB9:AC92,"休学")-COUNTIFS(AB9:AB92,"休学",AC9:AC92,"休学")</f>
        <v>0</v>
      </c>
      <c r="AC7" s="121"/>
      <c r="AD7" s="106">
        <f>COUNTIF(AD9:AE92,"请假")-COUNTIFS(AD9:AD92,"请假",AE9:AE92,"请假")+COUNTIF(AD9:AE92,"旷考")-COUNTIFS(AD9:AD92,"旷考",AE9:AE92,"旷考")+COUNTIF(AD9:AE92,"休学")-COUNTIFS(AD9:AD92,"休学",AE9:AE92,"休学")</f>
        <v>0</v>
      </c>
      <c r="AE7" s="119"/>
      <c r="AF7" s="106">
        <f>COUNTIF(AF9:AG92,"请假")-COUNTIFS(AF9:AF92,"请假",AG9:AG92,"请假")+COUNTIF(AF9:AG92,"旷考")-COUNTIFS(AF9:AF92,"旷考",AG9:AG92,"旷考")+COUNTIF(AF9:AG92,"休学")-COUNTIFS(AF9:AF92,"休学",AG9:AG92,"休学")</f>
        <v>0</v>
      </c>
      <c r="AG7" s="119"/>
      <c r="AH7" s="106">
        <f>COUNTIF(AH9:AI92,"请假")-COUNTIFS(AH9:AH92,"请假",AI9:AI92,"请假")+COUNTIF(AH9:AI92,"旷考")-COUNTIFS(AH9:AH92,"旷考",AI9:AI92,"旷考")+COUNTIF(AH9:AI92,"休学")-COUNTIFS(AH9:AH92,"休学",AI9:AI92,"休学")</f>
        <v>0</v>
      </c>
      <c r="AI7" s="119"/>
      <c r="AJ7" s="106">
        <f>COUNTIF(AJ9:AK92,"请假")-COUNTIFS(AJ9:AJ92,"请假",AK9:AK92,"请假")+COUNTIF(AJ9:AK92,"旷考")-COUNTIFS(AJ9:AJ92,"旷考",AK9:AK92,"旷考")+COUNTIF(AJ9:AK92,"休学")-COUNTIFS(AJ9:AJ92,"休学",AK9:AK92,"休学")</f>
        <v>0</v>
      </c>
      <c r="AK7" s="119"/>
      <c r="AL7" s="106">
        <f>COUNTIF(AL9:AM92,"请假")-COUNTIFS(AL9:AL92,"请假",AM9:AM92,"请假")+COUNTIF(AL9:AM92,"旷考")-COUNTIFS(AL9:AL92,"旷考",AM9:AM92,"旷考")+COUNTIF(AL9:AM92,"休学")-COUNTIFS(AL9:AL92,"休学",AM9:AM92,"休学")</f>
        <v>0</v>
      </c>
      <c r="AM7" s="119"/>
      <c r="AN7" s="106">
        <f>COUNTIF(AN9:AO92,"请假")-COUNTIFS(AN9:AN92,"请假",AO9:AO92,"请假")+COUNTIF(AN9:AO92,"旷考")-COUNTIFS(AN9:AN92,"旷考",AO9:AO92,"旷考")+COUNTIF(AN9:AO92,"休学")-COUNTIFS(AN9:AN92,"休学",AO9:AO92,"休学")</f>
        <v>0</v>
      </c>
      <c r="AO7" s="119"/>
      <c r="AP7" s="106">
        <f>COUNTIF(AP9:AQ92,"请假")-COUNTIFS(AP9:AP92,"请假",AQ9:AQ92,"请假")+COUNTIF(AP9:AQ92,"旷考")-COUNTIFS(AP9:AP92,"旷考",AQ9:AQ92,"旷考")+COUNTIF(AP9:AQ92,"休学")-COUNTIFS(AP9:AP92,"休学",AQ9:AQ92,"休学")</f>
        <v>0</v>
      </c>
      <c r="AQ7" s="11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</row>
    <row r="8" s="1" customFormat="1" ht="22.5" customHeight="1" spans="1:201">
      <c r="A8" s="107"/>
      <c r="B8" s="108"/>
      <c r="C8" s="108"/>
      <c r="D8" s="108"/>
      <c r="E8" s="108"/>
      <c r="F8" s="109"/>
      <c r="G8" s="9" t="s">
        <v>18</v>
      </c>
      <c r="H8" s="12" t="s">
        <v>11</v>
      </c>
      <c r="I8" s="12" t="s">
        <v>12</v>
      </c>
      <c r="J8" s="122" t="s">
        <v>11</v>
      </c>
      <c r="K8" s="122" t="s">
        <v>12</v>
      </c>
      <c r="L8" s="12" t="s">
        <v>11</v>
      </c>
      <c r="M8" s="12" t="s">
        <v>12</v>
      </c>
      <c r="N8" s="12" t="s">
        <v>11</v>
      </c>
      <c r="O8" s="12" t="s">
        <v>12</v>
      </c>
      <c r="P8" s="12" t="s">
        <v>11</v>
      </c>
      <c r="Q8" s="12" t="s">
        <v>12</v>
      </c>
      <c r="R8" s="122" t="s">
        <v>11</v>
      </c>
      <c r="S8" s="122" t="s">
        <v>12</v>
      </c>
      <c r="T8" s="12" t="s">
        <v>11</v>
      </c>
      <c r="U8" s="12" t="s">
        <v>12</v>
      </c>
      <c r="V8" s="12" t="s">
        <v>11</v>
      </c>
      <c r="W8" s="12" t="s">
        <v>12</v>
      </c>
      <c r="X8" s="12" t="s">
        <v>11</v>
      </c>
      <c r="Y8" s="12" t="s">
        <v>12</v>
      </c>
      <c r="Z8" s="12" t="s">
        <v>11</v>
      </c>
      <c r="AA8" s="12" t="s">
        <v>12</v>
      </c>
      <c r="AB8" s="122" t="s">
        <v>11</v>
      </c>
      <c r="AC8" s="122" t="s">
        <v>12</v>
      </c>
      <c r="AD8" s="12" t="s">
        <v>11</v>
      </c>
      <c r="AE8" s="12" t="s">
        <v>12</v>
      </c>
      <c r="AF8" s="12" t="s">
        <v>11</v>
      </c>
      <c r="AG8" s="12" t="s">
        <v>12</v>
      </c>
      <c r="AH8" s="12" t="s">
        <v>11</v>
      </c>
      <c r="AI8" s="12" t="s">
        <v>12</v>
      </c>
      <c r="AJ8" s="12" t="s">
        <v>11</v>
      </c>
      <c r="AK8" s="12" t="s">
        <v>12</v>
      </c>
      <c r="AL8" s="12" t="s">
        <v>11</v>
      </c>
      <c r="AM8" s="12" t="s">
        <v>12</v>
      </c>
      <c r="AN8" s="12" t="s">
        <v>11</v>
      </c>
      <c r="AO8" s="12" t="s">
        <v>12</v>
      </c>
      <c r="AP8" s="123" t="s">
        <v>19</v>
      </c>
      <c r="AQ8" s="124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</row>
    <row r="9" ht="18.75" customHeight="1" spans="1:43">
      <c r="A9" s="17" t="s">
        <v>20</v>
      </c>
      <c r="B9" s="18">
        <f>90-通关分!D15-SUM(升末班明细!$P$9:$P$10)</f>
        <v>75</v>
      </c>
      <c r="C9" s="18">
        <f>90-通关分!E15-SUM(升末班明细!$P$9:$P$10)</f>
        <v>82.5</v>
      </c>
      <c r="D9" s="18">
        <f>IF(G9="","",90-通关分!D9-SUM(升末班明细!$P$9:$P$10))</f>
        <v>75</v>
      </c>
      <c r="E9" s="18">
        <f>IF(G9="","",90-通关分!E9-SUM(升末班明细!$P$9:$P$10))</f>
        <v>84.5</v>
      </c>
      <c r="F9" s="18" t="str">
        <f>IF(成绩单!F9&gt;0,成绩单!F9,"")</f>
        <v/>
      </c>
      <c r="G9" s="18">
        <f>IF(成绩单!$F9&gt;0,成绩单!G9,0)</f>
        <v>0</v>
      </c>
      <c r="H9" s="18" t="str">
        <f>IF(成绩单!$F9&gt;0,成绩单!H9,"")</f>
        <v/>
      </c>
      <c r="I9" s="18" t="str">
        <f>IF(成绩单!$F9&gt;0,成绩单!I9,"")</f>
        <v/>
      </c>
      <c r="J9" s="18" t="str">
        <f>IF(成绩单!$F9&gt;0,成绩单!J9,"")</f>
        <v/>
      </c>
      <c r="K9" s="18" t="str">
        <f>IF(成绩单!$F9&gt;0,成绩单!K9,"")</f>
        <v/>
      </c>
      <c r="L9" s="18" t="str">
        <f>IF(成绩单!$F9&gt;0,成绩单!L9,"")</f>
        <v/>
      </c>
      <c r="M9" s="18" t="str">
        <f>IF(成绩单!$F9&gt;0,成绩单!M9,"")</f>
        <v/>
      </c>
      <c r="N9" s="18" t="str">
        <f>IF(成绩单!$F9&gt;0,成绩单!N9,"")</f>
        <v/>
      </c>
      <c r="O9" s="18" t="str">
        <f>IF(成绩单!$F9&gt;0,成绩单!O9,"")</f>
        <v/>
      </c>
      <c r="P9" s="18" t="str">
        <f>IF(成绩单!$F9&gt;0,成绩单!P9,"")</f>
        <v/>
      </c>
      <c r="Q9" s="18" t="str">
        <f>IF(成绩单!$F9&gt;0,成绩单!Q9,"")</f>
        <v/>
      </c>
      <c r="R9" s="18" t="str">
        <f>IF(成绩单!$F9&gt;0,成绩单!R9,"")</f>
        <v/>
      </c>
      <c r="S9" s="18" t="str">
        <f>IF(成绩单!$F9&gt;0,成绩单!S9,"")</f>
        <v/>
      </c>
      <c r="T9" s="18" t="str">
        <f>IF(成绩单!$F9&gt;0,成绩单!T9,"")</f>
        <v/>
      </c>
      <c r="U9" s="18" t="str">
        <f>IF(成绩单!$F9&gt;0,成绩单!U9,"")</f>
        <v/>
      </c>
      <c r="V9" s="18" t="str">
        <f>IF(成绩单!$F9&gt;0,成绩单!V9,"")</f>
        <v/>
      </c>
      <c r="W9" s="18" t="str">
        <f>IF(成绩单!$F9&gt;0,成绩单!W9,"")</f>
        <v/>
      </c>
      <c r="X9" s="18" t="str">
        <f>IF(成绩单!$F9&gt;0,成绩单!X9,"")</f>
        <v/>
      </c>
      <c r="Y9" s="18" t="str">
        <f>IF(成绩单!$F9&gt;0,成绩单!Y9,"")</f>
        <v/>
      </c>
      <c r="Z9" s="18" t="str">
        <f>IF(成绩单!$F9&gt;0,成绩单!Z9,"")</f>
        <v/>
      </c>
      <c r="AA9" s="18" t="str">
        <f>IF(成绩单!$F9&gt;0,成绩单!AA9,"")</f>
        <v/>
      </c>
      <c r="AB9" s="18" t="str">
        <f>IF(成绩单!$F9&gt;0,成绩单!AB9,"")</f>
        <v/>
      </c>
      <c r="AC9" s="18" t="str">
        <f>IF(成绩单!$F9&gt;0,成绩单!AC9,"")</f>
        <v/>
      </c>
      <c r="AD9" s="18" t="str">
        <f>IF(成绩单!$F9&gt;0,成绩单!AD9,"")</f>
        <v/>
      </c>
      <c r="AE9" s="18" t="str">
        <f>IF(成绩单!$F9&gt;0,成绩单!AE9,"")</f>
        <v/>
      </c>
      <c r="AF9" s="18" t="str">
        <f>IF(成绩单!$F9&gt;0,成绩单!AF9,"")</f>
        <v/>
      </c>
      <c r="AG9" s="18" t="str">
        <f>IF(成绩单!$F9&gt;0,成绩单!AG9,"")</f>
        <v/>
      </c>
      <c r="AH9" s="18" t="str">
        <f>IF(成绩单!$F9&gt;0,成绩单!AH9,"")</f>
        <v/>
      </c>
      <c r="AI9" s="18" t="str">
        <f>IF(成绩单!$F9&gt;0,成绩单!AI9,"")</f>
        <v/>
      </c>
      <c r="AJ9" s="18" t="str">
        <f>IF(成绩单!$F9&gt;0,成绩单!AJ9,"")</f>
        <v/>
      </c>
      <c r="AK9" s="18" t="str">
        <f>IF(成绩单!$F9&gt;0,成绩单!AK9,"")</f>
        <v/>
      </c>
      <c r="AL9" s="18" t="str">
        <f>IF(成绩单!$F9&gt;0,成绩单!AL9,"")</f>
        <v/>
      </c>
      <c r="AM9" s="18" t="str">
        <f>IF(成绩单!$F9&gt;0,成绩单!AM9,"")</f>
        <v/>
      </c>
      <c r="AN9" s="18" t="str">
        <f>IF(成绩单!$F9&gt;0,成绩单!AN9,"")</f>
        <v/>
      </c>
      <c r="AO9" s="18" t="str">
        <f>IF(成绩单!$F9&gt;0,成绩单!AO9,"")</f>
        <v/>
      </c>
      <c r="AP9" s="18" t="str">
        <f>IF(成绩单!$F9&gt;0,成绩单!AP9,"")</f>
        <v/>
      </c>
      <c r="AQ9" s="18" t="str">
        <f>AP9</f>
        <v/>
      </c>
    </row>
    <row r="10" ht="18.75" customHeight="1" spans="1:43">
      <c r="A10" s="17"/>
      <c r="B10" s="18">
        <f t="shared" ref="B10:C14" si="5">B9</f>
        <v>75</v>
      </c>
      <c r="C10" s="18">
        <f t="shared" si="5"/>
        <v>82.5</v>
      </c>
      <c r="D10" s="18">
        <f>IF(G10="","",90-通关分!D10-SUM(升末班明细!$P$9:$P$10))</f>
        <v>75.5</v>
      </c>
      <c r="E10" s="18">
        <f>IF(G10="","",90-通关分!E10-SUM(升末班明细!$P$9:$P$10))</f>
        <v>82.5</v>
      </c>
      <c r="F10" s="18" t="str">
        <f>IF(成绩单!F10&gt;0,成绩单!F10,"")</f>
        <v/>
      </c>
      <c r="G10" s="18">
        <f>IF(成绩单!$F10&gt;0,成绩单!G10,0)</f>
        <v>0</v>
      </c>
      <c r="H10" s="18" t="str">
        <f>IF(成绩单!$F10&gt;0,成绩单!H10,"")</f>
        <v/>
      </c>
      <c r="I10" s="18" t="str">
        <f>IF(成绩单!$F10&gt;0,成绩单!I10,"")</f>
        <v/>
      </c>
      <c r="J10" s="18" t="str">
        <f>IF(成绩单!$F10&gt;0,成绩单!J10,"")</f>
        <v/>
      </c>
      <c r="K10" s="18" t="str">
        <f>IF(成绩单!$F10&gt;0,成绩单!K10,"")</f>
        <v/>
      </c>
      <c r="L10" s="18" t="str">
        <f>IF(成绩单!$F10&gt;0,成绩单!L10,"")</f>
        <v/>
      </c>
      <c r="M10" s="18" t="str">
        <f>IF(成绩单!$F10&gt;0,成绩单!M10,"")</f>
        <v/>
      </c>
      <c r="N10" s="18" t="str">
        <f>IF(成绩单!$F10&gt;0,成绩单!N10,"")</f>
        <v/>
      </c>
      <c r="O10" s="18" t="str">
        <f>IF(成绩单!$F10&gt;0,成绩单!O10,"")</f>
        <v/>
      </c>
      <c r="P10" s="18" t="str">
        <f>IF(成绩单!$F10&gt;0,成绩单!P10,"")</f>
        <v/>
      </c>
      <c r="Q10" s="18" t="str">
        <f>IF(成绩单!$F10&gt;0,成绩单!Q10,"")</f>
        <v/>
      </c>
      <c r="R10" s="18" t="str">
        <f>IF(成绩单!$F10&gt;0,成绩单!R10,"")</f>
        <v/>
      </c>
      <c r="S10" s="18" t="str">
        <f>IF(成绩单!$F10&gt;0,成绩单!S10,"")</f>
        <v/>
      </c>
      <c r="T10" s="18" t="str">
        <f>IF(成绩单!$F10&gt;0,成绩单!T10,"")</f>
        <v/>
      </c>
      <c r="U10" s="18" t="str">
        <f>IF(成绩单!$F10&gt;0,成绩单!U10,"")</f>
        <v/>
      </c>
      <c r="V10" s="18" t="str">
        <f>IF(成绩单!$F10&gt;0,成绩单!V10,"")</f>
        <v/>
      </c>
      <c r="W10" s="18" t="str">
        <f>IF(成绩单!$F10&gt;0,成绩单!W10,"")</f>
        <v/>
      </c>
      <c r="X10" s="18" t="str">
        <f>IF(成绩单!$F10&gt;0,成绩单!X10,"")</f>
        <v/>
      </c>
      <c r="Y10" s="18" t="str">
        <f>IF(成绩单!$F10&gt;0,成绩单!Y10,"")</f>
        <v/>
      </c>
      <c r="Z10" s="18" t="str">
        <f>IF(成绩单!$F10&gt;0,成绩单!Z10,"")</f>
        <v/>
      </c>
      <c r="AA10" s="18" t="str">
        <f>IF(成绩单!$F10&gt;0,成绩单!AA10,"")</f>
        <v/>
      </c>
      <c r="AB10" s="18" t="str">
        <f>IF(成绩单!$F10&gt;0,成绩单!AB10,"")</f>
        <v/>
      </c>
      <c r="AC10" s="18" t="str">
        <f>IF(成绩单!$F10&gt;0,成绩单!AC10,"")</f>
        <v/>
      </c>
      <c r="AD10" s="18" t="str">
        <f>IF(成绩单!$F10&gt;0,成绩单!AD10,"")</f>
        <v/>
      </c>
      <c r="AE10" s="18" t="str">
        <f>IF(成绩单!$F10&gt;0,成绩单!AE10,"")</f>
        <v/>
      </c>
      <c r="AF10" s="18" t="str">
        <f>IF(成绩单!$F10&gt;0,成绩单!AF10,"")</f>
        <v/>
      </c>
      <c r="AG10" s="18" t="str">
        <f>IF(成绩单!$F10&gt;0,成绩单!AG10,"")</f>
        <v/>
      </c>
      <c r="AH10" s="18" t="str">
        <f>IF(成绩单!$F10&gt;0,成绩单!AH10,"")</f>
        <v/>
      </c>
      <c r="AI10" s="18" t="str">
        <f>IF(成绩单!$F10&gt;0,成绩单!AI10,"")</f>
        <v/>
      </c>
      <c r="AJ10" s="18" t="str">
        <f>IF(成绩单!$F10&gt;0,成绩单!AJ10,"")</f>
        <v/>
      </c>
      <c r="AK10" s="18" t="str">
        <f>IF(成绩单!$F10&gt;0,成绩单!AK10,"")</f>
        <v/>
      </c>
      <c r="AL10" s="18" t="str">
        <f>IF(成绩单!$F10&gt;0,成绩单!AL10,"")</f>
        <v/>
      </c>
      <c r="AM10" s="18" t="str">
        <f>IF(成绩单!$F10&gt;0,成绩单!AM10,"")</f>
        <v/>
      </c>
      <c r="AN10" s="18" t="str">
        <f>IF(成绩单!$F10&gt;0,成绩单!AN10,"")</f>
        <v/>
      </c>
      <c r="AO10" s="18" t="str">
        <f>IF(成绩单!$F10&gt;0,成绩单!AO10,"")</f>
        <v/>
      </c>
      <c r="AP10" s="18" t="str">
        <f>IF(成绩单!$F10&gt;0,成绩单!AP10,"")</f>
        <v/>
      </c>
      <c r="AQ10" s="18" t="str">
        <f t="shared" ref="AQ10:AQ41" si="6">AP10</f>
        <v/>
      </c>
    </row>
    <row r="11" ht="18.75" customHeight="1" spans="1:43">
      <c r="A11" s="17"/>
      <c r="B11" s="18">
        <f t="shared" si="5"/>
        <v>75</v>
      </c>
      <c r="C11" s="18">
        <f t="shared" si="5"/>
        <v>82.5</v>
      </c>
      <c r="D11" s="18">
        <f>IF(G11="","",90-通关分!D11-SUM(升末班明细!$P$9:$P$10))</f>
        <v>75</v>
      </c>
      <c r="E11" s="18">
        <f>IF(G11="","",90-通关分!E11-SUM(升末班明细!$P$9:$P$10))</f>
        <v>81.5</v>
      </c>
      <c r="F11" s="18" t="str">
        <f>IF(成绩单!F11&gt;0,成绩单!F11,"")</f>
        <v/>
      </c>
      <c r="G11" s="18">
        <f>IF(成绩单!$F11&gt;0,成绩单!G11,0)</f>
        <v>0</v>
      </c>
      <c r="H11" s="18" t="str">
        <f>IF(成绩单!$F11&gt;0,成绩单!H11,"")</f>
        <v/>
      </c>
      <c r="I11" s="18" t="str">
        <f>IF(成绩单!$F11&gt;0,成绩单!I11,"")</f>
        <v/>
      </c>
      <c r="J11" s="18" t="str">
        <f>IF(成绩单!$F11&gt;0,成绩单!J11,"")</f>
        <v/>
      </c>
      <c r="K11" s="18" t="str">
        <f>IF(成绩单!$F11&gt;0,成绩单!K11,"")</f>
        <v/>
      </c>
      <c r="L11" s="18" t="str">
        <f>IF(成绩单!$F11&gt;0,成绩单!L11,"")</f>
        <v/>
      </c>
      <c r="M11" s="18" t="str">
        <f>IF(成绩单!$F11&gt;0,成绩单!M11,"")</f>
        <v/>
      </c>
      <c r="N11" s="18" t="str">
        <f>IF(成绩单!$F11&gt;0,成绩单!N11,"")</f>
        <v/>
      </c>
      <c r="O11" s="18" t="str">
        <f>IF(成绩单!$F11&gt;0,成绩单!O11,"")</f>
        <v/>
      </c>
      <c r="P11" s="18" t="str">
        <f>IF(成绩单!$F11&gt;0,成绩单!P11,"")</f>
        <v/>
      </c>
      <c r="Q11" s="18" t="str">
        <f>IF(成绩单!$F11&gt;0,成绩单!Q11,"")</f>
        <v/>
      </c>
      <c r="R11" s="18" t="str">
        <f>IF(成绩单!$F11&gt;0,成绩单!R11,"")</f>
        <v/>
      </c>
      <c r="S11" s="18" t="str">
        <f>IF(成绩单!$F11&gt;0,成绩单!S11,"")</f>
        <v/>
      </c>
      <c r="T11" s="18" t="str">
        <f>IF(成绩单!$F11&gt;0,成绩单!T11,"")</f>
        <v/>
      </c>
      <c r="U11" s="18" t="str">
        <f>IF(成绩单!$F11&gt;0,成绩单!U11,"")</f>
        <v/>
      </c>
      <c r="V11" s="18" t="str">
        <f>IF(成绩单!$F11&gt;0,成绩单!V11,"")</f>
        <v/>
      </c>
      <c r="W11" s="18" t="str">
        <f>IF(成绩单!$F11&gt;0,成绩单!W11,"")</f>
        <v/>
      </c>
      <c r="X11" s="18" t="str">
        <f>IF(成绩单!$F11&gt;0,成绩单!X11,"")</f>
        <v/>
      </c>
      <c r="Y11" s="18" t="str">
        <f>IF(成绩单!$F11&gt;0,成绩单!Y11,"")</f>
        <v/>
      </c>
      <c r="Z11" s="18" t="str">
        <f>IF(成绩单!$F11&gt;0,成绩单!Z11,"")</f>
        <v/>
      </c>
      <c r="AA11" s="18" t="str">
        <f>IF(成绩单!$F11&gt;0,成绩单!AA11,"")</f>
        <v/>
      </c>
      <c r="AB11" s="18" t="str">
        <f>IF(成绩单!$F11&gt;0,成绩单!AB11,"")</f>
        <v/>
      </c>
      <c r="AC11" s="18" t="str">
        <f>IF(成绩单!$F11&gt;0,成绩单!AC11,"")</f>
        <v/>
      </c>
      <c r="AD11" s="18" t="str">
        <f>IF(成绩单!$F11&gt;0,成绩单!AD11,"")</f>
        <v/>
      </c>
      <c r="AE11" s="18" t="str">
        <f>IF(成绩单!$F11&gt;0,成绩单!AE11,"")</f>
        <v/>
      </c>
      <c r="AF11" s="18" t="str">
        <f>IF(成绩单!$F11&gt;0,成绩单!AF11,"")</f>
        <v/>
      </c>
      <c r="AG11" s="18" t="str">
        <f>IF(成绩单!$F11&gt;0,成绩单!AG11,"")</f>
        <v/>
      </c>
      <c r="AH11" s="18" t="str">
        <f>IF(成绩单!$F11&gt;0,成绩单!AH11,"")</f>
        <v/>
      </c>
      <c r="AI11" s="18" t="str">
        <f>IF(成绩单!$F11&gt;0,成绩单!AI11,"")</f>
        <v/>
      </c>
      <c r="AJ11" s="18" t="str">
        <f>IF(成绩单!$F11&gt;0,成绩单!AJ11,"")</f>
        <v/>
      </c>
      <c r="AK11" s="18" t="str">
        <f>IF(成绩单!$F11&gt;0,成绩单!AK11,"")</f>
        <v/>
      </c>
      <c r="AL11" s="18" t="str">
        <f>IF(成绩单!$F11&gt;0,成绩单!AL11,"")</f>
        <v/>
      </c>
      <c r="AM11" s="18" t="str">
        <f>IF(成绩单!$F11&gt;0,成绩单!AM11,"")</f>
        <v/>
      </c>
      <c r="AN11" s="18" t="str">
        <f>IF(成绩单!$F11&gt;0,成绩单!AN11,"")</f>
        <v/>
      </c>
      <c r="AO11" s="18" t="str">
        <f>IF(成绩单!$F11&gt;0,成绩单!AO11,"")</f>
        <v/>
      </c>
      <c r="AP11" s="18" t="str">
        <f>IF(成绩单!$F11&gt;0,成绩单!AP11,"")</f>
        <v/>
      </c>
      <c r="AQ11" s="18" t="str">
        <f t="shared" si="6"/>
        <v/>
      </c>
    </row>
    <row r="12" ht="18.75" customHeight="1" spans="1:43">
      <c r="A12" s="17"/>
      <c r="B12" s="18">
        <f t="shared" si="5"/>
        <v>75</v>
      </c>
      <c r="C12" s="18">
        <f t="shared" si="5"/>
        <v>82.5</v>
      </c>
      <c r="D12" s="18">
        <f>IF(G12="","",90-通关分!D12-SUM(升末班明细!$P$9:$P$10))</f>
        <v>77</v>
      </c>
      <c r="E12" s="18">
        <f>IF(G12="","",90-通关分!E12-SUM(升末班明细!$P$9:$P$10))</f>
        <v>81.5</v>
      </c>
      <c r="F12" s="18" t="str">
        <f>IF(成绩单!F12&gt;0,成绩单!F12,"")</f>
        <v/>
      </c>
      <c r="G12" s="18">
        <f>IF(成绩单!$F12&gt;0,成绩单!G12,0)</f>
        <v>0</v>
      </c>
      <c r="H12" s="18" t="str">
        <f>IF(成绩单!$F12&gt;0,成绩单!H12,"")</f>
        <v/>
      </c>
      <c r="I12" s="18" t="str">
        <f>IF(成绩单!$F12&gt;0,成绩单!I12,"")</f>
        <v/>
      </c>
      <c r="J12" s="18" t="str">
        <f>IF(成绩单!$F12&gt;0,成绩单!J12,"")</f>
        <v/>
      </c>
      <c r="K12" s="18" t="str">
        <f>IF(成绩单!$F12&gt;0,成绩单!K12,"")</f>
        <v/>
      </c>
      <c r="L12" s="18" t="str">
        <f>IF(成绩单!$F12&gt;0,成绩单!L12,"")</f>
        <v/>
      </c>
      <c r="M12" s="18" t="str">
        <f>IF(成绩单!$F12&gt;0,成绩单!M12,"")</f>
        <v/>
      </c>
      <c r="N12" s="18" t="str">
        <f>IF(成绩单!$F12&gt;0,成绩单!N12,"")</f>
        <v/>
      </c>
      <c r="O12" s="18" t="str">
        <f>IF(成绩单!$F12&gt;0,成绩单!O12,"")</f>
        <v/>
      </c>
      <c r="P12" s="18" t="str">
        <f>IF(成绩单!$F12&gt;0,成绩单!P12,"")</f>
        <v/>
      </c>
      <c r="Q12" s="18" t="str">
        <f>IF(成绩单!$F12&gt;0,成绩单!Q12,"")</f>
        <v/>
      </c>
      <c r="R12" s="18" t="str">
        <f>IF(成绩单!$F12&gt;0,成绩单!R12,"")</f>
        <v/>
      </c>
      <c r="S12" s="18" t="str">
        <f>IF(成绩单!$F12&gt;0,成绩单!S12,"")</f>
        <v/>
      </c>
      <c r="T12" s="18" t="str">
        <f>IF(成绩单!$F12&gt;0,成绩单!T12,"")</f>
        <v/>
      </c>
      <c r="U12" s="18" t="str">
        <f>IF(成绩单!$F12&gt;0,成绩单!U12,"")</f>
        <v/>
      </c>
      <c r="V12" s="18" t="str">
        <f>IF(成绩单!$F12&gt;0,成绩单!V12,"")</f>
        <v/>
      </c>
      <c r="W12" s="18" t="str">
        <f>IF(成绩单!$F12&gt;0,成绩单!W12,"")</f>
        <v/>
      </c>
      <c r="X12" s="18" t="str">
        <f>IF(成绩单!$F12&gt;0,成绩单!X12,"")</f>
        <v/>
      </c>
      <c r="Y12" s="18" t="str">
        <f>IF(成绩单!$F12&gt;0,成绩单!Y12,"")</f>
        <v/>
      </c>
      <c r="Z12" s="18" t="str">
        <f>IF(成绩单!$F12&gt;0,成绩单!Z12,"")</f>
        <v/>
      </c>
      <c r="AA12" s="18" t="str">
        <f>IF(成绩单!$F12&gt;0,成绩单!AA12,"")</f>
        <v/>
      </c>
      <c r="AB12" s="18" t="str">
        <f>IF(成绩单!$F12&gt;0,成绩单!AB12,"")</f>
        <v/>
      </c>
      <c r="AC12" s="18" t="str">
        <f>IF(成绩单!$F12&gt;0,成绩单!AC12,"")</f>
        <v/>
      </c>
      <c r="AD12" s="18" t="str">
        <f>IF(成绩单!$F12&gt;0,成绩单!AD12,"")</f>
        <v/>
      </c>
      <c r="AE12" s="18" t="str">
        <f>IF(成绩单!$F12&gt;0,成绩单!AE12,"")</f>
        <v/>
      </c>
      <c r="AF12" s="18" t="str">
        <f>IF(成绩单!$F12&gt;0,成绩单!AF12,"")</f>
        <v/>
      </c>
      <c r="AG12" s="18" t="str">
        <f>IF(成绩单!$F12&gt;0,成绩单!AG12,"")</f>
        <v/>
      </c>
      <c r="AH12" s="18" t="str">
        <f>IF(成绩单!$F12&gt;0,成绩单!AH12,"")</f>
        <v/>
      </c>
      <c r="AI12" s="18" t="str">
        <f>IF(成绩单!$F12&gt;0,成绩单!AI12,"")</f>
        <v/>
      </c>
      <c r="AJ12" s="18" t="str">
        <f>IF(成绩单!$F12&gt;0,成绩单!AJ12,"")</f>
        <v/>
      </c>
      <c r="AK12" s="18" t="str">
        <f>IF(成绩单!$F12&gt;0,成绩单!AK12,"")</f>
        <v/>
      </c>
      <c r="AL12" s="18" t="str">
        <f>IF(成绩单!$F12&gt;0,成绩单!AL12,"")</f>
        <v/>
      </c>
      <c r="AM12" s="18" t="str">
        <f>IF(成绩单!$F12&gt;0,成绩单!AM12,"")</f>
        <v/>
      </c>
      <c r="AN12" s="18" t="str">
        <f>IF(成绩单!$F12&gt;0,成绩单!AN12,"")</f>
        <v/>
      </c>
      <c r="AO12" s="18" t="str">
        <f>IF(成绩单!$F12&gt;0,成绩单!AO12,"")</f>
        <v/>
      </c>
      <c r="AP12" s="18" t="str">
        <f>IF(成绩单!$F12&gt;0,成绩单!AP12,"")</f>
        <v/>
      </c>
      <c r="AQ12" s="18" t="str">
        <f t="shared" si="6"/>
        <v/>
      </c>
    </row>
    <row r="13" ht="18.75" customHeight="1" spans="1:43">
      <c r="A13" s="17"/>
      <c r="B13" s="18">
        <f t="shared" si="5"/>
        <v>75</v>
      </c>
      <c r="C13" s="18">
        <f t="shared" si="5"/>
        <v>82.5</v>
      </c>
      <c r="D13" s="18">
        <f>IF(G13="","",90-通关分!D13-SUM(升末班明细!$P$9:$P$10))</f>
        <v>75</v>
      </c>
      <c r="E13" s="18">
        <f>IF(G13="","",90-通关分!E13-SUM(升末班明细!$P$9:$P$10))</f>
        <v>84.5</v>
      </c>
      <c r="F13" s="18">
        <f>IF(成绩单!F13&gt;0,成绩单!F13,"")</f>
        <v>1</v>
      </c>
      <c r="G13" s="18" t="str">
        <f>IF(成绩单!$F13&gt;0,成绩单!G13,0)</f>
        <v>聂亮亮</v>
      </c>
      <c r="H13" s="18">
        <f>IF(成绩单!$F13&gt;0,成绩单!H13,"")</f>
        <v>92</v>
      </c>
      <c r="I13" s="18">
        <f>IF(成绩单!$F13&gt;0,成绩单!I13,"")</f>
        <v>85</v>
      </c>
      <c r="J13" s="18">
        <f>IF(成绩单!$F13&gt;0,成绩单!J13,"")</f>
        <v>100</v>
      </c>
      <c r="K13" s="18">
        <f>IF(成绩单!$F13&gt;0,成绩单!K13,"")</f>
        <v>65</v>
      </c>
      <c r="L13" s="18">
        <f>IF(成绩单!$F13&gt;0,成绩单!L13,"")</f>
        <v>85</v>
      </c>
      <c r="M13" s="18">
        <f>IF(成绩单!$F13&gt;0,成绩单!M13,"")</f>
        <v>92</v>
      </c>
      <c r="N13" s="18">
        <f>IF(成绩单!$F13&gt;0,成绩单!N13,"")</f>
        <v>97</v>
      </c>
      <c r="O13" s="18">
        <f>IF(成绩单!$F13&gt;0,成绩单!O13,"")</f>
        <v>90</v>
      </c>
      <c r="P13" s="18">
        <f>IF(成绩单!$F13&gt;0,成绩单!P13,"")</f>
        <v>98</v>
      </c>
      <c r="Q13" s="18">
        <f>IF(成绩单!$F13&gt;0,成绩单!Q13,"")</f>
        <v>85</v>
      </c>
      <c r="R13" s="18">
        <f>IF(成绩单!$F13&gt;0,成绩单!R13,"")</f>
        <v>84</v>
      </c>
      <c r="S13" s="18">
        <f>IF(成绩单!$F13&gt;0,成绩单!S13,"")</f>
        <v>75</v>
      </c>
      <c r="T13" s="18">
        <f>IF(成绩单!$F13&gt;0,成绩单!T13,"")</f>
        <v>93</v>
      </c>
      <c r="U13" s="18">
        <f>IF(成绩单!$F13&gt;0,成绩单!U13,"")</f>
        <v>80</v>
      </c>
      <c r="V13" s="18">
        <f>IF(成绩单!$F13&gt;0,成绩单!V13,"")</f>
        <v>94</v>
      </c>
      <c r="W13" s="18">
        <f>IF(成绩单!$F13&gt;0,成绩单!W13,"")</f>
        <v>85</v>
      </c>
      <c r="X13" s="18">
        <f>IF(成绩单!$F13&gt;0,成绩单!X13,"")</f>
        <v>97</v>
      </c>
      <c r="Y13" s="18">
        <f>IF(成绩单!$F13&gt;0,成绩单!Y13,"")</f>
        <v>88</v>
      </c>
      <c r="Z13" s="18">
        <f>IF(成绩单!$F13&gt;0,成绩单!Z13,"")</f>
        <v>96</v>
      </c>
      <c r="AA13" s="18">
        <f>IF(成绩单!$F13&gt;0,成绩单!AA13,"")</f>
        <v>85</v>
      </c>
      <c r="AB13" s="18">
        <f>IF(成绩单!$F13&gt;0,成绩单!AB13,"")</f>
        <v>86</v>
      </c>
      <c r="AC13" s="18">
        <f>IF(成绩单!$F13&gt;0,成绩单!AC13,"")</f>
        <v>60</v>
      </c>
      <c r="AD13" s="18">
        <f>IF(成绩单!$F13&gt;0,成绩单!AD13,"")</f>
        <v>0</v>
      </c>
      <c r="AE13" s="18">
        <f>IF(成绩单!$F13&gt;0,成绩单!AE13,"")</f>
        <v>0</v>
      </c>
      <c r="AF13" s="18">
        <f>IF(成绩单!$F13&gt;0,成绩单!AF13,"")</f>
        <v>0</v>
      </c>
      <c r="AG13" s="18">
        <f>IF(成绩单!$F13&gt;0,成绩单!AG13,"")</f>
        <v>0</v>
      </c>
      <c r="AH13" s="18">
        <f>IF(成绩单!$F13&gt;0,成绩单!AH13,"")</f>
        <v>0</v>
      </c>
      <c r="AI13" s="18">
        <f>IF(成绩单!$F13&gt;0,成绩单!AI13,"")</f>
        <v>0</v>
      </c>
      <c r="AJ13" s="18">
        <f>IF(成绩单!$F13&gt;0,成绩单!AJ13,"")</f>
        <v>0</v>
      </c>
      <c r="AK13" s="18">
        <f>IF(成绩单!$F13&gt;0,成绩单!AK13,"")</f>
        <v>0</v>
      </c>
      <c r="AL13" s="18">
        <f>IF(成绩单!$F13&gt;0,成绩单!AL13,"")</f>
        <v>0</v>
      </c>
      <c r="AM13" s="18">
        <f>IF(成绩单!$F13&gt;0,成绩单!AM13,"")</f>
        <v>0</v>
      </c>
      <c r="AN13" s="18">
        <f>IF(成绩单!$F13&gt;0,成绩单!AN13,"")</f>
        <v>70</v>
      </c>
      <c r="AO13" s="18">
        <f>IF(成绩单!$F13&gt;0,成绩单!AO13,"")</f>
        <v>70</v>
      </c>
      <c r="AP13" s="18">
        <f>IF(成绩单!$F13&gt;0,成绩单!AP13,"")</f>
        <v>0</v>
      </c>
      <c r="AQ13" s="18">
        <f t="shared" si="6"/>
        <v>0</v>
      </c>
    </row>
    <row r="14" ht="18.75" customHeight="1" spans="1:43">
      <c r="A14" s="17"/>
      <c r="B14" s="18">
        <f t="shared" si="5"/>
        <v>75</v>
      </c>
      <c r="C14" s="18">
        <f t="shared" si="5"/>
        <v>82.5</v>
      </c>
      <c r="D14" s="18">
        <f>IF(G14="","",90-通关分!D14-SUM(升末班明细!$P$9:$P$10))</f>
        <v>88</v>
      </c>
      <c r="E14" s="18">
        <f>IF(G14="","",90-通关分!E14-SUM(升末班明细!$P$9:$P$10))</f>
        <v>88</v>
      </c>
      <c r="F14" s="18" t="str">
        <f>IF(成绩单!F14&gt;0,成绩单!F14,"")</f>
        <v/>
      </c>
      <c r="G14" s="18">
        <f>IF(成绩单!$F14&gt;0,成绩单!G14,0)</f>
        <v>0</v>
      </c>
      <c r="H14" s="18" t="str">
        <f>IF(成绩单!$F14&gt;0,成绩单!H14,"")</f>
        <v/>
      </c>
      <c r="I14" s="18" t="str">
        <f>IF(成绩单!$F14&gt;0,成绩单!I14,"")</f>
        <v/>
      </c>
      <c r="J14" s="18" t="str">
        <f>IF(成绩单!$F14&gt;0,成绩单!J14,"")</f>
        <v/>
      </c>
      <c r="K14" s="18" t="str">
        <f>IF(成绩单!$F14&gt;0,成绩单!K14,"")</f>
        <v/>
      </c>
      <c r="L14" s="18" t="str">
        <f>IF(成绩单!$F14&gt;0,成绩单!L14,"")</f>
        <v/>
      </c>
      <c r="M14" s="18" t="str">
        <f>IF(成绩单!$F14&gt;0,成绩单!M14,"")</f>
        <v/>
      </c>
      <c r="N14" s="18" t="str">
        <f>IF(成绩单!$F14&gt;0,成绩单!N14,"")</f>
        <v/>
      </c>
      <c r="O14" s="18" t="str">
        <f>IF(成绩单!$F14&gt;0,成绩单!O14,"")</f>
        <v/>
      </c>
      <c r="P14" s="18" t="str">
        <f>IF(成绩单!$F14&gt;0,成绩单!P14,"")</f>
        <v/>
      </c>
      <c r="Q14" s="18" t="str">
        <f>IF(成绩单!$F14&gt;0,成绩单!Q14,"")</f>
        <v/>
      </c>
      <c r="R14" s="18" t="str">
        <f>IF(成绩单!$F14&gt;0,成绩单!R14,"")</f>
        <v/>
      </c>
      <c r="S14" s="18" t="str">
        <f>IF(成绩单!$F14&gt;0,成绩单!S14,"")</f>
        <v/>
      </c>
      <c r="T14" s="18" t="str">
        <f>IF(成绩单!$F14&gt;0,成绩单!T14,"")</f>
        <v/>
      </c>
      <c r="U14" s="18" t="str">
        <f>IF(成绩单!$F14&gt;0,成绩单!U14,"")</f>
        <v/>
      </c>
      <c r="V14" s="18" t="str">
        <f>IF(成绩单!$F14&gt;0,成绩单!V14,"")</f>
        <v/>
      </c>
      <c r="W14" s="18" t="str">
        <f>IF(成绩单!$F14&gt;0,成绩单!W14,"")</f>
        <v/>
      </c>
      <c r="X14" s="18" t="str">
        <f>IF(成绩单!$F14&gt;0,成绩单!X14,"")</f>
        <v/>
      </c>
      <c r="Y14" s="18" t="str">
        <f>IF(成绩单!$F14&gt;0,成绩单!Y14,"")</f>
        <v/>
      </c>
      <c r="Z14" s="18" t="str">
        <f>IF(成绩单!$F14&gt;0,成绩单!Z14,"")</f>
        <v/>
      </c>
      <c r="AA14" s="18" t="str">
        <f>IF(成绩单!$F14&gt;0,成绩单!AA14,"")</f>
        <v/>
      </c>
      <c r="AB14" s="18" t="str">
        <f>IF(成绩单!$F14&gt;0,成绩单!AB14,"")</f>
        <v/>
      </c>
      <c r="AC14" s="18" t="str">
        <f>IF(成绩单!$F14&gt;0,成绩单!AC14,"")</f>
        <v/>
      </c>
      <c r="AD14" s="18" t="str">
        <f>IF(成绩单!$F14&gt;0,成绩单!AD14,"")</f>
        <v/>
      </c>
      <c r="AE14" s="18" t="str">
        <f>IF(成绩单!$F14&gt;0,成绩单!AE14,"")</f>
        <v/>
      </c>
      <c r="AF14" s="18" t="str">
        <f>IF(成绩单!$F14&gt;0,成绩单!AF14,"")</f>
        <v/>
      </c>
      <c r="AG14" s="18" t="str">
        <f>IF(成绩单!$F14&gt;0,成绩单!AG14,"")</f>
        <v/>
      </c>
      <c r="AH14" s="18" t="str">
        <f>IF(成绩单!$F14&gt;0,成绩单!AH14,"")</f>
        <v/>
      </c>
      <c r="AI14" s="18" t="str">
        <f>IF(成绩单!$F14&gt;0,成绩单!AI14,"")</f>
        <v/>
      </c>
      <c r="AJ14" s="18" t="str">
        <f>IF(成绩单!$F14&gt;0,成绩单!AJ14,"")</f>
        <v/>
      </c>
      <c r="AK14" s="18" t="str">
        <f>IF(成绩单!$F14&gt;0,成绩单!AK14,"")</f>
        <v/>
      </c>
      <c r="AL14" s="18" t="str">
        <f>IF(成绩单!$F14&gt;0,成绩单!AL14,"")</f>
        <v/>
      </c>
      <c r="AM14" s="18" t="str">
        <f>IF(成绩单!$F14&gt;0,成绩单!AM14,"")</f>
        <v/>
      </c>
      <c r="AN14" s="18" t="str">
        <f>IF(成绩单!$F14&gt;0,成绩单!AN14,"")</f>
        <v/>
      </c>
      <c r="AO14" s="18" t="str">
        <f>IF(成绩单!$F14&gt;0,成绩单!AO14,"")</f>
        <v/>
      </c>
      <c r="AP14" s="18" t="str">
        <f>IF(成绩单!$F14&gt;0,成绩单!AP14,"")</f>
        <v/>
      </c>
      <c r="AQ14" s="18" t="str">
        <f t="shared" si="6"/>
        <v/>
      </c>
    </row>
    <row r="15" s="1" customFormat="1" ht="18.75" customHeight="1" spans="1:201">
      <c r="A15" s="17"/>
      <c r="B15" s="110" t="s">
        <v>26</v>
      </c>
      <c r="C15" s="111"/>
      <c r="D15" s="111"/>
      <c r="E15" s="111"/>
      <c r="F15" s="18" t="str">
        <f>IF(成绩单!F15&gt;0,成绩单!F15,"")</f>
        <v/>
      </c>
      <c r="G15" s="18">
        <f>IF(成绩单!$F15&gt;0,成绩单!G15,0)</f>
        <v>0</v>
      </c>
      <c r="H15" s="18" t="str">
        <f>IF(成绩单!$F15&gt;0,成绩单!H15,"")</f>
        <v/>
      </c>
      <c r="I15" s="18" t="str">
        <f>IF(成绩单!$F15&gt;0,成绩单!I15,"")</f>
        <v/>
      </c>
      <c r="J15" s="18" t="str">
        <f>IF(成绩单!$F15&gt;0,成绩单!J15,"")</f>
        <v/>
      </c>
      <c r="K15" s="18" t="str">
        <f>IF(成绩单!$F15&gt;0,成绩单!K15,"")</f>
        <v/>
      </c>
      <c r="L15" s="18" t="str">
        <f>IF(成绩单!$F15&gt;0,成绩单!L15,"")</f>
        <v/>
      </c>
      <c r="M15" s="18" t="str">
        <f>IF(成绩单!$F15&gt;0,成绩单!M15,"")</f>
        <v/>
      </c>
      <c r="N15" s="18" t="str">
        <f>IF(成绩单!$F15&gt;0,成绩单!N15,"")</f>
        <v/>
      </c>
      <c r="O15" s="18" t="str">
        <f>IF(成绩单!$F15&gt;0,成绩单!O15,"")</f>
        <v/>
      </c>
      <c r="P15" s="18" t="str">
        <f>IF(成绩单!$F15&gt;0,成绩单!P15,"")</f>
        <v/>
      </c>
      <c r="Q15" s="18" t="str">
        <f>IF(成绩单!$F15&gt;0,成绩单!Q15,"")</f>
        <v/>
      </c>
      <c r="R15" s="18" t="str">
        <f>IF(成绩单!$F15&gt;0,成绩单!R15,"")</f>
        <v/>
      </c>
      <c r="S15" s="18" t="str">
        <f>IF(成绩单!$F15&gt;0,成绩单!S15,"")</f>
        <v/>
      </c>
      <c r="T15" s="18" t="str">
        <f>IF(成绩单!$F15&gt;0,成绩单!T15,"")</f>
        <v/>
      </c>
      <c r="U15" s="18" t="str">
        <f>IF(成绩单!$F15&gt;0,成绩单!U15,"")</f>
        <v/>
      </c>
      <c r="V15" s="18" t="str">
        <f>IF(成绩单!$F15&gt;0,成绩单!V15,"")</f>
        <v/>
      </c>
      <c r="W15" s="18" t="str">
        <f>IF(成绩单!$F15&gt;0,成绩单!W15,"")</f>
        <v/>
      </c>
      <c r="X15" s="18" t="str">
        <f>IF(成绩单!$F15&gt;0,成绩单!X15,"")</f>
        <v/>
      </c>
      <c r="Y15" s="18" t="str">
        <f>IF(成绩单!$F15&gt;0,成绩单!Y15,"")</f>
        <v/>
      </c>
      <c r="Z15" s="18" t="str">
        <f>IF(成绩单!$F15&gt;0,成绩单!Z15,"")</f>
        <v/>
      </c>
      <c r="AA15" s="18" t="str">
        <f>IF(成绩单!$F15&gt;0,成绩单!AA15,"")</f>
        <v/>
      </c>
      <c r="AB15" s="18" t="str">
        <f>IF(成绩单!$F15&gt;0,成绩单!AB15,"")</f>
        <v/>
      </c>
      <c r="AC15" s="18" t="str">
        <f>IF(成绩单!$F15&gt;0,成绩单!AC15,"")</f>
        <v/>
      </c>
      <c r="AD15" s="18" t="str">
        <f>IF(成绩单!$F15&gt;0,成绩单!AD15,"")</f>
        <v/>
      </c>
      <c r="AE15" s="18" t="str">
        <f>IF(成绩单!$F15&gt;0,成绩单!AE15,"")</f>
        <v/>
      </c>
      <c r="AF15" s="18" t="str">
        <f>IF(成绩单!$F15&gt;0,成绩单!AF15,"")</f>
        <v/>
      </c>
      <c r="AG15" s="18" t="str">
        <f>IF(成绩单!$F15&gt;0,成绩单!AG15,"")</f>
        <v/>
      </c>
      <c r="AH15" s="18" t="str">
        <f>IF(成绩单!$F15&gt;0,成绩单!AH15,"")</f>
        <v/>
      </c>
      <c r="AI15" s="18" t="str">
        <f>IF(成绩单!$F15&gt;0,成绩单!AI15,"")</f>
        <v/>
      </c>
      <c r="AJ15" s="18" t="str">
        <f>IF(成绩单!$F15&gt;0,成绩单!AJ15,"")</f>
        <v/>
      </c>
      <c r="AK15" s="18" t="str">
        <f>IF(成绩单!$F15&gt;0,成绩单!AK15,"")</f>
        <v/>
      </c>
      <c r="AL15" s="18" t="str">
        <f>IF(成绩单!$F15&gt;0,成绩单!AL15,"")</f>
        <v/>
      </c>
      <c r="AM15" s="18" t="str">
        <f>IF(成绩单!$F15&gt;0,成绩单!AM15,"")</f>
        <v/>
      </c>
      <c r="AN15" s="18" t="str">
        <f>IF(成绩单!$F15&gt;0,成绩单!AN15,"")</f>
        <v/>
      </c>
      <c r="AO15" s="18" t="str">
        <f>IF(成绩单!$F15&gt;0,成绩单!AO15,"")</f>
        <v/>
      </c>
      <c r="AP15" s="18" t="str">
        <f>IF(成绩单!$F15&gt;0,成绩单!AP15,"")</f>
        <v/>
      </c>
      <c r="AQ15" s="18" t="str">
        <f t="shared" si="6"/>
        <v/>
      </c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</row>
    <row r="16" ht="18.75" customHeight="1" spans="1:43">
      <c r="A16" s="17" t="s">
        <v>27</v>
      </c>
      <c r="B16" s="18">
        <f>90-通关分!D22-SUM(升末班明细!$P$9:$P$10)</f>
        <v>75</v>
      </c>
      <c r="C16" s="18">
        <f>90-通关分!E22-SUM(升末班明细!$P$9:$P$10)</f>
        <v>82</v>
      </c>
      <c r="D16" s="18">
        <f>IF(G16="","",90-通关分!D16-SUM(升末班明细!$P$9:$P$10))</f>
        <v>79.5</v>
      </c>
      <c r="E16" s="18">
        <f>IF(G16="","",90-通关分!E16-SUM(升末班明细!$P$9:$P$10))</f>
        <v>84.5</v>
      </c>
      <c r="F16" s="18" t="str">
        <f>IF(成绩单!F16&gt;0,成绩单!F16,"")</f>
        <v/>
      </c>
      <c r="G16" s="18">
        <f>IF(成绩单!$F16&gt;0,成绩单!G16,0)</f>
        <v>0</v>
      </c>
      <c r="H16" s="18" t="str">
        <f>IF(成绩单!$F16&gt;0,成绩单!H16,"")</f>
        <v/>
      </c>
      <c r="I16" s="18" t="str">
        <f>IF(成绩单!$F16&gt;0,成绩单!I16,"")</f>
        <v/>
      </c>
      <c r="J16" s="18" t="str">
        <f>IF(成绩单!$F16&gt;0,成绩单!J16,"")</f>
        <v/>
      </c>
      <c r="K16" s="18" t="str">
        <f>IF(成绩单!$F16&gt;0,成绩单!K16,"")</f>
        <v/>
      </c>
      <c r="L16" s="18" t="str">
        <f>IF(成绩单!$F16&gt;0,成绩单!L16,"")</f>
        <v/>
      </c>
      <c r="M16" s="18" t="str">
        <f>IF(成绩单!$F16&gt;0,成绩单!M16,"")</f>
        <v/>
      </c>
      <c r="N16" s="18" t="str">
        <f>IF(成绩单!$F16&gt;0,成绩单!N16,"")</f>
        <v/>
      </c>
      <c r="O16" s="18" t="str">
        <f>IF(成绩单!$F16&gt;0,成绩单!O16,"")</f>
        <v/>
      </c>
      <c r="P16" s="18" t="str">
        <f>IF(成绩单!$F16&gt;0,成绩单!P16,"")</f>
        <v/>
      </c>
      <c r="Q16" s="18" t="str">
        <f>IF(成绩单!$F16&gt;0,成绩单!Q16,"")</f>
        <v/>
      </c>
      <c r="R16" s="18" t="str">
        <f>IF(成绩单!$F16&gt;0,成绩单!R16,"")</f>
        <v/>
      </c>
      <c r="S16" s="18" t="str">
        <f>IF(成绩单!$F16&gt;0,成绩单!S16,"")</f>
        <v/>
      </c>
      <c r="T16" s="18" t="str">
        <f>IF(成绩单!$F16&gt;0,成绩单!T16,"")</f>
        <v/>
      </c>
      <c r="U16" s="18" t="str">
        <f>IF(成绩单!$F16&gt;0,成绩单!U16,"")</f>
        <v/>
      </c>
      <c r="V16" s="18" t="str">
        <f>IF(成绩单!$F16&gt;0,成绩单!V16,"")</f>
        <v/>
      </c>
      <c r="W16" s="18" t="str">
        <f>IF(成绩单!$F16&gt;0,成绩单!W16,"")</f>
        <v/>
      </c>
      <c r="X16" s="18" t="str">
        <f>IF(成绩单!$F16&gt;0,成绩单!X16,"")</f>
        <v/>
      </c>
      <c r="Y16" s="18" t="str">
        <f>IF(成绩单!$F16&gt;0,成绩单!Y16,"")</f>
        <v/>
      </c>
      <c r="Z16" s="18" t="str">
        <f>IF(成绩单!$F16&gt;0,成绩单!Z16,"")</f>
        <v/>
      </c>
      <c r="AA16" s="18" t="str">
        <f>IF(成绩单!$F16&gt;0,成绩单!AA16,"")</f>
        <v/>
      </c>
      <c r="AB16" s="18" t="str">
        <f>IF(成绩单!$F16&gt;0,成绩单!AB16,"")</f>
        <v/>
      </c>
      <c r="AC16" s="18" t="str">
        <f>IF(成绩单!$F16&gt;0,成绩单!AC16,"")</f>
        <v/>
      </c>
      <c r="AD16" s="18" t="str">
        <f>IF(成绩单!$F16&gt;0,成绩单!AD16,"")</f>
        <v/>
      </c>
      <c r="AE16" s="18" t="str">
        <f>IF(成绩单!$F16&gt;0,成绩单!AE16,"")</f>
        <v/>
      </c>
      <c r="AF16" s="18" t="str">
        <f>IF(成绩单!$F16&gt;0,成绩单!AF16,"")</f>
        <v/>
      </c>
      <c r="AG16" s="18" t="str">
        <f>IF(成绩单!$F16&gt;0,成绩单!AG16,"")</f>
        <v/>
      </c>
      <c r="AH16" s="18" t="str">
        <f>IF(成绩单!$F16&gt;0,成绩单!AH16,"")</f>
        <v/>
      </c>
      <c r="AI16" s="18" t="str">
        <f>IF(成绩单!$F16&gt;0,成绩单!AI16,"")</f>
        <v/>
      </c>
      <c r="AJ16" s="18" t="str">
        <f>IF(成绩单!$F16&gt;0,成绩单!AJ16,"")</f>
        <v/>
      </c>
      <c r="AK16" s="18" t="str">
        <f>IF(成绩单!$F16&gt;0,成绩单!AK16,"")</f>
        <v/>
      </c>
      <c r="AL16" s="18" t="str">
        <f>IF(成绩单!$F16&gt;0,成绩单!AL16,"")</f>
        <v/>
      </c>
      <c r="AM16" s="18" t="str">
        <f>IF(成绩单!$F16&gt;0,成绩单!AM16,"")</f>
        <v/>
      </c>
      <c r="AN16" s="18" t="str">
        <f>IF(成绩单!$F16&gt;0,成绩单!AN16,"")</f>
        <v/>
      </c>
      <c r="AO16" s="18" t="str">
        <f>IF(成绩单!$F16&gt;0,成绩单!AO16,"")</f>
        <v/>
      </c>
      <c r="AP16" s="18" t="str">
        <f>IF(成绩单!$F16&gt;0,成绩单!AP16,"")</f>
        <v/>
      </c>
      <c r="AQ16" s="18" t="str">
        <f t="shared" si="6"/>
        <v/>
      </c>
    </row>
    <row r="17" ht="18.75" customHeight="1" spans="1:43">
      <c r="A17" s="17"/>
      <c r="B17" s="18">
        <f t="shared" ref="B17:C21" si="7">B16</f>
        <v>75</v>
      </c>
      <c r="C17" s="18">
        <f t="shared" si="7"/>
        <v>82</v>
      </c>
      <c r="D17" s="18">
        <f>IF(G17="","",90-通关分!D17-SUM(升末班明细!$P$9:$P$10))</f>
        <v>75.5</v>
      </c>
      <c r="E17" s="18">
        <f>IF(G17="","",90-通关分!E17-SUM(升末班明细!$P$9:$P$10))</f>
        <v>76.5</v>
      </c>
      <c r="F17" s="18" t="str">
        <f>IF(成绩单!F17&gt;0,成绩单!F17,"")</f>
        <v/>
      </c>
      <c r="G17" s="18">
        <f>IF(成绩单!$F17&gt;0,成绩单!G17,0)</f>
        <v>0</v>
      </c>
      <c r="H17" s="18" t="str">
        <f>IF(成绩单!$F17&gt;0,成绩单!H17,"")</f>
        <v/>
      </c>
      <c r="I17" s="18" t="str">
        <f>IF(成绩单!$F17&gt;0,成绩单!I17,"")</f>
        <v/>
      </c>
      <c r="J17" s="18" t="str">
        <f>IF(成绩单!$F17&gt;0,成绩单!J17,"")</f>
        <v/>
      </c>
      <c r="K17" s="18" t="str">
        <f>IF(成绩单!$F17&gt;0,成绩单!K17,"")</f>
        <v/>
      </c>
      <c r="L17" s="18" t="str">
        <f>IF(成绩单!$F17&gt;0,成绩单!L17,"")</f>
        <v/>
      </c>
      <c r="M17" s="18" t="str">
        <f>IF(成绩单!$F17&gt;0,成绩单!M17,"")</f>
        <v/>
      </c>
      <c r="N17" s="18" t="str">
        <f>IF(成绩单!$F17&gt;0,成绩单!N17,"")</f>
        <v/>
      </c>
      <c r="O17" s="18" t="str">
        <f>IF(成绩单!$F17&gt;0,成绩单!O17,"")</f>
        <v/>
      </c>
      <c r="P17" s="18" t="str">
        <f>IF(成绩单!$F17&gt;0,成绩单!P17,"")</f>
        <v/>
      </c>
      <c r="Q17" s="18" t="str">
        <f>IF(成绩单!$F17&gt;0,成绩单!Q17,"")</f>
        <v/>
      </c>
      <c r="R17" s="18" t="str">
        <f>IF(成绩单!$F17&gt;0,成绩单!R17,"")</f>
        <v/>
      </c>
      <c r="S17" s="18" t="str">
        <f>IF(成绩单!$F17&gt;0,成绩单!S17,"")</f>
        <v/>
      </c>
      <c r="T17" s="18" t="str">
        <f>IF(成绩单!$F17&gt;0,成绩单!T17,"")</f>
        <v/>
      </c>
      <c r="U17" s="18" t="str">
        <f>IF(成绩单!$F17&gt;0,成绩单!U17,"")</f>
        <v/>
      </c>
      <c r="V17" s="18" t="str">
        <f>IF(成绩单!$F17&gt;0,成绩单!V17,"")</f>
        <v/>
      </c>
      <c r="W17" s="18" t="str">
        <f>IF(成绩单!$F17&gt;0,成绩单!W17,"")</f>
        <v/>
      </c>
      <c r="X17" s="18" t="str">
        <f>IF(成绩单!$F17&gt;0,成绩单!X17,"")</f>
        <v/>
      </c>
      <c r="Y17" s="18" t="str">
        <f>IF(成绩单!$F17&gt;0,成绩单!Y17,"")</f>
        <v/>
      </c>
      <c r="Z17" s="18" t="str">
        <f>IF(成绩单!$F17&gt;0,成绩单!Z17,"")</f>
        <v/>
      </c>
      <c r="AA17" s="18" t="str">
        <f>IF(成绩单!$F17&gt;0,成绩单!AA17,"")</f>
        <v/>
      </c>
      <c r="AB17" s="18" t="str">
        <f>IF(成绩单!$F17&gt;0,成绩单!AB17,"")</f>
        <v/>
      </c>
      <c r="AC17" s="18" t="str">
        <f>IF(成绩单!$F17&gt;0,成绩单!AC17,"")</f>
        <v/>
      </c>
      <c r="AD17" s="18" t="str">
        <f>IF(成绩单!$F17&gt;0,成绩单!AD17,"")</f>
        <v/>
      </c>
      <c r="AE17" s="18" t="str">
        <f>IF(成绩单!$F17&gt;0,成绩单!AE17,"")</f>
        <v/>
      </c>
      <c r="AF17" s="18" t="str">
        <f>IF(成绩单!$F17&gt;0,成绩单!AF17,"")</f>
        <v/>
      </c>
      <c r="AG17" s="18" t="str">
        <f>IF(成绩单!$F17&gt;0,成绩单!AG17,"")</f>
        <v/>
      </c>
      <c r="AH17" s="18" t="str">
        <f>IF(成绩单!$F17&gt;0,成绩单!AH17,"")</f>
        <v/>
      </c>
      <c r="AI17" s="18" t="str">
        <f>IF(成绩单!$F17&gt;0,成绩单!AI17,"")</f>
        <v/>
      </c>
      <c r="AJ17" s="18" t="str">
        <f>IF(成绩单!$F17&gt;0,成绩单!AJ17,"")</f>
        <v/>
      </c>
      <c r="AK17" s="18" t="str">
        <f>IF(成绩单!$F17&gt;0,成绩单!AK17,"")</f>
        <v/>
      </c>
      <c r="AL17" s="18" t="str">
        <f>IF(成绩单!$F17&gt;0,成绩单!AL17,"")</f>
        <v/>
      </c>
      <c r="AM17" s="18" t="str">
        <f>IF(成绩单!$F17&gt;0,成绩单!AM17,"")</f>
        <v/>
      </c>
      <c r="AN17" s="18" t="str">
        <f>IF(成绩单!$F17&gt;0,成绩单!AN17,"")</f>
        <v/>
      </c>
      <c r="AO17" s="18" t="str">
        <f>IF(成绩单!$F17&gt;0,成绩单!AO17,"")</f>
        <v/>
      </c>
      <c r="AP17" s="18" t="str">
        <f>IF(成绩单!$F17&gt;0,成绩单!AP17,"")</f>
        <v/>
      </c>
      <c r="AQ17" s="18" t="str">
        <f t="shared" si="6"/>
        <v/>
      </c>
    </row>
    <row r="18" ht="18.75" customHeight="1" spans="1:43">
      <c r="A18" s="17"/>
      <c r="B18" s="18">
        <f t="shared" si="7"/>
        <v>75</v>
      </c>
      <c r="C18" s="18">
        <f t="shared" si="7"/>
        <v>82</v>
      </c>
      <c r="D18" s="18">
        <f>IF(G18="","",90-通关分!D18-SUM(升末班明细!$P$9:$P$10))</f>
        <v>79</v>
      </c>
      <c r="E18" s="18">
        <f>IF(G18="","",90-通关分!E18-SUM(升末班明细!$P$9:$P$10))</f>
        <v>82</v>
      </c>
      <c r="F18" s="18" t="str">
        <f>IF(成绩单!F18&gt;0,成绩单!F18,"")</f>
        <v/>
      </c>
      <c r="G18" s="18">
        <f>IF(成绩单!$F18&gt;0,成绩单!G18,0)</f>
        <v>0</v>
      </c>
      <c r="H18" s="18" t="str">
        <f>IF(成绩单!$F18&gt;0,成绩单!H18,"")</f>
        <v/>
      </c>
      <c r="I18" s="18" t="str">
        <f>IF(成绩单!$F18&gt;0,成绩单!I18,"")</f>
        <v/>
      </c>
      <c r="J18" s="18" t="str">
        <f>IF(成绩单!$F18&gt;0,成绩单!J18,"")</f>
        <v/>
      </c>
      <c r="K18" s="18" t="str">
        <f>IF(成绩单!$F18&gt;0,成绩单!K18,"")</f>
        <v/>
      </c>
      <c r="L18" s="18" t="str">
        <f>IF(成绩单!$F18&gt;0,成绩单!L18,"")</f>
        <v/>
      </c>
      <c r="M18" s="18" t="str">
        <f>IF(成绩单!$F18&gt;0,成绩单!M18,"")</f>
        <v/>
      </c>
      <c r="N18" s="18" t="str">
        <f>IF(成绩单!$F18&gt;0,成绩单!N18,"")</f>
        <v/>
      </c>
      <c r="O18" s="18" t="str">
        <f>IF(成绩单!$F18&gt;0,成绩单!O18,"")</f>
        <v/>
      </c>
      <c r="P18" s="18" t="str">
        <f>IF(成绩单!$F18&gt;0,成绩单!P18,"")</f>
        <v/>
      </c>
      <c r="Q18" s="18" t="str">
        <f>IF(成绩单!$F18&gt;0,成绩单!Q18,"")</f>
        <v/>
      </c>
      <c r="R18" s="18" t="str">
        <f>IF(成绩单!$F18&gt;0,成绩单!R18,"")</f>
        <v/>
      </c>
      <c r="S18" s="18" t="str">
        <f>IF(成绩单!$F18&gt;0,成绩单!S18,"")</f>
        <v/>
      </c>
      <c r="T18" s="18" t="str">
        <f>IF(成绩单!$F18&gt;0,成绩单!T18,"")</f>
        <v/>
      </c>
      <c r="U18" s="18" t="str">
        <f>IF(成绩单!$F18&gt;0,成绩单!U18,"")</f>
        <v/>
      </c>
      <c r="V18" s="18" t="str">
        <f>IF(成绩单!$F18&gt;0,成绩单!V18,"")</f>
        <v/>
      </c>
      <c r="W18" s="18" t="str">
        <f>IF(成绩单!$F18&gt;0,成绩单!W18,"")</f>
        <v/>
      </c>
      <c r="X18" s="18" t="str">
        <f>IF(成绩单!$F18&gt;0,成绩单!X18,"")</f>
        <v/>
      </c>
      <c r="Y18" s="18" t="str">
        <f>IF(成绩单!$F18&gt;0,成绩单!Y18,"")</f>
        <v/>
      </c>
      <c r="Z18" s="18" t="str">
        <f>IF(成绩单!$F18&gt;0,成绩单!Z18,"")</f>
        <v/>
      </c>
      <c r="AA18" s="18" t="str">
        <f>IF(成绩单!$F18&gt;0,成绩单!AA18,"")</f>
        <v/>
      </c>
      <c r="AB18" s="18" t="str">
        <f>IF(成绩单!$F18&gt;0,成绩单!AB18,"")</f>
        <v/>
      </c>
      <c r="AC18" s="18" t="str">
        <f>IF(成绩单!$F18&gt;0,成绩单!AC18,"")</f>
        <v/>
      </c>
      <c r="AD18" s="18" t="str">
        <f>IF(成绩单!$F18&gt;0,成绩单!AD18,"")</f>
        <v/>
      </c>
      <c r="AE18" s="18" t="str">
        <f>IF(成绩单!$F18&gt;0,成绩单!AE18,"")</f>
        <v/>
      </c>
      <c r="AF18" s="18" t="str">
        <f>IF(成绩单!$F18&gt;0,成绩单!AF18,"")</f>
        <v/>
      </c>
      <c r="AG18" s="18" t="str">
        <f>IF(成绩单!$F18&gt;0,成绩单!AG18,"")</f>
        <v/>
      </c>
      <c r="AH18" s="18" t="str">
        <f>IF(成绩单!$F18&gt;0,成绩单!AH18,"")</f>
        <v/>
      </c>
      <c r="AI18" s="18" t="str">
        <f>IF(成绩单!$F18&gt;0,成绩单!AI18,"")</f>
        <v/>
      </c>
      <c r="AJ18" s="18" t="str">
        <f>IF(成绩单!$F18&gt;0,成绩单!AJ18,"")</f>
        <v/>
      </c>
      <c r="AK18" s="18" t="str">
        <f>IF(成绩单!$F18&gt;0,成绩单!AK18,"")</f>
        <v/>
      </c>
      <c r="AL18" s="18" t="str">
        <f>IF(成绩单!$F18&gt;0,成绩单!AL18,"")</f>
        <v/>
      </c>
      <c r="AM18" s="18" t="str">
        <f>IF(成绩单!$F18&gt;0,成绩单!AM18,"")</f>
        <v/>
      </c>
      <c r="AN18" s="18" t="str">
        <f>IF(成绩单!$F18&gt;0,成绩单!AN18,"")</f>
        <v/>
      </c>
      <c r="AO18" s="18" t="str">
        <f>IF(成绩单!$F18&gt;0,成绩单!AO18,"")</f>
        <v/>
      </c>
      <c r="AP18" s="18" t="str">
        <f>IF(成绩单!$F18&gt;0,成绩单!AP18,"")</f>
        <v/>
      </c>
      <c r="AQ18" s="18" t="str">
        <f t="shared" si="6"/>
        <v/>
      </c>
    </row>
    <row r="19" ht="18.75" customHeight="1" spans="1:43">
      <c r="A19" s="17"/>
      <c r="B19" s="18">
        <f t="shared" si="7"/>
        <v>75</v>
      </c>
      <c r="C19" s="18">
        <f t="shared" si="7"/>
        <v>82</v>
      </c>
      <c r="D19" s="18">
        <f>IF(G19="","",90-通关分!D19-SUM(升末班明细!$P$9:$P$10))</f>
        <v>75.5</v>
      </c>
      <c r="E19" s="18">
        <f>IF(G19="","",90-通关分!E19-SUM(升末班明细!$P$9:$P$10))</f>
        <v>87.5</v>
      </c>
      <c r="F19" s="18" t="str">
        <f>IF(成绩单!F19&gt;0,成绩单!F19,"")</f>
        <v/>
      </c>
      <c r="G19" s="18">
        <f>IF(成绩单!$F19&gt;0,成绩单!G19,0)</f>
        <v>0</v>
      </c>
      <c r="H19" s="18" t="str">
        <f>IF(成绩单!$F19&gt;0,成绩单!H19,"")</f>
        <v/>
      </c>
      <c r="I19" s="18" t="str">
        <f>IF(成绩单!$F19&gt;0,成绩单!I19,"")</f>
        <v/>
      </c>
      <c r="J19" s="18" t="str">
        <f>IF(成绩单!$F19&gt;0,成绩单!J19,"")</f>
        <v/>
      </c>
      <c r="K19" s="18" t="str">
        <f>IF(成绩单!$F19&gt;0,成绩单!K19,"")</f>
        <v/>
      </c>
      <c r="L19" s="18" t="str">
        <f>IF(成绩单!$F19&gt;0,成绩单!L19,"")</f>
        <v/>
      </c>
      <c r="M19" s="18" t="str">
        <f>IF(成绩单!$F19&gt;0,成绩单!M19,"")</f>
        <v/>
      </c>
      <c r="N19" s="18" t="str">
        <f>IF(成绩单!$F19&gt;0,成绩单!N19,"")</f>
        <v/>
      </c>
      <c r="O19" s="18" t="str">
        <f>IF(成绩单!$F19&gt;0,成绩单!O19,"")</f>
        <v/>
      </c>
      <c r="P19" s="18" t="str">
        <f>IF(成绩单!$F19&gt;0,成绩单!P19,"")</f>
        <v/>
      </c>
      <c r="Q19" s="18" t="str">
        <f>IF(成绩单!$F19&gt;0,成绩单!Q19,"")</f>
        <v/>
      </c>
      <c r="R19" s="18" t="str">
        <f>IF(成绩单!$F19&gt;0,成绩单!R19,"")</f>
        <v/>
      </c>
      <c r="S19" s="18" t="str">
        <f>IF(成绩单!$F19&gt;0,成绩单!S19,"")</f>
        <v/>
      </c>
      <c r="T19" s="18" t="str">
        <f>IF(成绩单!$F19&gt;0,成绩单!T19,"")</f>
        <v/>
      </c>
      <c r="U19" s="18" t="str">
        <f>IF(成绩单!$F19&gt;0,成绩单!U19,"")</f>
        <v/>
      </c>
      <c r="V19" s="18" t="str">
        <f>IF(成绩单!$F19&gt;0,成绩单!V19,"")</f>
        <v/>
      </c>
      <c r="W19" s="18" t="str">
        <f>IF(成绩单!$F19&gt;0,成绩单!W19,"")</f>
        <v/>
      </c>
      <c r="X19" s="18" t="str">
        <f>IF(成绩单!$F19&gt;0,成绩单!X19,"")</f>
        <v/>
      </c>
      <c r="Y19" s="18" t="str">
        <f>IF(成绩单!$F19&gt;0,成绩单!Y19,"")</f>
        <v/>
      </c>
      <c r="Z19" s="18" t="str">
        <f>IF(成绩单!$F19&gt;0,成绩单!Z19,"")</f>
        <v/>
      </c>
      <c r="AA19" s="18" t="str">
        <f>IF(成绩单!$F19&gt;0,成绩单!AA19,"")</f>
        <v/>
      </c>
      <c r="AB19" s="18" t="str">
        <f>IF(成绩单!$F19&gt;0,成绩单!AB19,"")</f>
        <v/>
      </c>
      <c r="AC19" s="18" t="str">
        <f>IF(成绩单!$F19&gt;0,成绩单!AC19,"")</f>
        <v/>
      </c>
      <c r="AD19" s="18" t="str">
        <f>IF(成绩单!$F19&gt;0,成绩单!AD19,"")</f>
        <v/>
      </c>
      <c r="AE19" s="18" t="str">
        <f>IF(成绩单!$F19&gt;0,成绩单!AE19,"")</f>
        <v/>
      </c>
      <c r="AF19" s="18" t="str">
        <f>IF(成绩单!$F19&gt;0,成绩单!AF19,"")</f>
        <v/>
      </c>
      <c r="AG19" s="18" t="str">
        <f>IF(成绩单!$F19&gt;0,成绩单!AG19,"")</f>
        <v/>
      </c>
      <c r="AH19" s="18" t="str">
        <f>IF(成绩单!$F19&gt;0,成绩单!AH19,"")</f>
        <v/>
      </c>
      <c r="AI19" s="18" t="str">
        <f>IF(成绩单!$F19&gt;0,成绩单!AI19,"")</f>
        <v/>
      </c>
      <c r="AJ19" s="18" t="str">
        <f>IF(成绩单!$F19&gt;0,成绩单!AJ19,"")</f>
        <v/>
      </c>
      <c r="AK19" s="18" t="str">
        <f>IF(成绩单!$F19&gt;0,成绩单!AK19,"")</f>
        <v/>
      </c>
      <c r="AL19" s="18" t="str">
        <f>IF(成绩单!$F19&gt;0,成绩单!AL19,"")</f>
        <v/>
      </c>
      <c r="AM19" s="18" t="str">
        <f>IF(成绩单!$F19&gt;0,成绩单!AM19,"")</f>
        <v/>
      </c>
      <c r="AN19" s="18" t="str">
        <f>IF(成绩单!$F19&gt;0,成绩单!AN19,"")</f>
        <v/>
      </c>
      <c r="AO19" s="18" t="str">
        <f>IF(成绩单!$F19&gt;0,成绩单!AO19,"")</f>
        <v/>
      </c>
      <c r="AP19" s="18" t="str">
        <f>IF(成绩单!$F19&gt;0,成绩单!AP19,"")</f>
        <v/>
      </c>
      <c r="AQ19" s="18" t="str">
        <f t="shared" si="6"/>
        <v/>
      </c>
    </row>
    <row r="20" ht="18.75" customHeight="1" spans="1:43">
      <c r="A20" s="17"/>
      <c r="B20" s="18">
        <f t="shared" si="7"/>
        <v>75</v>
      </c>
      <c r="C20" s="18">
        <f t="shared" si="7"/>
        <v>82</v>
      </c>
      <c r="D20" s="18">
        <f>IF(G20="","",90-通关分!D20-SUM(升末班明细!$P$9:$P$10))</f>
        <v>75.5</v>
      </c>
      <c r="E20" s="18">
        <f>IF(G20="","",90-通关分!E20-SUM(升末班明细!$P$9:$P$10))</f>
        <v>79.5</v>
      </c>
      <c r="F20" s="18">
        <f>IF(成绩单!F20&gt;0,成绩单!F20,"")</f>
        <v>1</v>
      </c>
      <c r="G20" s="18" t="str">
        <f>IF(成绩单!$F20&gt;0,成绩单!G20,0)</f>
        <v>高文博</v>
      </c>
      <c r="H20" s="18">
        <f>IF(成绩单!$F20&gt;0,成绩单!H20,"")</f>
        <v>94</v>
      </c>
      <c r="I20" s="18">
        <f>IF(成绩单!$F20&gt;0,成绩单!I20,"")</f>
        <v>88</v>
      </c>
      <c r="J20" s="18">
        <f>IF(成绩单!$F20&gt;0,成绩单!J20,"")</f>
        <v>95</v>
      </c>
      <c r="K20" s="18">
        <f>IF(成绩单!$F20&gt;0,成绩单!K20,"")</f>
        <v>90</v>
      </c>
      <c r="L20" s="18">
        <f>IF(成绩单!$F20&gt;0,成绩单!L20,"")</f>
        <v>86</v>
      </c>
      <c r="M20" s="18">
        <f>IF(成绩单!$F20&gt;0,成绩单!M20,"")</f>
        <v>88</v>
      </c>
      <c r="N20" s="18">
        <f>IF(成绩单!$F20&gt;0,成绩单!N20,"")</f>
        <v>92</v>
      </c>
      <c r="O20" s="18">
        <f>IF(成绩单!$F20&gt;0,成绩单!O20,"")</f>
        <v>80</v>
      </c>
      <c r="P20" s="18">
        <f>IF(成绩单!$F20&gt;0,成绩单!P20,"")</f>
        <v>98</v>
      </c>
      <c r="Q20" s="18">
        <f>IF(成绩单!$F20&gt;0,成绩单!Q20,"")</f>
        <v>85</v>
      </c>
      <c r="R20" s="18">
        <f>IF(成绩单!$F20&gt;0,成绩单!R20,"")</f>
        <v>96</v>
      </c>
      <c r="S20" s="18">
        <f>IF(成绩单!$F20&gt;0,成绩单!S20,"")</f>
        <v>95</v>
      </c>
      <c r="T20" s="18">
        <f>IF(成绩单!$F20&gt;0,成绩单!T20,"")</f>
        <v>83</v>
      </c>
      <c r="U20" s="18">
        <f>IF(成绩单!$F20&gt;0,成绩单!U20,"")</f>
        <v>80</v>
      </c>
      <c r="V20" s="18">
        <f>IF(成绩单!$F20&gt;0,成绩单!V20,"")</f>
        <v>98</v>
      </c>
      <c r="W20" s="18">
        <f>IF(成绩单!$F20&gt;0,成绩单!W20,"")</f>
        <v>90</v>
      </c>
      <c r="X20" s="18">
        <f>IF(成绩单!$F20&gt;0,成绩单!X20,"")</f>
        <v>94</v>
      </c>
      <c r="Y20" s="18">
        <f>IF(成绩单!$F20&gt;0,成绩单!Y20,"")</f>
        <v>80</v>
      </c>
      <c r="Z20" s="18">
        <f>IF(成绩单!$F20&gt;0,成绩单!Z20,"")</f>
        <v>96</v>
      </c>
      <c r="AA20" s="18">
        <f>IF(成绩单!$F20&gt;0,成绩单!AA20,"")</f>
        <v>90</v>
      </c>
      <c r="AB20" s="18">
        <f>IF(成绩单!$F20&gt;0,成绩单!AB20,"")</f>
        <v>86</v>
      </c>
      <c r="AC20" s="18">
        <f>IF(成绩单!$F20&gt;0,成绩单!AC20,"")</f>
        <v>80</v>
      </c>
      <c r="AD20" s="18">
        <f>IF(成绩单!$F20&gt;0,成绩单!AD20,"")</f>
        <v>0</v>
      </c>
      <c r="AE20" s="18">
        <f>IF(成绩单!$F20&gt;0,成绩单!AE20,"")</f>
        <v>0</v>
      </c>
      <c r="AF20" s="18">
        <f>IF(成绩单!$F20&gt;0,成绩单!AF20,"")</f>
        <v>0</v>
      </c>
      <c r="AG20" s="18">
        <f>IF(成绩单!$F20&gt;0,成绩单!AG20,"")</f>
        <v>0</v>
      </c>
      <c r="AH20" s="18">
        <f>IF(成绩单!$F20&gt;0,成绩单!AH20,"")</f>
        <v>0</v>
      </c>
      <c r="AI20" s="18">
        <f>IF(成绩单!$F20&gt;0,成绩单!AI20,"")</f>
        <v>0</v>
      </c>
      <c r="AJ20" s="18">
        <f>IF(成绩单!$F20&gt;0,成绩单!AJ20,"")</f>
        <v>0</v>
      </c>
      <c r="AK20" s="18">
        <f>IF(成绩单!$F20&gt;0,成绩单!AK20,"")</f>
        <v>0</v>
      </c>
      <c r="AL20" s="18">
        <f>IF(成绩单!$F20&gt;0,成绩单!AL20,"")</f>
        <v>0</v>
      </c>
      <c r="AM20" s="18">
        <f>IF(成绩单!$F20&gt;0,成绩单!AM20,"")</f>
        <v>0</v>
      </c>
      <c r="AN20" s="18">
        <f>IF(成绩单!$F20&gt;0,成绩单!AN20,"")</f>
        <v>70</v>
      </c>
      <c r="AO20" s="18">
        <f>IF(成绩单!$F20&gt;0,成绩单!AO20,"")</f>
        <v>70</v>
      </c>
      <c r="AP20" s="18">
        <f>IF(成绩单!$F20&gt;0,成绩单!AP20,"")</f>
        <v>90</v>
      </c>
      <c r="AQ20" s="18">
        <f t="shared" si="6"/>
        <v>90</v>
      </c>
    </row>
    <row r="21" ht="18.75" customHeight="1" spans="1:43">
      <c r="A21" s="17"/>
      <c r="B21" s="18">
        <f t="shared" si="7"/>
        <v>75</v>
      </c>
      <c r="C21" s="18">
        <f t="shared" si="7"/>
        <v>82</v>
      </c>
      <c r="D21" s="18">
        <f>IF(G21="","",90-通关分!D21-SUM(升末班明细!$P$9:$P$10))</f>
        <v>88</v>
      </c>
      <c r="E21" s="18">
        <f>IF(G21="","",90-通关分!E21-SUM(升末班明细!$P$9:$P$10))</f>
        <v>88</v>
      </c>
      <c r="F21" s="18" t="str">
        <f>IF(成绩单!F21&gt;0,成绩单!F21,"")</f>
        <v/>
      </c>
      <c r="G21" s="18">
        <f>IF(成绩单!$F21&gt;0,成绩单!G21,0)</f>
        <v>0</v>
      </c>
      <c r="H21" s="18" t="str">
        <f>IF(成绩单!$F21&gt;0,成绩单!H21,"")</f>
        <v/>
      </c>
      <c r="I21" s="18" t="str">
        <f>IF(成绩单!$F21&gt;0,成绩单!I21,"")</f>
        <v/>
      </c>
      <c r="J21" s="18" t="str">
        <f>IF(成绩单!$F21&gt;0,成绩单!J21,"")</f>
        <v/>
      </c>
      <c r="K21" s="18" t="str">
        <f>IF(成绩单!$F21&gt;0,成绩单!K21,"")</f>
        <v/>
      </c>
      <c r="L21" s="18" t="str">
        <f>IF(成绩单!$F21&gt;0,成绩单!L21,"")</f>
        <v/>
      </c>
      <c r="M21" s="18" t="str">
        <f>IF(成绩单!$F21&gt;0,成绩单!M21,"")</f>
        <v/>
      </c>
      <c r="N21" s="18" t="str">
        <f>IF(成绩单!$F21&gt;0,成绩单!N21,"")</f>
        <v/>
      </c>
      <c r="O21" s="18" t="str">
        <f>IF(成绩单!$F21&gt;0,成绩单!O21,"")</f>
        <v/>
      </c>
      <c r="P21" s="18" t="str">
        <f>IF(成绩单!$F21&gt;0,成绩单!P21,"")</f>
        <v/>
      </c>
      <c r="Q21" s="18" t="str">
        <f>IF(成绩单!$F21&gt;0,成绩单!Q21,"")</f>
        <v/>
      </c>
      <c r="R21" s="18" t="str">
        <f>IF(成绩单!$F21&gt;0,成绩单!R21,"")</f>
        <v/>
      </c>
      <c r="S21" s="18" t="str">
        <f>IF(成绩单!$F21&gt;0,成绩单!S21,"")</f>
        <v/>
      </c>
      <c r="T21" s="18" t="str">
        <f>IF(成绩单!$F21&gt;0,成绩单!T21,"")</f>
        <v/>
      </c>
      <c r="U21" s="18" t="str">
        <f>IF(成绩单!$F21&gt;0,成绩单!U21,"")</f>
        <v/>
      </c>
      <c r="V21" s="18" t="str">
        <f>IF(成绩单!$F21&gt;0,成绩单!V21,"")</f>
        <v/>
      </c>
      <c r="W21" s="18" t="str">
        <f>IF(成绩单!$F21&gt;0,成绩单!W21,"")</f>
        <v/>
      </c>
      <c r="X21" s="18" t="str">
        <f>IF(成绩单!$F21&gt;0,成绩单!X21,"")</f>
        <v/>
      </c>
      <c r="Y21" s="18" t="str">
        <f>IF(成绩单!$F21&gt;0,成绩单!Y21,"")</f>
        <v/>
      </c>
      <c r="Z21" s="18" t="str">
        <f>IF(成绩单!$F21&gt;0,成绩单!Z21,"")</f>
        <v/>
      </c>
      <c r="AA21" s="18" t="str">
        <f>IF(成绩单!$F21&gt;0,成绩单!AA21,"")</f>
        <v/>
      </c>
      <c r="AB21" s="18" t="str">
        <f>IF(成绩单!$F21&gt;0,成绩单!AB21,"")</f>
        <v/>
      </c>
      <c r="AC21" s="18" t="str">
        <f>IF(成绩单!$F21&gt;0,成绩单!AC21,"")</f>
        <v/>
      </c>
      <c r="AD21" s="18" t="str">
        <f>IF(成绩单!$F21&gt;0,成绩单!AD21,"")</f>
        <v/>
      </c>
      <c r="AE21" s="18" t="str">
        <f>IF(成绩单!$F21&gt;0,成绩单!AE21,"")</f>
        <v/>
      </c>
      <c r="AF21" s="18" t="str">
        <f>IF(成绩单!$F21&gt;0,成绩单!AF21,"")</f>
        <v/>
      </c>
      <c r="AG21" s="18" t="str">
        <f>IF(成绩单!$F21&gt;0,成绩单!AG21,"")</f>
        <v/>
      </c>
      <c r="AH21" s="18" t="str">
        <f>IF(成绩单!$F21&gt;0,成绩单!AH21,"")</f>
        <v/>
      </c>
      <c r="AI21" s="18" t="str">
        <f>IF(成绩单!$F21&gt;0,成绩单!AI21,"")</f>
        <v/>
      </c>
      <c r="AJ21" s="18" t="str">
        <f>IF(成绩单!$F21&gt;0,成绩单!AJ21,"")</f>
        <v/>
      </c>
      <c r="AK21" s="18" t="str">
        <f>IF(成绩单!$F21&gt;0,成绩单!AK21,"")</f>
        <v/>
      </c>
      <c r="AL21" s="18" t="str">
        <f>IF(成绩单!$F21&gt;0,成绩单!AL21,"")</f>
        <v/>
      </c>
      <c r="AM21" s="18" t="str">
        <f>IF(成绩单!$F21&gt;0,成绩单!AM21,"")</f>
        <v/>
      </c>
      <c r="AN21" s="18" t="str">
        <f>IF(成绩单!$F21&gt;0,成绩单!AN21,"")</f>
        <v/>
      </c>
      <c r="AO21" s="18" t="str">
        <f>IF(成绩单!$F21&gt;0,成绩单!AO21,"")</f>
        <v/>
      </c>
      <c r="AP21" s="18" t="str">
        <f>IF(成绩单!$F21&gt;0,成绩单!AP21,"")</f>
        <v/>
      </c>
      <c r="AQ21" s="18" t="str">
        <f t="shared" si="6"/>
        <v/>
      </c>
    </row>
    <row r="22" s="1" customFormat="1" ht="18.75" customHeight="1" spans="1:201">
      <c r="A22" s="17"/>
      <c r="B22" s="110" t="s">
        <v>26</v>
      </c>
      <c r="C22" s="111"/>
      <c r="D22" s="111"/>
      <c r="E22" s="111"/>
      <c r="F22" s="18"/>
      <c r="G22" s="18">
        <f>IF(成绩单!$F22&gt;0,成绩单!G22,0)</f>
        <v>0</v>
      </c>
      <c r="H22" s="18" t="str">
        <f>IF(成绩单!$F22&gt;0,成绩单!H22,"")</f>
        <v/>
      </c>
      <c r="I22" s="18" t="str">
        <f>IF(成绩单!$F22&gt;0,成绩单!I22,"")</f>
        <v/>
      </c>
      <c r="J22" s="18" t="str">
        <f>IF(成绩单!$F22&gt;0,成绩单!J22,"")</f>
        <v/>
      </c>
      <c r="K22" s="18" t="str">
        <f>IF(成绩单!$F22&gt;0,成绩单!K22,"")</f>
        <v/>
      </c>
      <c r="L22" s="18" t="str">
        <f>IF(成绩单!$F22&gt;0,成绩单!L22,"")</f>
        <v/>
      </c>
      <c r="M22" s="18" t="str">
        <f>IF(成绩单!$F22&gt;0,成绩单!M22,"")</f>
        <v/>
      </c>
      <c r="N22" s="18" t="str">
        <f>IF(成绩单!$F22&gt;0,成绩单!N22,"")</f>
        <v/>
      </c>
      <c r="O22" s="18" t="str">
        <f>IF(成绩单!$F22&gt;0,成绩单!O22,"")</f>
        <v/>
      </c>
      <c r="P22" s="18" t="str">
        <f>IF(成绩单!$F22&gt;0,成绩单!P22,"")</f>
        <v/>
      </c>
      <c r="Q22" s="18" t="str">
        <f>IF(成绩单!$F22&gt;0,成绩单!Q22,"")</f>
        <v/>
      </c>
      <c r="R22" s="18" t="str">
        <f>IF(成绩单!$F22&gt;0,成绩单!R22,"")</f>
        <v/>
      </c>
      <c r="S22" s="18" t="str">
        <f>IF(成绩单!$F22&gt;0,成绩单!S22,"")</f>
        <v/>
      </c>
      <c r="T22" s="18" t="str">
        <f>IF(成绩单!$F22&gt;0,成绩单!T22,"")</f>
        <v/>
      </c>
      <c r="U22" s="18" t="str">
        <f>IF(成绩单!$F22&gt;0,成绩单!U22,"")</f>
        <v/>
      </c>
      <c r="V22" s="18" t="str">
        <f>IF(成绩单!$F22&gt;0,成绩单!V22,"")</f>
        <v/>
      </c>
      <c r="W22" s="18" t="str">
        <f>IF(成绩单!$F22&gt;0,成绩单!W22,"")</f>
        <v/>
      </c>
      <c r="X22" s="18" t="str">
        <f>IF(成绩单!$F22&gt;0,成绩单!X22,"")</f>
        <v/>
      </c>
      <c r="Y22" s="18" t="str">
        <f>IF(成绩单!$F22&gt;0,成绩单!Y22,"")</f>
        <v/>
      </c>
      <c r="Z22" s="18" t="str">
        <f>IF(成绩单!$F22&gt;0,成绩单!Z22,"")</f>
        <v/>
      </c>
      <c r="AA22" s="18" t="str">
        <f>IF(成绩单!$F22&gt;0,成绩单!AA22,"")</f>
        <v/>
      </c>
      <c r="AB22" s="18" t="str">
        <f>IF(成绩单!$F22&gt;0,成绩单!AB22,"")</f>
        <v/>
      </c>
      <c r="AC22" s="18" t="str">
        <f>IF(成绩单!$F22&gt;0,成绩单!AC22,"")</f>
        <v/>
      </c>
      <c r="AD22" s="18" t="str">
        <f>IF(成绩单!$F22&gt;0,成绩单!AD22,"")</f>
        <v/>
      </c>
      <c r="AE22" s="18" t="str">
        <f>IF(成绩单!$F22&gt;0,成绩单!AE22,"")</f>
        <v/>
      </c>
      <c r="AF22" s="18" t="str">
        <f>IF(成绩单!$F22&gt;0,成绩单!AF22,"")</f>
        <v/>
      </c>
      <c r="AG22" s="18" t="str">
        <f>IF(成绩单!$F22&gt;0,成绩单!AG22,"")</f>
        <v/>
      </c>
      <c r="AH22" s="18" t="str">
        <f>IF(成绩单!$F22&gt;0,成绩单!AH22,"")</f>
        <v/>
      </c>
      <c r="AI22" s="18" t="str">
        <f>IF(成绩单!$F22&gt;0,成绩单!AI22,"")</f>
        <v/>
      </c>
      <c r="AJ22" s="18" t="str">
        <f>IF(成绩单!$F22&gt;0,成绩单!AJ22,"")</f>
        <v/>
      </c>
      <c r="AK22" s="18" t="str">
        <f>IF(成绩单!$F22&gt;0,成绩单!AK22,"")</f>
        <v/>
      </c>
      <c r="AL22" s="18" t="str">
        <f>IF(成绩单!$F22&gt;0,成绩单!AL22,"")</f>
        <v/>
      </c>
      <c r="AM22" s="18" t="str">
        <f>IF(成绩单!$F22&gt;0,成绩单!AM22,"")</f>
        <v/>
      </c>
      <c r="AN22" s="18" t="str">
        <f>IF(成绩单!$F22&gt;0,成绩单!AN22,"")</f>
        <v/>
      </c>
      <c r="AO22" s="18" t="str">
        <f>IF(成绩单!$F22&gt;0,成绩单!AO22,"")</f>
        <v/>
      </c>
      <c r="AP22" s="18" t="str">
        <f>IF(成绩单!$F22&gt;0,成绩单!AP22,"")</f>
        <v/>
      </c>
      <c r="AQ22" s="18" t="str">
        <f t="shared" si="6"/>
        <v/>
      </c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</row>
    <row r="23" ht="18.75" customHeight="1" spans="1:43">
      <c r="A23" s="17" t="s">
        <v>33</v>
      </c>
      <c r="B23" s="18">
        <f>90-通关分!D29-SUM(升末班明细!$P$9:$P$10)</f>
        <v>75</v>
      </c>
      <c r="C23" s="18">
        <f>90-通关分!E29-SUM(升末班明细!$P$9:$P$10)</f>
        <v>82</v>
      </c>
      <c r="D23" s="18">
        <f>IF(G23="","",90-通关分!D23-SUM(升末班明细!$P$9:$P$10))</f>
        <v>75.5</v>
      </c>
      <c r="E23" s="18">
        <f>IF(G23="","",90-通关分!E23-SUM(升末班明细!$P$9:$P$10))</f>
        <v>83</v>
      </c>
      <c r="F23" s="18" t="str">
        <f>IF(成绩单!F23&gt;0,成绩单!F23,"")</f>
        <v/>
      </c>
      <c r="G23" s="18">
        <f>IF(成绩单!$F23&gt;0,成绩单!G23,0)</f>
        <v>0</v>
      </c>
      <c r="H23" s="18" t="str">
        <f>IF(成绩单!$F23&gt;0,成绩单!H23,"")</f>
        <v/>
      </c>
      <c r="I23" s="18" t="str">
        <f>IF(成绩单!$F23&gt;0,成绩单!I23,"")</f>
        <v/>
      </c>
      <c r="J23" s="18" t="str">
        <f>IF(成绩单!$F23&gt;0,成绩单!J23,"")</f>
        <v/>
      </c>
      <c r="K23" s="18" t="str">
        <f>IF(成绩单!$F23&gt;0,成绩单!K23,"")</f>
        <v/>
      </c>
      <c r="L23" s="18" t="str">
        <f>IF(成绩单!$F23&gt;0,成绩单!L23,"")</f>
        <v/>
      </c>
      <c r="M23" s="18" t="str">
        <f>IF(成绩单!$F23&gt;0,成绩单!M23,"")</f>
        <v/>
      </c>
      <c r="N23" s="18" t="str">
        <f>IF(成绩单!$F23&gt;0,成绩单!N23,"")</f>
        <v/>
      </c>
      <c r="O23" s="18" t="str">
        <f>IF(成绩单!$F23&gt;0,成绩单!O23,"")</f>
        <v/>
      </c>
      <c r="P23" s="18" t="str">
        <f>IF(成绩单!$F23&gt;0,成绩单!P23,"")</f>
        <v/>
      </c>
      <c r="Q23" s="18" t="str">
        <f>IF(成绩单!$F23&gt;0,成绩单!Q23,"")</f>
        <v/>
      </c>
      <c r="R23" s="18" t="str">
        <f>IF(成绩单!$F23&gt;0,成绩单!R23,"")</f>
        <v/>
      </c>
      <c r="S23" s="18" t="str">
        <f>IF(成绩单!$F23&gt;0,成绩单!S23,"")</f>
        <v/>
      </c>
      <c r="T23" s="18" t="str">
        <f>IF(成绩单!$F23&gt;0,成绩单!T23,"")</f>
        <v/>
      </c>
      <c r="U23" s="18" t="str">
        <f>IF(成绩单!$F23&gt;0,成绩单!U23,"")</f>
        <v/>
      </c>
      <c r="V23" s="18" t="str">
        <f>IF(成绩单!$F23&gt;0,成绩单!V23,"")</f>
        <v/>
      </c>
      <c r="W23" s="18" t="str">
        <f>IF(成绩单!$F23&gt;0,成绩单!W23,"")</f>
        <v/>
      </c>
      <c r="X23" s="18" t="str">
        <f>IF(成绩单!$F23&gt;0,成绩单!X23,"")</f>
        <v/>
      </c>
      <c r="Y23" s="18" t="str">
        <f>IF(成绩单!$F23&gt;0,成绩单!Y23,"")</f>
        <v/>
      </c>
      <c r="Z23" s="18" t="str">
        <f>IF(成绩单!$F23&gt;0,成绩单!Z23,"")</f>
        <v/>
      </c>
      <c r="AA23" s="18" t="str">
        <f>IF(成绩单!$F23&gt;0,成绩单!AA23,"")</f>
        <v/>
      </c>
      <c r="AB23" s="18" t="str">
        <f>IF(成绩单!$F23&gt;0,成绩单!AB23,"")</f>
        <v/>
      </c>
      <c r="AC23" s="18" t="str">
        <f>IF(成绩单!$F23&gt;0,成绩单!AC23,"")</f>
        <v/>
      </c>
      <c r="AD23" s="18" t="str">
        <f>IF(成绩单!$F23&gt;0,成绩单!AD23,"")</f>
        <v/>
      </c>
      <c r="AE23" s="18" t="str">
        <f>IF(成绩单!$F23&gt;0,成绩单!AE23,"")</f>
        <v/>
      </c>
      <c r="AF23" s="18" t="str">
        <f>IF(成绩单!$F23&gt;0,成绩单!AF23,"")</f>
        <v/>
      </c>
      <c r="AG23" s="18" t="str">
        <f>IF(成绩单!$F23&gt;0,成绩单!AG23,"")</f>
        <v/>
      </c>
      <c r="AH23" s="18" t="str">
        <f>IF(成绩单!$F23&gt;0,成绩单!AH23,"")</f>
        <v/>
      </c>
      <c r="AI23" s="18" t="str">
        <f>IF(成绩单!$F23&gt;0,成绩单!AI23,"")</f>
        <v/>
      </c>
      <c r="AJ23" s="18" t="str">
        <f>IF(成绩单!$F23&gt;0,成绩单!AJ23,"")</f>
        <v/>
      </c>
      <c r="AK23" s="18" t="str">
        <f>IF(成绩单!$F23&gt;0,成绩单!AK23,"")</f>
        <v/>
      </c>
      <c r="AL23" s="18" t="str">
        <f>IF(成绩单!$F23&gt;0,成绩单!AL23,"")</f>
        <v/>
      </c>
      <c r="AM23" s="18" t="str">
        <f>IF(成绩单!$F23&gt;0,成绩单!AM23,"")</f>
        <v/>
      </c>
      <c r="AN23" s="18" t="str">
        <f>IF(成绩单!$F23&gt;0,成绩单!AN23,"")</f>
        <v/>
      </c>
      <c r="AO23" s="18" t="str">
        <f>IF(成绩单!$F23&gt;0,成绩单!AO23,"")</f>
        <v/>
      </c>
      <c r="AP23" s="18" t="str">
        <f>IF(成绩单!$F23&gt;0,成绩单!AP23,"")</f>
        <v/>
      </c>
      <c r="AQ23" s="18" t="str">
        <f t="shared" si="6"/>
        <v/>
      </c>
    </row>
    <row r="24" ht="18.75" customHeight="1" spans="1:43">
      <c r="A24" s="17"/>
      <c r="B24" s="18">
        <f t="shared" ref="B24:C28" si="8">B23</f>
        <v>75</v>
      </c>
      <c r="C24" s="18">
        <f t="shared" si="8"/>
        <v>82</v>
      </c>
      <c r="D24" s="18">
        <f>IF(G24="","",90-通关分!D24-SUM(升末班明细!$P$9:$P$10))</f>
        <v>80</v>
      </c>
      <c r="E24" s="18">
        <f>IF(G24="","",90-通关分!E24-SUM(升末班明细!$P$9:$P$10))</f>
        <v>82</v>
      </c>
      <c r="F24" s="18">
        <f>IF(成绩单!F24&gt;0,成绩单!F24,"")</f>
        <v>1</v>
      </c>
      <c r="G24" s="18" t="str">
        <f>IF(成绩单!$F24&gt;0,成绩单!G24,0)</f>
        <v>董瑞</v>
      </c>
      <c r="H24" s="18">
        <f>IF(成绩单!$F24&gt;0,成绩单!H24,"")</f>
        <v>93</v>
      </c>
      <c r="I24" s="18">
        <f>IF(成绩单!$F24&gt;0,成绩单!I24,"")</f>
        <v>90</v>
      </c>
      <c r="J24" s="18">
        <f>IF(成绩单!$F24&gt;0,成绩单!J24,"")</f>
        <v>87</v>
      </c>
      <c r="K24" s="18">
        <f>IF(成绩单!$F24&gt;0,成绩单!K24,"")</f>
        <v>75</v>
      </c>
      <c r="L24" s="18">
        <f>IF(成绩单!$F24&gt;0,成绩单!L24,"")</f>
        <v>71</v>
      </c>
      <c r="M24" s="18">
        <f>IF(成绩单!$F24&gt;0,成绩单!M24,"")</f>
        <v>90</v>
      </c>
      <c r="N24" s="18">
        <f>IF(成绩单!$F24&gt;0,成绩单!N24,"")</f>
        <v>83</v>
      </c>
      <c r="O24" s="18">
        <f>IF(成绩单!$F24&gt;0,成绩单!O24,"")</f>
        <v>80</v>
      </c>
      <c r="P24" s="18">
        <f>IF(成绩单!$F24&gt;0,成绩单!P24,"")</f>
        <v>83</v>
      </c>
      <c r="Q24" s="18">
        <f>IF(成绩单!$F24&gt;0,成绩单!Q24,"")</f>
        <v>85</v>
      </c>
      <c r="R24" s="18">
        <f>IF(成绩单!$F24&gt;0,成绩单!R24,"")</f>
        <v>75</v>
      </c>
      <c r="S24" s="18">
        <f>IF(成绩单!$F24&gt;0,成绩单!S24,"")</f>
        <v>85</v>
      </c>
      <c r="T24" s="18">
        <f>IF(成绩单!$F24&gt;0,成绩单!T24,"")</f>
        <v>82</v>
      </c>
      <c r="U24" s="18">
        <f>IF(成绩单!$F24&gt;0,成绩单!U24,"")</f>
        <v>80</v>
      </c>
      <c r="V24" s="18">
        <f>IF(成绩单!$F24&gt;0,成绩单!V24,"")</f>
        <v>92</v>
      </c>
      <c r="W24" s="18">
        <f>IF(成绩单!$F24&gt;0,成绩单!W24,"")</f>
        <v>88</v>
      </c>
      <c r="X24" s="18">
        <f>IF(成绩单!$F24&gt;0,成绩单!X24,"")</f>
        <v>89</v>
      </c>
      <c r="Y24" s="18">
        <f>IF(成绩单!$F24&gt;0,成绩单!Y24,"")</f>
        <v>88</v>
      </c>
      <c r="Z24" s="18">
        <f>IF(成绩单!$F24&gt;0,成绩单!Z24,"")</f>
        <v>100</v>
      </c>
      <c r="AA24" s="18">
        <f>IF(成绩单!$F24&gt;0,成绩单!AA24,"")</f>
        <v>90</v>
      </c>
      <c r="AB24" s="18">
        <f>IF(成绩单!$F24&gt;0,成绩单!AB24,"")</f>
        <v>87</v>
      </c>
      <c r="AC24" s="18">
        <f>IF(成绩单!$F24&gt;0,成绩单!AC24,"")</f>
        <v>55</v>
      </c>
      <c r="AD24" s="18">
        <f>IF(成绩单!$F24&gt;0,成绩单!AD24,"")</f>
        <v>0</v>
      </c>
      <c r="AE24" s="18">
        <f>IF(成绩单!$F24&gt;0,成绩单!AE24,"")</f>
        <v>0</v>
      </c>
      <c r="AF24" s="18">
        <f>IF(成绩单!$F24&gt;0,成绩单!AF24,"")</f>
        <v>0</v>
      </c>
      <c r="AG24" s="18">
        <f>IF(成绩单!$F24&gt;0,成绩单!AG24,"")</f>
        <v>0</v>
      </c>
      <c r="AH24" s="18">
        <f>IF(成绩单!$F24&gt;0,成绩单!AH24,"")</f>
        <v>0</v>
      </c>
      <c r="AI24" s="18">
        <f>IF(成绩单!$F24&gt;0,成绩单!AI24,"")</f>
        <v>0</v>
      </c>
      <c r="AJ24" s="18">
        <f>IF(成绩单!$F24&gt;0,成绩单!AJ24,"")</f>
        <v>0</v>
      </c>
      <c r="AK24" s="18">
        <f>IF(成绩单!$F24&gt;0,成绩单!AK24,"")</f>
        <v>0</v>
      </c>
      <c r="AL24" s="18">
        <f>IF(成绩单!$F24&gt;0,成绩单!AL24,"")</f>
        <v>0</v>
      </c>
      <c r="AM24" s="18">
        <f>IF(成绩单!$F24&gt;0,成绩单!AM24,"")</f>
        <v>0</v>
      </c>
      <c r="AN24" s="18">
        <f>IF(成绩单!$F24&gt;0,成绩单!AN24,"")</f>
        <v>70</v>
      </c>
      <c r="AO24" s="18">
        <f>IF(成绩单!$F24&gt;0,成绩单!AO24,"")</f>
        <v>70</v>
      </c>
      <c r="AP24" s="18">
        <f>IF(成绩单!$F24&gt;0,成绩单!AP24,"")</f>
        <v>0</v>
      </c>
      <c r="AQ24" s="18">
        <f t="shared" si="6"/>
        <v>0</v>
      </c>
    </row>
    <row r="25" ht="18.75" customHeight="1" spans="1:43">
      <c r="A25" s="17"/>
      <c r="B25" s="18">
        <f t="shared" si="8"/>
        <v>75</v>
      </c>
      <c r="C25" s="18">
        <f t="shared" si="8"/>
        <v>82</v>
      </c>
      <c r="D25" s="18">
        <f>IF(G25="","",90-通关分!D25-SUM(升末班明细!$P$9:$P$10))</f>
        <v>75.5</v>
      </c>
      <c r="E25" s="18">
        <f>IF(G25="","",90-通关分!E25-SUM(升末班明细!$P$9:$P$10))</f>
        <v>83</v>
      </c>
      <c r="F25" s="18" t="str">
        <f>IF(成绩单!F25&gt;0,成绩单!F25,"")</f>
        <v/>
      </c>
      <c r="G25" s="18">
        <f>IF(成绩单!$F25&gt;0,成绩单!G25,0)</f>
        <v>0</v>
      </c>
      <c r="H25" s="18" t="str">
        <f>IF(成绩单!$F25&gt;0,成绩单!H25,"")</f>
        <v/>
      </c>
      <c r="I25" s="18" t="str">
        <f>IF(成绩单!$F25&gt;0,成绩单!I25,"")</f>
        <v/>
      </c>
      <c r="J25" s="18" t="str">
        <f>IF(成绩单!$F25&gt;0,成绩单!J25,"")</f>
        <v/>
      </c>
      <c r="K25" s="18" t="str">
        <f>IF(成绩单!$F25&gt;0,成绩单!K25,"")</f>
        <v/>
      </c>
      <c r="L25" s="18" t="str">
        <f>IF(成绩单!$F25&gt;0,成绩单!L25,"")</f>
        <v/>
      </c>
      <c r="M25" s="18" t="str">
        <f>IF(成绩单!$F25&gt;0,成绩单!M25,"")</f>
        <v/>
      </c>
      <c r="N25" s="18" t="str">
        <f>IF(成绩单!$F25&gt;0,成绩单!N25,"")</f>
        <v/>
      </c>
      <c r="O25" s="18" t="str">
        <f>IF(成绩单!$F25&gt;0,成绩单!O25,"")</f>
        <v/>
      </c>
      <c r="P25" s="18" t="str">
        <f>IF(成绩单!$F25&gt;0,成绩单!P25,"")</f>
        <v/>
      </c>
      <c r="Q25" s="18" t="str">
        <f>IF(成绩单!$F25&gt;0,成绩单!Q25,"")</f>
        <v/>
      </c>
      <c r="R25" s="18" t="str">
        <f>IF(成绩单!$F25&gt;0,成绩单!R25,"")</f>
        <v/>
      </c>
      <c r="S25" s="18" t="str">
        <f>IF(成绩单!$F25&gt;0,成绩单!S25,"")</f>
        <v/>
      </c>
      <c r="T25" s="18" t="str">
        <f>IF(成绩单!$F25&gt;0,成绩单!T25,"")</f>
        <v/>
      </c>
      <c r="U25" s="18" t="str">
        <f>IF(成绩单!$F25&gt;0,成绩单!U25,"")</f>
        <v/>
      </c>
      <c r="V25" s="18" t="str">
        <f>IF(成绩单!$F25&gt;0,成绩单!V25,"")</f>
        <v/>
      </c>
      <c r="W25" s="18" t="str">
        <f>IF(成绩单!$F25&gt;0,成绩单!W25,"")</f>
        <v/>
      </c>
      <c r="X25" s="18" t="str">
        <f>IF(成绩单!$F25&gt;0,成绩单!X25,"")</f>
        <v/>
      </c>
      <c r="Y25" s="18" t="str">
        <f>IF(成绩单!$F25&gt;0,成绩单!Y25,"")</f>
        <v/>
      </c>
      <c r="Z25" s="18" t="str">
        <f>IF(成绩单!$F25&gt;0,成绩单!Z25,"")</f>
        <v/>
      </c>
      <c r="AA25" s="18" t="str">
        <f>IF(成绩单!$F25&gt;0,成绩单!AA25,"")</f>
        <v/>
      </c>
      <c r="AB25" s="18" t="str">
        <f>IF(成绩单!$F25&gt;0,成绩单!AB25,"")</f>
        <v/>
      </c>
      <c r="AC25" s="18" t="str">
        <f>IF(成绩单!$F25&gt;0,成绩单!AC25,"")</f>
        <v/>
      </c>
      <c r="AD25" s="18" t="str">
        <f>IF(成绩单!$F25&gt;0,成绩单!AD25,"")</f>
        <v/>
      </c>
      <c r="AE25" s="18" t="str">
        <f>IF(成绩单!$F25&gt;0,成绩单!AE25,"")</f>
        <v/>
      </c>
      <c r="AF25" s="18" t="str">
        <f>IF(成绩单!$F25&gt;0,成绩单!AF25,"")</f>
        <v/>
      </c>
      <c r="AG25" s="18" t="str">
        <f>IF(成绩单!$F25&gt;0,成绩单!AG25,"")</f>
        <v/>
      </c>
      <c r="AH25" s="18" t="str">
        <f>IF(成绩单!$F25&gt;0,成绩单!AH25,"")</f>
        <v/>
      </c>
      <c r="AI25" s="18" t="str">
        <f>IF(成绩单!$F25&gt;0,成绩单!AI25,"")</f>
        <v/>
      </c>
      <c r="AJ25" s="18" t="str">
        <f>IF(成绩单!$F25&gt;0,成绩单!AJ25,"")</f>
        <v/>
      </c>
      <c r="AK25" s="18" t="str">
        <f>IF(成绩单!$F25&gt;0,成绩单!AK25,"")</f>
        <v/>
      </c>
      <c r="AL25" s="18" t="str">
        <f>IF(成绩单!$F25&gt;0,成绩单!AL25,"")</f>
        <v/>
      </c>
      <c r="AM25" s="18" t="str">
        <f>IF(成绩单!$F25&gt;0,成绩单!AM25,"")</f>
        <v/>
      </c>
      <c r="AN25" s="18" t="str">
        <f>IF(成绩单!$F25&gt;0,成绩单!AN25,"")</f>
        <v/>
      </c>
      <c r="AO25" s="18" t="str">
        <f>IF(成绩单!$F25&gt;0,成绩单!AO25,"")</f>
        <v/>
      </c>
      <c r="AP25" s="18" t="str">
        <f>IF(成绩单!$F25&gt;0,成绩单!AP25,"")</f>
        <v/>
      </c>
      <c r="AQ25" s="18" t="str">
        <f t="shared" si="6"/>
        <v/>
      </c>
    </row>
    <row r="26" ht="18.75" customHeight="1" spans="1:43">
      <c r="A26" s="17"/>
      <c r="B26" s="18">
        <f t="shared" si="8"/>
        <v>75</v>
      </c>
      <c r="C26" s="18">
        <f t="shared" si="8"/>
        <v>82</v>
      </c>
      <c r="D26" s="18">
        <f>IF(G26="","",90-通关分!D26-SUM(升末班明细!$P$9:$P$10))</f>
        <v>76.5</v>
      </c>
      <c r="E26" s="18">
        <f>IF(G26="","",90-通关分!E26-SUM(升末班明细!$P$9:$P$10))</f>
        <v>79.5</v>
      </c>
      <c r="F26" s="18" t="str">
        <f>IF(成绩单!F26&gt;0,成绩单!F26,"")</f>
        <v/>
      </c>
      <c r="G26" s="18">
        <f>IF(成绩单!$F26&gt;0,成绩单!G26,0)</f>
        <v>0</v>
      </c>
      <c r="H26" s="18" t="str">
        <f>IF(成绩单!$F26&gt;0,成绩单!H26,"")</f>
        <v/>
      </c>
      <c r="I26" s="18" t="str">
        <f>IF(成绩单!$F26&gt;0,成绩单!I26,"")</f>
        <v/>
      </c>
      <c r="J26" s="18" t="str">
        <f>IF(成绩单!$F26&gt;0,成绩单!J26,"")</f>
        <v/>
      </c>
      <c r="K26" s="18" t="str">
        <f>IF(成绩单!$F26&gt;0,成绩单!K26,"")</f>
        <v/>
      </c>
      <c r="L26" s="18" t="str">
        <f>IF(成绩单!$F26&gt;0,成绩单!L26,"")</f>
        <v/>
      </c>
      <c r="M26" s="18" t="str">
        <f>IF(成绩单!$F26&gt;0,成绩单!M26,"")</f>
        <v/>
      </c>
      <c r="N26" s="18" t="str">
        <f>IF(成绩单!$F26&gt;0,成绩单!N26,"")</f>
        <v/>
      </c>
      <c r="O26" s="18" t="str">
        <f>IF(成绩单!$F26&gt;0,成绩单!O26,"")</f>
        <v/>
      </c>
      <c r="P26" s="18" t="str">
        <f>IF(成绩单!$F26&gt;0,成绩单!P26,"")</f>
        <v/>
      </c>
      <c r="Q26" s="18" t="str">
        <f>IF(成绩单!$F26&gt;0,成绩单!Q26,"")</f>
        <v/>
      </c>
      <c r="R26" s="18" t="str">
        <f>IF(成绩单!$F26&gt;0,成绩单!R26,"")</f>
        <v/>
      </c>
      <c r="S26" s="18" t="str">
        <f>IF(成绩单!$F26&gt;0,成绩单!S26,"")</f>
        <v/>
      </c>
      <c r="T26" s="18" t="str">
        <f>IF(成绩单!$F26&gt;0,成绩单!T26,"")</f>
        <v/>
      </c>
      <c r="U26" s="18" t="str">
        <f>IF(成绩单!$F26&gt;0,成绩单!U26,"")</f>
        <v/>
      </c>
      <c r="V26" s="18" t="str">
        <f>IF(成绩单!$F26&gt;0,成绩单!V26,"")</f>
        <v/>
      </c>
      <c r="W26" s="18" t="str">
        <f>IF(成绩单!$F26&gt;0,成绩单!W26,"")</f>
        <v/>
      </c>
      <c r="X26" s="18" t="str">
        <f>IF(成绩单!$F26&gt;0,成绩单!X26,"")</f>
        <v/>
      </c>
      <c r="Y26" s="18" t="str">
        <f>IF(成绩单!$F26&gt;0,成绩单!Y26,"")</f>
        <v/>
      </c>
      <c r="Z26" s="18" t="str">
        <f>IF(成绩单!$F26&gt;0,成绩单!Z26,"")</f>
        <v/>
      </c>
      <c r="AA26" s="18" t="str">
        <f>IF(成绩单!$F26&gt;0,成绩单!AA26,"")</f>
        <v/>
      </c>
      <c r="AB26" s="18" t="str">
        <f>IF(成绩单!$F26&gt;0,成绩单!AB26,"")</f>
        <v/>
      </c>
      <c r="AC26" s="18" t="str">
        <f>IF(成绩单!$F26&gt;0,成绩单!AC26,"")</f>
        <v/>
      </c>
      <c r="AD26" s="18" t="str">
        <f>IF(成绩单!$F26&gt;0,成绩单!AD26,"")</f>
        <v/>
      </c>
      <c r="AE26" s="18" t="str">
        <f>IF(成绩单!$F26&gt;0,成绩单!AE26,"")</f>
        <v/>
      </c>
      <c r="AF26" s="18" t="str">
        <f>IF(成绩单!$F26&gt;0,成绩单!AF26,"")</f>
        <v/>
      </c>
      <c r="AG26" s="18" t="str">
        <f>IF(成绩单!$F26&gt;0,成绩单!AG26,"")</f>
        <v/>
      </c>
      <c r="AH26" s="18" t="str">
        <f>IF(成绩单!$F26&gt;0,成绩单!AH26,"")</f>
        <v/>
      </c>
      <c r="AI26" s="18" t="str">
        <f>IF(成绩单!$F26&gt;0,成绩单!AI26,"")</f>
        <v/>
      </c>
      <c r="AJ26" s="18" t="str">
        <f>IF(成绩单!$F26&gt;0,成绩单!AJ26,"")</f>
        <v/>
      </c>
      <c r="AK26" s="18" t="str">
        <f>IF(成绩单!$F26&gt;0,成绩单!AK26,"")</f>
        <v/>
      </c>
      <c r="AL26" s="18" t="str">
        <f>IF(成绩单!$F26&gt;0,成绩单!AL26,"")</f>
        <v/>
      </c>
      <c r="AM26" s="18" t="str">
        <f>IF(成绩单!$F26&gt;0,成绩单!AM26,"")</f>
        <v/>
      </c>
      <c r="AN26" s="18" t="str">
        <f>IF(成绩单!$F26&gt;0,成绩单!AN26,"")</f>
        <v/>
      </c>
      <c r="AO26" s="18" t="str">
        <f>IF(成绩单!$F26&gt;0,成绩单!AO26,"")</f>
        <v/>
      </c>
      <c r="AP26" s="18" t="str">
        <f>IF(成绩单!$F26&gt;0,成绩单!AP26,"")</f>
        <v/>
      </c>
      <c r="AQ26" s="18" t="str">
        <f t="shared" si="6"/>
        <v/>
      </c>
    </row>
    <row r="27" ht="18.75" customHeight="1" spans="1:43">
      <c r="A27" s="17"/>
      <c r="B27" s="18">
        <f t="shared" si="8"/>
        <v>75</v>
      </c>
      <c r="C27" s="18">
        <f t="shared" si="8"/>
        <v>82</v>
      </c>
      <c r="D27" s="18">
        <f>IF(G27="","",90-通关分!D27-SUM(升末班明细!$P$9:$P$10))</f>
        <v>76</v>
      </c>
      <c r="E27" s="18">
        <f>IF(G27="","",90-通关分!E27-SUM(升末班明细!$P$9:$P$10))</f>
        <v>82</v>
      </c>
      <c r="F27" s="18">
        <f>IF(成绩单!F27&gt;0,成绩单!F27,"")</f>
        <v>1</v>
      </c>
      <c r="G27" s="18" t="str">
        <f>IF(成绩单!$F27&gt;0,成绩单!G27,0)</f>
        <v>王恩志</v>
      </c>
      <c r="H27" s="18">
        <f>IF(成绩单!$F27&gt;0,成绩单!H27,"")</f>
        <v>97</v>
      </c>
      <c r="I27" s="18">
        <f>IF(成绩单!$F27&gt;0,成绩单!I27,"")</f>
        <v>92</v>
      </c>
      <c r="J27" s="18">
        <f>IF(成绩单!$F27&gt;0,成绩单!J27,"")</f>
        <v>98</v>
      </c>
      <c r="K27" s="18">
        <f>IF(成绩单!$F27&gt;0,成绩单!K27,"")</f>
        <v>70</v>
      </c>
      <c r="L27" s="18">
        <f>IF(成绩单!$F27&gt;0,成绩单!L27,"")</f>
        <v>89</v>
      </c>
      <c r="M27" s="18">
        <f>IF(成绩单!$F27&gt;0,成绩单!M27,"")</f>
        <v>85</v>
      </c>
      <c r="N27" s="18">
        <f>IF(成绩单!$F27&gt;0,成绩单!N27,"")</f>
        <v>92</v>
      </c>
      <c r="O27" s="18">
        <f>IF(成绩单!$F27&gt;0,成绩单!O27,"")</f>
        <v>85</v>
      </c>
      <c r="P27" s="18">
        <f>IF(成绩单!$F27&gt;0,成绩单!P27,"")</f>
        <v>97</v>
      </c>
      <c r="Q27" s="18">
        <f>IF(成绩单!$F27&gt;0,成绩单!Q27,"")</f>
        <v>90</v>
      </c>
      <c r="R27" s="18">
        <f>IF(成绩单!$F27&gt;0,成绩单!R27,"")</f>
        <v>82</v>
      </c>
      <c r="S27" s="18">
        <f>IF(成绩单!$F27&gt;0,成绩单!S27,"")</f>
        <v>80</v>
      </c>
      <c r="T27" s="18">
        <f>IF(成绩单!$F27&gt;0,成绩单!T27,"")</f>
        <v>81</v>
      </c>
      <c r="U27" s="18">
        <f>IF(成绩单!$F27&gt;0,成绩单!U27,"")</f>
        <v>80</v>
      </c>
      <c r="V27" s="18">
        <f>IF(成绩单!$F27&gt;0,成绩单!V27,"")</f>
        <v>81</v>
      </c>
      <c r="W27" s="18">
        <f>IF(成绩单!$F27&gt;0,成绩单!W27,"")</f>
        <v>88</v>
      </c>
      <c r="X27" s="18">
        <f>IF(成绩单!$F27&gt;0,成绩单!X27,"")</f>
        <v>91</v>
      </c>
      <c r="Y27" s="18">
        <f>IF(成绩单!$F27&gt;0,成绩单!Y27,"")</f>
        <v>80</v>
      </c>
      <c r="Z27" s="18">
        <f>IF(成绩单!$F27&gt;0,成绩单!Z27,"")</f>
        <v>94</v>
      </c>
      <c r="AA27" s="18">
        <f>IF(成绩单!$F27&gt;0,成绩单!AA27,"")</f>
        <v>90</v>
      </c>
      <c r="AB27" s="18">
        <f>IF(成绩单!$F27&gt;0,成绩单!AB27,"")</f>
        <v>90</v>
      </c>
      <c r="AC27" s="18">
        <f>IF(成绩单!$F27&gt;0,成绩单!AC27,"")</f>
        <v>75</v>
      </c>
      <c r="AD27" s="18">
        <f>IF(成绩单!$F27&gt;0,成绩单!AD27,"")</f>
        <v>0</v>
      </c>
      <c r="AE27" s="18">
        <f>IF(成绩单!$F27&gt;0,成绩单!AE27,"")</f>
        <v>0</v>
      </c>
      <c r="AF27" s="18">
        <f>IF(成绩单!$F27&gt;0,成绩单!AF27,"")</f>
        <v>0</v>
      </c>
      <c r="AG27" s="18">
        <f>IF(成绩单!$F27&gt;0,成绩单!AG27,"")</f>
        <v>0</v>
      </c>
      <c r="AH27" s="18">
        <f>IF(成绩单!$F27&gt;0,成绩单!AH27,"")</f>
        <v>0</v>
      </c>
      <c r="AI27" s="18">
        <f>IF(成绩单!$F27&gt;0,成绩单!AI27,"")</f>
        <v>0</v>
      </c>
      <c r="AJ27" s="18">
        <f>IF(成绩单!$F27&gt;0,成绩单!AJ27,"")</f>
        <v>0</v>
      </c>
      <c r="AK27" s="18">
        <f>IF(成绩单!$F27&gt;0,成绩单!AK27,"")</f>
        <v>0</v>
      </c>
      <c r="AL27" s="18">
        <f>IF(成绩单!$F27&gt;0,成绩单!AL27,"")</f>
        <v>0</v>
      </c>
      <c r="AM27" s="18">
        <f>IF(成绩单!$F27&gt;0,成绩单!AM27,"")</f>
        <v>0</v>
      </c>
      <c r="AN27" s="18">
        <f>IF(成绩单!$F27&gt;0,成绩单!AN27,"")</f>
        <v>70</v>
      </c>
      <c r="AO27" s="18">
        <f>IF(成绩单!$F27&gt;0,成绩单!AO27,"")</f>
        <v>70</v>
      </c>
      <c r="AP27" s="18">
        <f>IF(成绩单!$F27&gt;0,成绩单!AP27,"")</f>
        <v>0</v>
      </c>
      <c r="AQ27" s="18">
        <f t="shared" si="6"/>
        <v>0</v>
      </c>
    </row>
    <row r="28" ht="18.75" customHeight="1" spans="1:43">
      <c r="A28" s="17"/>
      <c r="B28" s="18">
        <f t="shared" si="8"/>
        <v>75</v>
      </c>
      <c r="C28" s="18">
        <f t="shared" si="8"/>
        <v>82</v>
      </c>
      <c r="D28" s="18">
        <f>IF(G28="","",90-通关分!D28-SUM(升末班明细!$P$9:$P$10))</f>
        <v>75</v>
      </c>
      <c r="E28" s="18">
        <f>IF(G28="","",90-通关分!E28-SUM(升末班明细!$P$9:$P$10))</f>
        <v>82.5</v>
      </c>
      <c r="F28" s="18">
        <f>IF(成绩单!F28&gt;0,成绩单!F28,"")</f>
        <v>1</v>
      </c>
      <c r="G28" s="18" t="str">
        <f>IF(成绩单!$F28&gt;0,成绩单!G28,0)</f>
        <v>王学文</v>
      </c>
      <c r="H28" s="18">
        <f>IF(成绩单!$F28&gt;0,成绩单!H28,"")</f>
        <v>90</v>
      </c>
      <c r="I28" s="18">
        <f>IF(成绩单!$F28&gt;0,成绩单!I28,"")</f>
        <v>92</v>
      </c>
      <c r="J28" s="18">
        <f>IF(成绩单!$F28&gt;0,成绩单!J28,"")</f>
        <v>97</v>
      </c>
      <c r="K28" s="18">
        <f>IF(成绩单!$F28&gt;0,成绩单!K28,"")</f>
        <v>70</v>
      </c>
      <c r="L28" s="18">
        <f>IF(成绩单!$F28&gt;0,成绩单!L28,"")</f>
        <v>91</v>
      </c>
      <c r="M28" s="18">
        <f>IF(成绩单!$F28&gt;0,成绩单!M28,"")</f>
        <v>85</v>
      </c>
      <c r="N28" s="18">
        <f>IF(成绩单!$F28&gt;0,成绩单!N28,"")</f>
        <v>96</v>
      </c>
      <c r="O28" s="18">
        <f>IF(成绩单!$F28&gt;0,成绩单!O28,"")</f>
        <v>82</v>
      </c>
      <c r="P28" s="18">
        <f>IF(成绩单!$F28&gt;0,成绩单!P28,"")</f>
        <v>100</v>
      </c>
      <c r="Q28" s="18">
        <f>IF(成绩单!$F28&gt;0,成绩单!Q28,"")</f>
        <v>85</v>
      </c>
      <c r="R28" s="18">
        <f>IF(成绩单!$F28&gt;0,成绩单!R28,"")</f>
        <v>93</v>
      </c>
      <c r="S28" s="18">
        <f>IF(成绩单!$F28&gt;0,成绩单!S28,"")</f>
        <v>80</v>
      </c>
      <c r="T28" s="18">
        <f>IF(成绩单!$F28&gt;0,成绩单!T28,"")</f>
        <v>95</v>
      </c>
      <c r="U28" s="18">
        <f>IF(成绩单!$F28&gt;0,成绩单!U28,"")</f>
        <v>80</v>
      </c>
      <c r="V28" s="18">
        <f>IF(成绩单!$F28&gt;0,成绩单!V28,"")</f>
        <v>94</v>
      </c>
      <c r="W28" s="18">
        <f>IF(成绩单!$F28&gt;0,成绩单!W28,"")</f>
        <v>88</v>
      </c>
      <c r="X28" s="18">
        <f>IF(成绩单!$F28&gt;0,成绩单!X28,"")</f>
        <v>87</v>
      </c>
      <c r="Y28" s="18">
        <f>IF(成绩单!$F28&gt;0,成绩单!Y28,"")</f>
        <v>90</v>
      </c>
      <c r="Z28" s="18">
        <f>IF(成绩单!$F28&gt;0,成绩单!Z28,"")</f>
        <v>93</v>
      </c>
      <c r="AA28" s="18">
        <f>IF(成绩单!$F28&gt;0,成绩单!AA28,"")</f>
        <v>80</v>
      </c>
      <c r="AB28" s="18">
        <f>IF(成绩单!$F28&gt;0,成绩单!AB28,"")</f>
        <v>96</v>
      </c>
      <c r="AC28" s="18">
        <f>IF(成绩单!$F28&gt;0,成绩单!AC28,"")</f>
        <v>60</v>
      </c>
      <c r="AD28" s="18">
        <f>IF(成绩单!$F28&gt;0,成绩单!AD28,"")</f>
        <v>0</v>
      </c>
      <c r="AE28" s="18">
        <f>IF(成绩单!$F28&gt;0,成绩单!AE28,"")</f>
        <v>0</v>
      </c>
      <c r="AF28" s="18">
        <f>IF(成绩单!$F28&gt;0,成绩单!AF28,"")</f>
        <v>0</v>
      </c>
      <c r="AG28" s="18">
        <f>IF(成绩单!$F28&gt;0,成绩单!AG28,"")</f>
        <v>0</v>
      </c>
      <c r="AH28" s="18">
        <f>IF(成绩单!$F28&gt;0,成绩单!AH28,"")</f>
        <v>0</v>
      </c>
      <c r="AI28" s="18">
        <f>IF(成绩单!$F28&gt;0,成绩单!AI28,"")</f>
        <v>0</v>
      </c>
      <c r="AJ28" s="18">
        <f>IF(成绩单!$F28&gt;0,成绩单!AJ28,"")</f>
        <v>0</v>
      </c>
      <c r="AK28" s="18">
        <f>IF(成绩单!$F28&gt;0,成绩单!AK28,"")</f>
        <v>0</v>
      </c>
      <c r="AL28" s="18">
        <f>IF(成绩单!$F28&gt;0,成绩单!AL28,"")</f>
        <v>0</v>
      </c>
      <c r="AM28" s="18">
        <f>IF(成绩单!$F28&gt;0,成绩单!AM28,"")</f>
        <v>0</v>
      </c>
      <c r="AN28" s="18">
        <f>IF(成绩单!$F28&gt;0,成绩单!AN28,"")</f>
        <v>70</v>
      </c>
      <c r="AO28" s="18">
        <f>IF(成绩单!$F28&gt;0,成绩单!AO28,"")</f>
        <v>70</v>
      </c>
      <c r="AP28" s="18">
        <f>IF(成绩单!$F28&gt;0,成绩单!AP28,"")</f>
        <v>0</v>
      </c>
      <c r="AQ28" s="18">
        <f t="shared" si="6"/>
        <v>0</v>
      </c>
    </row>
    <row r="29" s="1" customFormat="1" ht="18.75" customHeight="1" spans="1:201">
      <c r="A29" s="17"/>
      <c r="B29" s="110" t="s">
        <v>26</v>
      </c>
      <c r="C29" s="111"/>
      <c r="D29" s="111"/>
      <c r="E29" s="111"/>
      <c r="F29" s="18"/>
      <c r="G29" s="18">
        <f>IF(成绩单!$F29&gt;0,成绩单!G29,0)</f>
        <v>0</v>
      </c>
      <c r="H29" s="18" t="str">
        <f>IF(成绩单!$F29&gt;0,成绩单!H29,"")</f>
        <v/>
      </c>
      <c r="I29" s="18" t="str">
        <f>IF(成绩单!$F29&gt;0,成绩单!I29,"")</f>
        <v/>
      </c>
      <c r="J29" s="18" t="str">
        <f>IF(成绩单!$F29&gt;0,成绩单!J29,"")</f>
        <v/>
      </c>
      <c r="K29" s="18" t="str">
        <f>IF(成绩单!$F29&gt;0,成绩单!K29,"")</f>
        <v/>
      </c>
      <c r="L29" s="18" t="str">
        <f>IF(成绩单!$F29&gt;0,成绩单!L29,"")</f>
        <v/>
      </c>
      <c r="M29" s="18" t="str">
        <f>IF(成绩单!$F29&gt;0,成绩单!M29,"")</f>
        <v/>
      </c>
      <c r="N29" s="18" t="str">
        <f>IF(成绩单!$F29&gt;0,成绩单!N29,"")</f>
        <v/>
      </c>
      <c r="O29" s="18" t="str">
        <f>IF(成绩单!$F29&gt;0,成绩单!O29,"")</f>
        <v/>
      </c>
      <c r="P29" s="18" t="str">
        <f>IF(成绩单!$F29&gt;0,成绩单!P29,"")</f>
        <v/>
      </c>
      <c r="Q29" s="18" t="str">
        <f>IF(成绩单!$F29&gt;0,成绩单!Q29,"")</f>
        <v/>
      </c>
      <c r="R29" s="18" t="str">
        <f>IF(成绩单!$F29&gt;0,成绩单!R29,"")</f>
        <v/>
      </c>
      <c r="S29" s="18" t="str">
        <f>IF(成绩单!$F29&gt;0,成绩单!S29,"")</f>
        <v/>
      </c>
      <c r="T29" s="18" t="str">
        <f>IF(成绩单!$F29&gt;0,成绩单!T29,"")</f>
        <v/>
      </c>
      <c r="U29" s="18" t="str">
        <f>IF(成绩单!$F29&gt;0,成绩单!U29,"")</f>
        <v/>
      </c>
      <c r="V29" s="18" t="str">
        <f>IF(成绩单!$F29&gt;0,成绩单!V29,"")</f>
        <v/>
      </c>
      <c r="W29" s="18" t="str">
        <f>IF(成绩单!$F29&gt;0,成绩单!W29,"")</f>
        <v/>
      </c>
      <c r="X29" s="18" t="str">
        <f>IF(成绩单!$F29&gt;0,成绩单!X29,"")</f>
        <v/>
      </c>
      <c r="Y29" s="18" t="str">
        <f>IF(成绩单!$F29&gt;0,成绩单!Y29,"")</f>
        <v/>
      </c>
      <c r="Z29" s="18" t="str">
        <f>IF(成绩单!$F29&gt;0,成绩单!Z29,"")</f>
        <v/>
      </c>
      <c r="AA29" s="18" t="str">
        <f>IF(成绩单!$F29&gt;0,成绩单!AA29,"")</f>
        <v/>
      </c>
      <c r="AB29" s="18" t="str">
        <f>IF(成绩单!$F29&gt;0,成绩单!AB29,"")</f>
        <v/>
      </c>
      <c r="AC29" s="18" t="str">
        <f>IF(成绩单!$F29&gt;0,成绩单!AC29,"")</f>
        <v/>
      </c>
      <c r="AD29" s="18" t="str">
        <f>IF(成绩单!$F29&gt;0,成绩单!AD29,"")</f>
        <v/>
      </c>
      <c r="AE29" s="18" t="str">
        <f>IF(成绩单!$F29&gt;0,成绩单!AE29,"")</f>
        <v/>
      </c>
      <c r="AF29" s="18" t="str">
        <f>IF(成绩单!$F29&gt;0,成绩单!AF29,"")</f>
        <v/>
      </c>
      <c r="AG29" s="18" t="str">
        <f>IF(成绩单!$F29&gt;0,成绩单!AG29,"")</f>
        <v/>
      </c>
      <c r="AH29" s="18" t="str">
        <f>IF(成绩单!$F29&gt;0,成绩单!AH29,"")</f>
        <v/>
      </c>
      <c r="AI29" s="18" t="str">
        <f>IF(成绩单!$F29&gt;0,成绩单!AI29,"")</f>
        <v/>
      </c>
      <c r="AJ29" s="18" t="str">
        <f>IF(成绩单!$F29&gt;0,成绩单!AJ29,"")</f>
        <v/>
      </c>
      <c r="AK29" s="18" t="str">
        <f>IF(成绩单!$F29&gt;0,成绩单!AK29,"")</f>
        <v/>
      </c>
      <c r="AL29" s="18" t="str">
        <f>IF(成绩单!$F29&gt;0,成绩单!AL29,"")</f>
        <v/>
      </c>
      <c r="AM29" s="18" t="str">
        <f>IF(成绩单!$F29&gt;0,成绩单!AM29,"")</f>
        <v/>
      </c>
      <c r="AN29" s="18" t="str">
        <f>IF(成绩单!$F29&gt;0,成绩单!AN29,"")</f>
        <v/>
      </c>
      <c r="AO29" s="18" t="str">
        <f>IF(成绩单!$F29&gt;0,成绩单!AO29,"")</f>
        <v/>
      </c>
      <c r="AP29" s="18" t="str">
        <f>IF(成绩单!$F29&gt;0,成绩单!AP29,"")</f>
        <v/>
      </c>
      <c r="AQ29" s="18" t="str">
        <f t="shared" si="6"/>
        <v/>
      </c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</row>
    <row r="30" ht="18.75" customHeight="1" spans="1:43">
      <c r="A30" s="17" t="s">
        <v>40</v>
      </c>
      <c r="B30" s="18">
        <f>90-通关分!D36-SUM(升末班明细!$P$9:$P$10)</f>
        <v>75.5</v>
      </c>
      <c r="C30" s="18">
        <f>90-通关分!E36-SUM(升末班明细!$P$9:$P$10)</f>
        <v>81</v>
      </c>
      <c r="D30" s="18">
        <f>IF(G30="","",90-通关分!D30-SUM(升末班明细!$P$9:$P$10))</f>
        <v>77.5</v>
      </c>
      <c r="E30" s="18">
        <f>IF(G30="","",90-通关分!E30-SUM(升末班明细!$P$9:$P$10))</f>
        <v>80</v>
      </c>
      <c r="F30" s="18" t="str">
        <f>IF(成绩单!F30&gt;0,成绩单!F30,"")</f>
        <v/>
      </c>
      <c r="G30" s="18">
        <f>IF(成绩单!$F30&gt;0,成绩单!G30,0)</f>
        <v>0</v>
      </c>
      <c r="H30" s="18" t="str">
        <f>IF(成绩单!$F30&gt;0,成绩单!H30,"")</f>
        <v/>
      </c>
      <c r="I30" s="18" t="str">
        <f>IF(成绩单!$F30&gt;0,成绩单!I30,"")</f>
        <v/>
      </c>
      <c r="J30" s="18" t="str">
        <f>IF(成绩单!$F30&gt;0,成绩单!J30,"")</f>
        <v/>
      </c>
      <c r="K30" s="18" t="str">
        <f>IF(成绩单!$F30&gt;0,成绩单!K30,"")</f>
        <v/>
      </c>
      <c r="L30" s="18" t="str">
        <f>IF(成绩单!$F30&gt;0,成绩单!L30,"")</f>
        <v/>
      </c>
      <c r="M30" s="18" t="str">
        <f>IF(成绩单!$F30&gt;0,成绩单!M30,"")</f>
        <v/>
      </c>
      <c r="N30" s="18" t="str">
        <f>IF(成绩单!$F30&gt;0,成绩单!N30,"")</f>
        <v/>
      </c>
      <c r="O30" s="18" t="str">
        <f>IF(成绩单!$F30&gt;0,成绩单!O30,"")</f>
        <v/>
      </c>
      <c r="P30" s="18" t="str">
        <f>IF(成绩单!$F30&gt;0,成绩单!P30,"")</f>
        <v/>
      </c>
      <c r="Q30" s="18" t="str">
        <f>IF(成绩单!$F30&gt;0,成绩单!Q30,"")</f>
        <v/>
      </c>
      <c r="R30" s="18" t="str">
        <f>IF(成绩单!$F30&gt;0,成绩单!R30,"")</f>
        <v/>
      </c>
      <c r="S30" s="18" t="str">
        <f>IF(成绩单!$F30&gt;0,成绩单!S30,"")</f>
        <v/>
      </c>
      <c r="T30" s="18" t="str">
        <f>IF(成绩单!$F30&gt;0,成绩单!T30,"")</f>
        <v/>
      </c>
      <c r="U30" s="18" t="str">
        <f>IF(成绩单!$F30&gt;0,成绩单!U30,"")</f>
        <v/>
      </c>
      <c r="V30" s="18" t="str">
        <f>IF(成绩单!$F30&gt;0,成绩单!V30,"")</f>
        <v/>
      </c>
      <c r="W30" s="18" t="str">
        <f>IF(成绩单!$F30&gt;0,成绩单!W30,"")</f>
        <v/>
      </c>
      <c r="X30" s="18" t="str">
        <f>IF(成绩单!$F30&gt;0,成绩单!X30,"")</f>
        <v/>
      </c>
      <c r="Y30" s="18" t="str">
        <f>IF(成绩单!$F30&gt;0,成绩单!Y30,"")</f>
        <v/>
      </c>
      <c r="Z30" s="18" t="str">
        <f>IF(成绩单!$F30&gt;0,成绩单!Z30,"")</f>
        <v/>
      </c>
      <c r="AA30" s="18" t="str">
        <f>IF(成绩单!$F30&gt;0,成绩单!AA30,"")</f>
        <v/>
      </c>
      <c r="AB30" s="18" t="str">
        <f>IF(成绩单!$F30&gt;0,成绩单!AB30,"")</f>
        <v/>
      </c>
      <c r="AC30" s="18" t="str">
        <f>IF(成绩单!$F30&gt;0,成绩单!AC30,"")</f>
        <v/>
      </c>
      <c r="AD30" s="18" t="str">
        <f>IF(成绩单!$F30&gt;0,成绩单!AD30,"")</f>
        <v/>
      </c>
      <c r="AE30" s="18" t="str">
        <f>IF(成绩单!$F30&gt;0,成绩单!AE30,"")</f>
        <v/>
      </c>
      <c r="AF30" s="18" t="str">
        <f>IF(成绩单!$F30&gt;0,成绩单!AF30,"")</f>
        <v/>
      </c>
      <c r="AG30" s="18" t="str">
        <f>IF(成绩单!$F30&gt;0,成绩单!AG30,"")</f>
        <v/>
      </c>
      <c r="AH30" s="18" t="str">
        <f>IF(成绩单!$F30&gt;0,成绩单!AH30,"")</f>
        <v/>
      </c>
      <c r="AI30" s="18" t="str">
        <f>IF(成绩单!$F30&gt;0,成绩单!AI30,"")</f>
        <v/>
      </c>
      <c r="AJ30" s="18" t="str">
        <f>IF(成绩单!$F30&gt;0,成绩单!AJ30,"")</f>
        <v/>
      </c>
      <c r="AK30" s="18" t="str">
        <f>IF(成绩单!$F30&gt;0,成绩单!AK30,"")</f>
        <v/>
      </c>
      <c r="AL30" s="18" t="str">
        <f>IF(成绩单!$F30&gt;0,成绩单!AL30,"")</f>
        <v/>
      </c>
      <c r="AM30" s="18" t="str">
        <f>IF(成绩单!$F30&gt;0,成绩单!AM30,"")</f>
        <v/>
      </c>
      <c r="AN30" s="18" t="str">
        <f>IF(成绩单!$F30&gt;0,成绩单!AN30,"")</f>
        <v/>
      </c>
      <c r="AO30" s="18" t="str">
        <f>IF(成绩单!$F30&gt;0,成绩单!AO30,"")</f>
        <v/>
      </c>
      <c r="AP30" s="18" t="str">
        <f>IF(成绩单!$F30&gt;0,成绩单!AP30,"")</f>
        <v/>
      </c>
      <c r="AQ30" s="18" t="str">
        <f t="shared" si="6"/>
        <v/>
      </c>
    </row>
    <row r="31" ht="18.75" customHeight="1" spans="1:43">
      <c r="A31" s="17"/>
      <c r="B31" s="18">
        <f t="shared" ref="B31:C35" si="9">B30</f>
        <v>75.5</v>
      </c>
      <c r="C31" s="18">
        <f t="shared" si="9"/>
        <v>81</v>
      </c>
      <c r="D31" s="18">
        <f>IF(G31="","",90-通关分!D31-SUM(升末班明细!$P$9:$P$10))</f>
        <v>75</v>
      </c>
      <c r="E31" s="18">
        <f>IF(G31="","",90-通关分!E31-SUM(升末班明细!$P$9:$P$10))</f>
        <v>87.5</v>
      </c>
      <c r="F31" s="18" t="str">
        <f>IF(成绩单!F31&gt;0,成绩单!F31,"")</f>
        <v/>
      </c>
      <c r="G31" s="18">
        <f>IF(成绩单!$F31&gt;0,成绩单!G31,0)</f>
        <v>0</v>
      </c>
      <c r="H31" s="18" t="str">
        <f>IF(成绩单!$F31&gt;0,成绩单!H31,"")</f>
        <v/>
      </c>
      <c r="I31" s="18" t="str">
        <f>IF(成绩单!$F31&gt;0,成绩单!I31,"")</f>
        <v/>
      </c>
      <c r="J31" s="18" t="str">
        <f>IF(成绩单!$F31&gt;0,成绩单!J31,"")</f>
        <v/>
      </c>
      <c r="K31" s="18" t="str">
        <f>IF(成绩单!$F31&gt;0,成绩单!K31,"")</f>
        <v/>
      </c>
      <c r="L31" s="18" t="str">
        <f>IF(成绩单!$F31&gt;0,成绩单!L31,"")</f>
        <v/>
      </c>
      <c r="M31" s="18" t="str">
        <f>IF(成绩单!$F31&gt;0,成绩单!M31,"")</f>
        <v/>
      </c>
      <c r="N31" s="18" t="str">
        <f>IF(成绩单!$F31&gt;0,成绩单!N31,"")</f>
        <v/>
      </c>
      <c r="O31" s="18" t="str">
        <f>IF(成绩单!$F31&gt;0,成绩单!O31,"")</f>
        <v/>
      </c>
      <c r="P31" s="18" t="str">
        <f>IF(成绩单!$F31&gt;0,成绩单!P31,"")</f>
        <v/>
      </c>
      <c r="Q31" s="18" t="str">
        <f>IF(成绩单!$F31&gt;0,成绩单!Q31,"")</f>
        <v/>
      </c>
      <c r="R31" s="18" t="str">
        <f>IF(成绩单!$F31&gt;0,成绩单!R31,"")</f>
        <v/>
      </c>
      <c r="S31" s="18" t="str">
        <f>IF(成绩单!$F31&gt;0,成绩单!S31,"")</f>
        <v/>
      </c>
      <c r="T31" s="18" t="str">
        <f>IF(成绩单!$F31&gt;0,成绩单!T31,"")</f>
        <v/>
      </c>
      <c r="U31" s="18" t="str">
        <f>IF(成绩单!$F31&gt;0,成绩单!U31,"")</f>
        <v/>
      </c>
      <c r="V31" s="18" t="str">
        <f>IF(成绩单!$F31&gt;0,成绩单!V31,"")</f>
        <v/>
      </c>
      <c r="W31" s="18" t="str">
        <f>IF(成绩单!$F31&gt;0,成绩单!W31,"")</f>
        <v/>
      </c>
      <c r="X31" s="18" t="str">
        <f>IF(成绩单!$F31&gt;0,成绩单!X31,"")</f>
        <v/>
      </c>
      <c r="Y31" s="18" t="str">
        <f>IF(成绩单!$F31&gt;0,成绩单!Y31,"")</f>
        <v/>
      </c>
      <c r="Z31" s="18" t="str">
        <f>IF(成绩单!$F31&gt;0,成绩单!Z31,"")</f>
        <v/>
      </c>
      <c r="AA31" s="18" t="str">
        <f>IF(成绩单!$F31&gt;0,成绩单!AA31,"")</f>
        <v/>
      </c>
      <c r="AB31" s="18" t="str">
        <f>IF(成绩单!$F31&gt;0,成绩单!AB31,"")</f>
        <v/>
      </c>
      <c r="AC31" s="18" t="str">
        <f>IF(成绩单!$F31&gt;0,成绩单!AC31,"")</f>
        <v/>
      </c>
      <c r="AD31" s="18" t="str">
        <f>IF(成绩单!$F31&gt;0,成绩单!AD31,"")</f>
        <v/>
      </c>
      <c r="AE31" s="18" t="str">
        <f>IF(成绩单!$F31&gt;0,成绩单!AE31,"")</f>
        <v/>
      </c>
      <c r="AF31" s="18" t="str">
        <f>IF(成绩单!$F31&gt;0,成绩单!AF31,"")</f>
        <v/>
      </c>
      <c r="AG31" s="18" t="str">
        <f>IF(成绩单!$F31&gt;0,成绩单!AG31,"")</f>
        <v/>
      </c>
      <c r="AH31" s="18" t="str">
        <f>IF(成绩单!$F31&gt;0,成绩单!AH31,"")</f>
        <v/>
      </c>
      <c r="AI31" s="18" t="str">
        <f>IF(成绩单!$F31&gt;0,成绩单!AI31,"")</f>
        <v/>
      </c>
      <c r="AJ31" s="18" t="str">
        <f>IF(成绩单!$F31&gt;0,成绩单!AJ31,"")</f>
        <v/>
      </c>
      <c r="AK31" s="18" t="str">
        <f>IF(成绩单!$F31&gt;0,成绩单!AK31,"")</f>
        <v/>
      </c>
      <c r="AL31" s="18" t="str">
        <f>IF(成绩单!$F31&gt;0,成绩单!AL31,"")</f>
        <v/>
      </c>
      <c r="AM31" s="18" t="str">
        <f>IF(成绩单!$F31&gt;0,成绩单!AM31,"")</f>
        <v/>
      </c>
      <c r="AN31" s="18" t="str">
        <f>IF(成绩单!$F31&gt;0,成绩单!AN31,"")</f>
        <v/>
      </c>
      <c r="AO31" s="18" t="str">
        <f>IF(成绩单!$F31&gt;0,成绩单!AO31,"")</f>
        <v/>
      </c>
      <c r="AP31" s="18" t="str">
        <f>IF(成绩单!$F31&gt;0,成绩单!AP31,"")</f>
        <v/>
      </c>
      <c r="AQ31" s="18" t="str">
        <f t="shared" si="6"/>
        <v/>
      </c>
    </row>
    <row r="32" ht="18.75" customHeight="1" spans="1:43">
      <c r="A32" s="17"/>
      <c r="B32" s="18">
        <f t="shared" si="9"/>
        <v>75.5</v>
      </c>
      <c r="C32" s="18">
        <f t="shared" si="9"/>
        <v>81</v>
      </c>
      <c r="D32" s="18">
        <f>IF(G32="","",90-通关分!D32-SUM(升末班明细!$P$9:$P$10))</f>
        <v>75</v>
      </c>
      <c r="E32" s="18">
        <f>IF(G32="","",90-通关分!E32-SUM(升末班明细!$P$9:$P$10))</f>
        <v>81</v>
      </c>
      <c r="F32" s="18">
        <f>IF(成绩单!F32&gt;0,成绩单!F32,"")</f>
        <v>1</v>
      </c>
      <c r="G32" s="18" t="str">
        <f>IF(成绩单!$F32&gt;0,成绩单!G32,0)</f>
        <v>赵国栋</v>
      </c>
      <c r="H32" s="18">
        <f>IF(成绩单!$F32&gt;0,成绩单!H32,"")</f>
        <v>91</v>
      </c>
      <c r="I32" s="18">
        <f>IF(成绩单!$F32&gt;0,成绩单!I32,"")</f>
        <v>90</v>
      </c>
      <c r="J32" s="18">
        <f>IF(成绩单!$F32&gt;0,成绩单!J32,"")</f>
        <v>98</v>
      </c>
      <c r="K32" s="18">
        <f>IF(成绩单!$F32&gt;0,成绩单!K32,"")</f>
        <v>40</v>
      </c>
      <c r="L32" s="18">
        <f>IF(成绩单!$F32&gt;0,成绩单!L32,"")</f>
        <v>97</v>
      </c>
      <c r="M32" s="18">
        <f>IF(成绩单!$F32&gt;0,成绩单!M32,"")</f>
        <v>92</v>
      </c>
      <c r="N32" s="18">
        <f>IF(成绩单!$F32&gt;0,成绩单!N32,"")</f>
        <v>96</v>
      </c>
      <c r="O32" s="18">
        <f>IF(成绩单!$F32&gt;0,成绩单!O32,"")</f>
        <v>90</v>
      </c>
      <c r="P32" s="18">
        <f>IF(成绩单!$F32&gt;0,成绩单!P32,"")</f>
        <v>100</v>
      </c>
      <c r="Q32" s="18">
        <f>IF(成绩单!$F32&gt;0,成绩单!Q32,"")</f>
        <v>90</v>
      </c>
      <c r="R32" s="18">
        <f>IF(成绩单!$F32&gt;0,成绩单!R32,"")</f>
        <v>97</v>
      </c>
      <c r="S32" s="18">
        <f>IF(成绩单!$F32&gt;0,成绩单!S32,"")</f>
        <v>80</v>
      </c>
      <c r="T32" s="18">
        <f>IF(成绩单!$F32&gt;0,成绩单!T32,"")</f>
        <v>97</v>
      </c>
      <c r="U32" s="18">
        <f>IF(成绩单!$F32&gt;0,成绩单!U32,"")</f>
        <v>92</v>
      </c>
      <c r="V32" s="18">
        <f>IF(成绩单!$F32&gt;0,成绩单!V32,"")</f>
        <v>95</v>
      </c>
      <c r="W32" s="18">
        <f>IF(成绩单!$F32&gt;0,成绩单!W32,"")</f>
        <v>90</v>
      </c>
      <c r="X32" s="18">
        <f>IF(成绩单!$F32&gt;0,成绩单!X32,"")</f>
        <v>95</v>
      </c>
      <c r="Y32" s="18">
        <f>IF(成绩单!$F32&gt;0,成绩单!Y32,"")</f>
        <v>85</v>
      </c>
      <c r="Z32" s="18">
        <f>IF(成绩单!$F32&gt;0,成绩单!Z32,"")</f>
        <v>93</v>
      </c>
      <c r="AA32" s="18">
        <f>IF(成绩单!$F32&gt;0,成绩单!AA32,"")</f>
        <v>92</v>
      </c>
      <c r="AB32" s="18">
        <f>IF(成绩单!$F32&gt;0,成绩单!AB32,"")</f>
        <v>95</v>
      </c>
      <c r="AC32" s="18">
        <f>IF(成绩单!$F32&gt;0,成绩单!AC32,"")</f>
        <v>60</v>
      </c>
      <c r="AD32" s="18">
        <f>IF(成绩单!$F32&gt;0,成绩单!AD32,"")</f>
        <v>0</v>
      </c>
      <c r="AE32" s="18">
        <f>IF(成绩单!$F32&gt;0,成绩单!AE32,"")</f>
        <v>0</v>
      </c>
      <c r="AF32" s="18">
        <f>IF(成绩单!$F32&gt;0,成绩单!AF32,"")</f>
        <v>0</v>
      </c>
      <c r="AG32" s="18">
        <f>IF(成绩单!$F32&gt;0,成绩单!AG32,"")</f>
        <v>0</v>
      </c>
      <c r="AH32" s="18">
        <f>IF(成绩单!$F32&gt;0,成绩单!AH32,"")</f>
        <v>0</v>
      </c>
      <c r="AI32" s="18">
        <f>IF(成绩单!$F32&gt;0,成绩单!AI32,"")</f>
        <v>0</v>
      </c>
      <c r="AJ32" s="18">
        <f>IF(成绩单!$F32&gt;0,成绩单!AJ32,"")</f>
        <v>0</v>
      </c>
      <c r="AK32" s="18">
        <f>IF(成绩单!$F32&gt;0,成绩单!AK32,"")</f>
        <v>0</v>
      </c>
      <c r="AL32" s="18">
        <f>IF(成绩单!$F32&gt;0,成绩单!AL32,"")</f>
        <v>0</v>
      </c>
      <c r="AM32" s="18">
        <f>IF(成绩单!$F32&gt;0,成绩单!AM32,"")</f>
        <v>0</v>
      </c>
      <c r="AN32" s="18">
        <f>IF(成绩单!$F32&gt;0,成绩单!AN32,"")</f>
        <v>70</v>
      </c>
      <c r="AO32" s="18">
        <f>IF(成绩单!$F32&gt;0,成绩单!AO32,"")</f>
        <v>70</v>
      </c>
      <c r="AP32" s="18">
        <f>IF(成绩单!$F32&gt;0,成绩单!AP32,"")</f>
        <v>0</v>
      </c>
      <c r="AQ32" s="18">
        <f t="shared" si="6"/>
        <v>0</v>
      </c>
    </row>
    <row r="33" ht="18.75" customHeight="1" spans="1:43">
      <c r="A33" s="17"/>
      <c r="B33" s="18">
        <f t="shared" si="9"/>
        <v>75.5</v>
      </c>
      <c r="C33" s="18">
        <f t="shared" si="9"/>
        <v>81</v>
      </c>
      <c r="D33" s="18">
        <f>IF(G33="","",90-通关分!D33-SUM(升末班明细!$P$9:$P$10))</f>
        <v>75</v>
      </c>
      <c r="E33" s="18">
        <f>IF(G33="","",90-通关分!E33-SUM(升末班明细!$P$9:$P$10))</f>
        <v>78.5</v>
      </c>
      <c r="F33" s="18">
        <f>IF(成绩单!F33&gt;0,成绩单!F33,"")</f>
        <v>2</v>
      </c>
      <c r="G33" s="18" t="str">
        <f>IF(成绩单!$F33&gt;0,成绩单!G33,0)</f>
        <v>张字永</v>
      </c>
      <c r="H33" s="18">
        <f>IF(成绩单!$F33&gt;0,成绩单!H33,"")</f>
        <v>98</v>
      </c>
      <c r="I33" s="18">
        <f>IF(成绩单!$F33&gt;0,成绩单!I33,"")</f>
        <v>88</v>
      </c>
      <c r="J33" s="18">
        <f>IF(成绩单!$F33&gt;0,成绩单!J33,"")</f>
        <v>98</v>
      </c>
      <c r="K33" s="18">
        <f>IF(成绩单!$F33&gt;0,成绩单!K33,"")</f>
        <v>90</v>
      </c>
      <c r="L33" s="18">
        <f>IF(成绩单!$F33&gt;0,成绩单!L33,"")</f>
        <v>91</v>
      </c>
      <c r="M33" s="18">
        <f>IF(成绩单!$F33&gt;0,成绩单!M33,"")</f>
        <v>92</v>
      </c>
      <c r="N33" s="18">
        <f>IF(成绩单!$F33&gt;0,成绩单!N33,"")</f>
        <v>95</v>
      </c>
      <c r="O33" s="18">
        <f>IF(成绩单!$F33&gt;0,成绩单!O33,"")</f>
        <v>80</v>
      </c>
      <c r="P33" s="18">
        <f>IF(成绩单!$F33&gt;0,成绩单!P33,"")</f>
        <v>95</v>
      </c>
      <c r="Q33" s="18">
        <f>IF(成绩单!$F33&gt;0,成绩单!Q33,"")</f>
        <v>85</v>
      </c>
      <c r="R33" s="18">
        <f>IF(成绩单!$F33&gt;0,成绩单!R33,"")</f>
        <v>95</v>
      </c>
      <c r="S33" s="18">
        <f>IF(成绩单!$F33&gt;0,成绩单!S33,"")</f>
        <v>75</v>
      </c>
      <c r="T33" s="18">
        <f>IF(成绩单!$F33&gt;0,成绩单!T33,"")</f>
        <v>82</v>
      </c>
      <c r="U33" s="18">
        <f>IF(成绩单!$F33&gt;0,成绩单!U33,"")</f>
        <v>78</v>
      </c>
      <c r="V33" s="18">
        <f>IF(成绩单!$F33&gt;0,成绩单!V33,"")</f>
        <v>92</v>
      </c>
      <c r="W33" s="18">
        <f>IF(成绩单!$F33&gt;0,成绩单!W33,"")</f>
        <v>90</v>
      </c>
      <c r="X33" s="18">
        <f>IF(成绩单!$F33&gt;0,成绩单!X33,"")</f>
        <v>98</v>
      </c>
      <c r="Y33" s="18">
        <f>IF(成绩单!$F33&gt;0,成绩单!Y33,"")</f>
        <v>90</v>
      </c>
      <c r="Z33" s="18">
        <f>IF(成绩单!$F33&gt;0,成绩单!Z33,"")</f>
        <v>93</v>
      </c>
      <c r="AA33" s="18">
        <f>IF(成绩单!$F33&gt;0,成绩单!AA33,"")</f>
        <v>90</v>
      </c>
      <c r="AB33" s="18">
        <f>IF(成绩单!$F33&gt;0,成绩单!AB33,"")</f>
        <v>95</v>
      </c>
      <c r="AC33" s="18">
        <f>IF(成绩单!$F33&gt;0,成绩单!AC33,"")</f>
        <v>80</v>
      </c>
      <c r="AD33" s="18">
        <f>IF(成绩单!$F33&gt;0,成绩单!AD33,"")</f>
        <v>0</v>
      </c>
      <c r="AE33" s="18">
        <f>IF(成绩单!$F33&gt;0,成绩单!AE33,"")</f>
        <v>0</v>
      </c>
      <c r="AF33" s="18">
        <f>IF(成绩单!$F33&gt;0,成绩单!AF33,"")</f>
        <v>0</v>
      </c>
      <c r="AG33" s="18">
        <f>IF(成绩单!$F33&gt;0,成绩单!AG33,"")</f>
        <v>0</v>
      </c>
      <c r="AH33" s="18">
        <f>IF(成绩单!$F33&gt;0,成绩单!AH33,"")</f>
        <v>0</v>
      </c>
      <c r="AI33" s="18">
        <f>IF(成绩单!$F33&gt;0,成绩单!AI33,"")</f>
        <v>0</v>
      </c>
      <c r="AJ33" s="18">
        <f>IF(成绩单!$F33&gt;0,成绩单!AJ33,"")</f>
        <v>0</v>
      </c>
      <c r="AK33" s="18">
        <f>IF(成绩单!$F33&gt;0,成绩单!AK33,"")</f>
        <v>0</v>
      </c>
      <c r="AL33" s="18">
        <f>IF(成绩单!$F33&gt;0,成绩单!AL33,"")</f>
        <v>0</v>
      </c>
      <c r="AM33" s="18">
        <f>IF(成绩单!$F33&gt;0,成绩单!AM33,"")</f>
        <v>0</v>
      </c>
      <c r="AN33" s="18">
        <f>IF(成绩单!$F33&gt;0,成绩单!AN33,"")</f>
        <v>70</v>
      </c>
      <c r="AO33" s="18">
        <f>IF(成绩单!$F33&gt;0,成绩单!AO33,"")</f>
        <v>70</v>
      </c>
      <c r="AP33" s="18">
        <f>IF(成绩单!$F33&gt;0,成绩单!AP33,"")</f>
        <v>0</v>
      </c>
      <c r="AQ33" s="18">
        <f t="shared" si="6"/>
        <v>0</v>
      </c>
    </row>
    <row r="34" ht="18.75" customHeight="1" spans="1:43">
      <c r="A34" s="17"/>
      <c r="B34" s="18">
        <f t="shared" si="9"/>
        <v>75.5</v>
      </c>
      <c r="C34" s="18">
        <f t="shared" si="9"/>
        <v>81</v>
      </c>
      <c r="D34" s="18">
        <f>IF(G34="","",90-通关分!D34-SUM(升末班明细!$P$9:$P$10))</f>
        <v>75.5</v>
      </c>
      <c r="E34" s="18">
        <f>IF(G34="","",90-通关分!E34-SUM(升末班明细!$P$9:$P$10))</f>
        <v>84</v>
      </c>
      <c r="F34" s="18" t="str">
        <f>IF(成绩单!F34&gt;0,成绩单!F34,"")</f>
        <v/>
      </c>
      <c r="G34" s="18">
        <f>IF(成绩单!$F34&gt;0,成绩单!G34,0)</f>
        <v>0</v>
      </c>
      <c r="H34" s="18" t="str">
        <f>IF(成绩单!$F34&gt;0,成绩单!H34,"")</f>
        <v/>
      </c>
      <c r="I34" s="18" t="str">
        <f>IF(成绩单!$F34&gt;0,成绩单!I34,"")</f>
        <v/>
      </c>
      <c r="J34" s="18" t="str">
        <f>IF(成绩单!$F34&gt;0,成绩单!J34,"")</f>
        <v/>
      </c>
      <c r="K34" s="18" t="str">
        <f>IF(成绩单!$F34&gt;0,成绩单!K34,"")</f>
        <v/>
      </c>
      <c r="L34" s="18" t="str">
        <f>IF(成绩单!$F34&gt;0,成绩单!L34,"")</f>
        <v/>
      </c>
      <c r="M34" s="18" t="str">
        <f>IF(成绩单!$F34&gt;0,成绩单!M34,"")</f>
        <v/>
      </c>
      <c r="N34" s="18" t="str">
        <f>IF(成绩单!$F34&gt;0,成绩单!N34,"")</f>
        <v/>
      </c>
      <c r="O34" s="18" t="str">
        <f>IF(成绩单!$F34&gt;0,成绩单!O34,"")</f>
        <v/>
      </c>
      <c r="P34" s="18" t="str">
        <f>IF(成绩单!$F34&gt;0,成绩单!P34,"")</f>
        <v/>
      </c>
      <c r="Q34" s="18" t="str">
        <f>IF(成绩单!$F34&gt;0,成绩单!Q34,"")</f>
        <v/>
      </c>
      <c r="R34" s="18" t="str">
        <f>IF(成绩单!$F34&gt;0,成绩单!R34,"")</f>
        <v/>
      </c>
      <c r="S34" s="18" t="str">
        <f>IF(成绩单!$F34&gt;0,成绩单!S34,"")</f>
        <v/>
      </c>
      <c r="T34" s="18" t="str">
        <f>IF(成绩单!$F34&gt;0,成绩单!T34,"")</f>
        <v/>
      </c>
      <c r="U34" s="18" t="str">
        <f>IF(成绩单!$F34&gt;0,成绩单!U34,"")</f>
        <v/>
      </c>
      <c r="V34" s="18" t="str">
        <f>IF(成绩单!$F34&gt;0,成绩单!V34,"")</f>
        <v/>
      </c>
      <c r="W34" s="18" t="str">
        <f>IF(成绩单!$F34&gt;0,成绩单!W34,"")</f>
        <v/>
      </c>
      <c r="X34" s="18" t="str">
        <f>IF(成绩单!$F34&gt;0,成绩单!X34,"")</f>
        <v/>
      </c>
      <c r="Y34" s="18" t="str">
        <f>IF(成绩单!$F34&gt;0,成绩单!Y34,"")</f>
        <v/>
      </c>
      <c r="Z34" s="18" t="str">
        <f>IF(成绩单!$F34&gt;0,成绩单!Z34,"")</f>
        <v/>
      </c>
      <c r="AA34" s="18" t="str">
        <f>IF(成绩单!$F34&gt;0,成绩单!AA34,"")</f>
        <v/>
      </c>
      <c r="AB34" s="18" t="str">
        <f>IF(成绩单!$F34&gt;0,成绩单!AB34,"")</f>
        <v/>
      </c>
      <c r="AC34" s="18" t="str">
        <f>IF(成绩单!$F34&gt;0,成绩单!AC34,"")</f>
        <v/>
      </c>
      <c r="AD34" s="18" t="str">
        <f>IF(成绩单!$F34&gt;0,成绩单!AD34,"")</f>
        <v/>
      </c>
      <c r="AE34" s="18" t="str">
        <f>IF(成绩单!$F34&gt;0,成绩单!AE34,"")</f>
        <v/>
      </c>
      <c r="AF34" s="18" t="str">
        <f>IF(成绩单!$F34&gt;0,成绩单!AF34,"")</f>
        <v/>
      </c>
      <c r="AG34" s="18" t="str">
        <f>IF(成绩单!$F34&gt;0,成绩单!AG34,"")</f>
        <v/>
      </c>
      <c r="AH34" s="18" t="str">
        <f>IF(成绩单!$F34&gt;0,成绩单!AH34,"")</f>
        <v/>
      </c>
      <c r="AI34" s="18" t="str">
        <f>IF(成绩单!$F34&gt;0,成绩单!AI34,"")</f>
        <v/>
      </c>
      <c r="AJ34" s="18" t="str">
        <f>IF(成绩单!$F34&gt;0,成绩单!AJ34,"")</f>
        <v/>
      </c>
      <c r="AK34" s="18" t="str">
        <f>IF(成绩单!$F34&gt;0,成绩单!AK34,"")</f>
        <v/>
      </c>
      <c r="AL34" s="18" t="str">
        <f>IF(成绩单!$F34&gt;0,成绩单!AL34,"")</f>
        <v/>
      </c>
      <c r="AM34" s="18" t="str">
        <f>IF(成绩单!$F34&gt;0,成绩单!AM34,"")</f>
        <v/>
      </c>
      <c r="AN34" s="18" t="str">
        <f>IF(成绩单!$F34&gt;0,成绩单!AN34,"")</f>
        <v/>
      </c>
      <c r="AO34" s="18" t="str">
        <f>IF(成绩单!$F34&gt;0,成绩单!AO34,"")</f>
        <v/>
      </c>
      <c r="AP34" s="18" t="str">
        <f>IF(成绩单!$F34&gt;0,成绩单!AP34,"")</f>
        <v/>
      </c>
      <c r="AQ34" s="18" t="str">
        <f t="shared" si="6"/>
        <v/>
      </c>
    </row>
    <row r="35" ht="18.75" customHeight="1" spans="1:43">
      <c r="A35" s="17"/>
      <c r="B35" s="18">
        <f t="shared" si="9"/>
        <v>75.5</v>
      </c>
      <c r="C35" s="18">
        <f t="shared" si="9"/>
        <v>81</v>
      </c>
      <c r="D35" s="18">
        <f>IF(G35="","",90-通关分!D35-SUM(升末班明细!$P$9:$P$10))</f>
        <v>76</v>
      </c>
      <c r="E35" s="18">
        <f>IF(G35="","",90-通关分!E35-SUM(升末班明细!$P$9:$P$10))</f>
        <v>80.5</v>
      </c>
      <c r="F35" s="18" t="str">
        <f>IF(成绩单!F35&gt;0,成绩单!F35,"")</f>
        <v/>
      </c>
      <c r="G35" s="18">
        <f>IF(成绩单!$F35&gt;0,成绩单!G35,0)</f>
        <v>0</v>
      </c>
      <c r="H35" s="18" t="str">
        <f>IF(成绩单!$F35&gt;0,成绩单!H35,"")</f>
        <v/>
      </c>
      <c r="I35" s="18" t="str">
        <f>IF(成绩单!$F35&gt;0,成绩单!I35,"")</f>
        <v/>
      </c>
      <c r="J35" s="18" t="str">
        <f>IF(成绩单!$F35&gt;0,成绩单!J35,"")</f>
        <v/>
      </c>
      <c r="K35" s="18" t="str">
        <f>IF(成绩单!$F35&gt;0,成绩单!K35,"")</f>
        <v/>
      </c>
      <c r="L35" s="18" t="str">
        <f>IF(成绩单!$F35&gt;0,成绩单!L35,"")</f>
        <v/>
      </c>
      <c r="M35" s="18" t="str">
        <f>IF(成绩单!$F35&gt;0,成绩单!M35,"")</f>
        <v/>
      </c>
      <c r="N35" s="18" t="str">
        <f>IF(成绩单!$F35&gt;0,成绩单!N35,"")</f>
        <v/>
      </c>
      <c r="O35" s="18" t="str">
        <f>IF(成绩单!$F35&gt;0,成绩单!O35,"")</f>
        <v/>
      </c>
      <c r="P35" s="18" t="str">
        <f>IF(成绩单!$F35&gt;0,成绩单!P35,"")</f>
        <v/>
      </c>
      <c r="Q35" s="18" t="str">
        <f>IF(成绩单!$F35&gt;0,成绩单!Q35,"")</f>
        <v/>
      </c>
      <c r="R35" s="18" t="str">
        <f>IF(成绩单!$F35&gt;0,成绩单!R35,"")</f>
        <v/>
      </c>
      <c r="S35" s="18" t="str">
        <f>IF(成绩单!$F35&gt;0,成绩单!S35,"")</f>
        <v/>
      </c>
      <c r="T35" s="18" t="str">
        <f>IF(成绩单!$F35&gt;0,成绩单!T35,"")</f>
        <v/>
      </c>
      <c r="U35" s="18" t="str">
        <f>IF(成绩单!$F35&gt;0,成绩单!U35,"")</f>
        <v/>
      </c>
      <c r="V35" s="18" t="str">
        <f>IF(成绩单!$F35&gt;0,成绩单!V35,"")</f>
        <v/>
      </c>
      <c r="W35" s="18" t="str">
        <f>IF(成绩单!$F35&gt;0,成绩单!W35,"")</f>
        <v/>
      </c>
      <c r="X35" s="18" t="str">
        <f>IF(成绩单!$F35&gt;0,成绩单!X35,"")</f>
        <v/>
      </c>
      <c r="Y35" s="18" t="str">
        <f>IF(成绩单!$F35&gt;0,成绩单!Y35,"")</f>
        <v/>
      </c>
      <c r="Z35" s="18" t="str">
        <f>IF(成绩单!$F35&gt;0,成绩单!Z35,"")</f>
        <v/>
      </c>
      <c r="AA35" s="18" t="str">
        <f>IF(成绩单!$F35&gt;0,成绩单!AA35,"")</f>
        <v/>
      </c>
      <c r="AB35" s="18" t="str">
        <f>IF(成绩单!$F35&gt;0,成绩单!AB35,"")</f>
        <v/>
      </c>
      <c r="AC35" s="18" t="str">
        <f>IF(成绩单!$F35&gt;0,成绩单!AC35,"")</f>
        <v/>
      </c>
      <c r="AD35" s="18" t="str">
        <f>IF(成绩单!$F35&gt;0,成绩单!AD35,"")</f>
        <v/>
      </c>
      <c r="AE35" s="18" t="str">
        <f>IF(成绩单!$F35&gt;0,成绩单!AE35,"")</f>
        <v/>
      </c>
      <c r="AF35" s="18" t="str">
        <f>IF(成绩单!$F35&gt;0,成绩单!AF35,"")</f>
        <v/>
      </c>
      <c r="AG35" s="18" t="str">
        <f>IF(成绩单!$F35&gt;0,成绩单!AG35,"")</f>
        <v/>
      </c>
      <c r="AH35" s="18" t="str">
        <f>IF(成绩单!$F35&gt;0,成绩单!AH35,"")</f>
        <v/>
      </c>
      <c r="AI35" s="18" t="str">
        <f>IF(成绩单!$F35&gt;0,成绩单!AI35,"")</f>
        <v/>
      </c>
      <c r="AJ35" s="18" t="str">
        <f>IF(成绩单!$F35&gt;0,成绩单!AJ35,"")</f>
        <v/>
      </c>
      <c r="AK35" s="18" t="str">
        <f>IF(成绩单!$F35&gt;0,成绩单!AK35,"")</f>
        <v/>
      </c>
      <c r="AL35" s="18" t="str">
        <f>IF(成绩单!$F35&gt;0,成绩单!AL35,"")</f>
        <v/>
      </c>
      <c r="AM35" s="18" t="str">
        <f>IF(成绩单!$F35&gt;0,成绩单!AM35,"")</f>
        <v/>
      </c>
      <c r="AN35" s="18" t="str">
        <f>IF(成绩单!$F35&gt;0,成绩单!AN35,"")</f>
        <v/>
      </c>
      <c r="AO35" s="18" t="str">
        <f>IF(成绩单!$F35&gt;0,成绩单!AO35,"")</f>
        <v/>
      </c>
      <c r="AP35" s="18" t="str">
        <f>IF(成绩单!$F35&gt;0,成绩单!AP35,"")</f>
        <v/>
      </c>
      <c r="AQ35" s="18" t="str">
        <f t="shared" si="6"/>
        <v/>
      </c>
    </row>
    <row r="36" s="1" customFormat="1" ht="18.75" customHeight="1" spans="1:201">
      <c r="A36" s="17"/>
      <c r="B36" s="110" t="s">
        <v>26</v>
      </c>
      <c r="C36" s="111"/>
      <c r="D36" s="111"/>
      <c r="E36" s="111"/>
      <c r="F36" s="18"/>
      <c r="G36" s="18">
        <f>IF(成绩单!$F36&gt;0,成绩单!G36,0)</f>
        <v>0</v>
      </c>
      <c r="H36" s="18" t="str">
        <f>IF(成绩单!$F36&gt;0,成绩单!H36,"")</f>
        <v/>
      </c>
      <c r="I36" s="18" t="str">
        <f>IF(成绩单!$F36&gt;0,成绩单!I36,"")</f>
        <v/>
      </c>
      <c r="J36" s="18" t="str">
        <f>IF(成绩单!$F36&gt;0,成绩单!J36,"")</f>
        <v/>
      </c>
      <c r="K36" s="18" t="str">
        <f>IF(成绩单!$F36&gt;0,成绩单!K36,"")</f>
        <v/>
      </c>
      <c r="L36" s="18" t="str">
        <f>IF(成绩单!$F36&gt;0,成绩单!L36,"")</f>
        <v/>
      </c>
      <c r="M36" s="18" t="str">
        <f>IF(成绩单!$F36&gt;0,成绩单!M36,"")</f>
        <v/>
      </c>
      <c r="N36" s="18" t="str">
        <f>IF(成绩单!$F36&gt;0,成绩单!N36,"")</f>
        <v/>
      </c>
      <c r="O36" s="18" t="str">
        <f>IF(成绩单!$F36&gt;0,成绩单!O36,"")</f>
        <v/>
      </c>
      <c r="P36" s="18" t="str">
        <f>IF(成绩单!$F36&gt;0,成绩单!P36,"")</f>
        <v/>
      </c>
      <c r="Q36" s="18" t="str">
        <f>IF(成绩单!$F36&gt;0,成绩单!Q36,"")</f>
        <v/>
      </c>
      <c r="R36" s="18" t="str">
        <f>IF(成绩单!$F36&gt;0,成绩单!R36,"")</f>
        <v/>
      </c>
      <c r="S36" s="18" t="str">
        <f>IF(成绩单!$F36&gt;0,成绩单!S36,"")</f>
        <v/>
      </c>
      <c r="T36" s="18" t="str">
        <f>IF(成绩单!$F36&gt;0,成绩单!T36,"")</f>
        <v/>
      </c>
      <c r="U36" s="18" t="str">
        <f>IF(成绩单!$F36&gt;0,成绩单!U36,"")</f>
        <v/>
      </c>
      <c r="V36" s="18" t="str">
        <f>IF(成绩单!$F36&gt;0,成绩单!V36,"")</f>
        <v/>
      </c>
      <c r="W36" s="18" t="str">
        <f>IF(成绩单!$F36&gt;0,成绩单!W36,"")</f>
        <v/>
      </c>
      <c r="X36" s="18" t="str">
        <f>IF(成绩单!$F36&gt;0,成绩单!X36,"")</f>
        <v/>
      </c>
      <c r="Y36" s="18" t="str">
        <f>IF(成绩单!$F36&gt;0,成绩单!Y36,"")</f>
        <v/>
      </c>
      <c r="Z36" s="18" t="str">
        <f>IF(成绩单!$F36&gt;0,成绩单!Z36,"")</f>
        <v/>
      </c>
      <c r="AA36" s="18" t="str">
        <f>IF(成绩单!$F36&gt;0,成绩单!AA36,"")</f>
        <v/>
      </c>
      <c r="AB36" s="18" t="str">
        <f>IF(成绩单!$F36&gt;0,成绩单!AB36,"")</f>
        <v/>
      </c>
      <c r="AC36" s="18" t="str">
        <f>IF(成绩单!$F36&gt;0,成绩单!AC36,"")</f>
        <v/>
      </c>
      <c r="AD36" s="18" t="str">
        <f>IF(成绩单!$F36&gt;0,成绩单!AD36,"")</f>
        <v/>
      </c>
      <c r="AE36" s="18" t="str">
        <f>IF(成绩单!$F36&gt;0,成绩单!AE36,"")</f>
        <v/>
      </c>
      <c r="AF36" s="18" t="str">
        <f>IF(成绩单!$F36&gt;0,成绩单!AF36,"")</f>
        <v/>
      </c>
      <c r="AG36" s="18" t="str">
        <f>IF(成绩单!$F36&gt;0,成绩单!AG36,"")</f>
        <v/>
      </c>
      <c r="AH36" s="18" t="str">
        <f>IF(成绩单!$F36&gt;0,成绩单!AH36,"")</f>
        <v/>
      </c>
      <c r="AI36" s="18" t="str">
        <f>IF(成绩单!$F36&gt;0,成绩单!AI36,"")</f>
        <v/>
      </c>
      <c r="AJ36" s="18" t="str">
        <f>IF(成绩单!$F36&gt;0,成绩单!AJ36,"")</f>
        <v/>
      </c>
      <c r="AK36" s="18" t="str">
        <f>IF(成绩单!$F36&gt;0,成绩单!AK36,"")</f>
        <v/>
      </c>
      <c r="AL36" s="18" t="str">
        <f>IF(成绩单!$F36&gt;0,成绩单!AL36,"")</f>
        <v/>
      </c>
      <c r="AM36" s="18" t="str">
        <f>IF(成绩单!$F36&gt;0,成绩单!AM36,"")</f>
        <v/>
      </c>
      <c r="AN36" s="18" t="str">
        <f>IF(成绩单!$F36&gt;0,成绩单!AN36,"")</f>
        <v/>
      </c>
      <c r="AO36" s="18" t="str">
        <f>IF(成绩单!$F36&gt;0,成绩单!AO36,"")</f>
        <v/>
      </c>
      <c r="AP36" s="18" t="str">
        <f>IF(成绩单!$F36&gt;0,成绩单!AP36,"")</f>
        <v/>
      </c>
      <c r="AQ36" s="18" t="str">
        <f t="shared" si="6"/>
        <v/>
      </c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</row>
    <row r="37" ht="18.75" customHeight="1" spans="1:43">
      <c r="A37" s="17" t="s">
        <v>47</v>
      </c>
      <c r="B37" s="18">
        <f>90-通关分!D43-SUM(升末班明细!$P$9:$P$10)</f>
        <v>75.5</v>
      </c>
      <c r="C37" s="18">
        <f>90-通关分!E43-SUM(升末班明细!$P$9:$P$10)</f>
        <v>86.5</v>
      </c>
      <c r="D37" s="18">
        <f>IF(G37="","",90-通关分!D37-SUM(升末班明细!$P$9:$P$10))</f>
        <v>76.5</v>
      </c>
      <c r="E37" s="18">
        <f>IF(G37="","",90-通关分!E37-SUM(升末班明细!$P$9:$P$10))</f>
        <v>87.5</v>
      </c>
      <c r="F37" s="18" t="str">
        <f>IF(成绩单!F37&gt;0,成绩单!F37,"")</f>
        <v/>
      </c>
      <c r="G37" s="18">
        <f>IF(成绩单!$F37&gt;0,成绩单!G37,0)</f>
        <v>0</v>
      </c>
      <c r="H37" s="18" t="str">
        <f>IF(成绩单!$F37&gt;0,成绩单!H37,"")</f>
        <v/>
      </c>
      <c r="I37" s="18" t="str">
        <f>IF(成绩单!$F37&gt;0,成绩单!I37,"")</f>
        <v/>
      </c>
      <c r="J37" s="18" t="str">
        <f>IF(成绩单!$F37&gt;0,成绩单!J37,"")</f>
        <v/>
      </c>
      <c r="K37" s="18" t="str">
        <f>IF(成绩单!$F37&gt;0,成绩单!K37,"")</f>
        <v/>
      </c>
      <c r="L37" s="18" t="str">
        <f>IF(成绩单!$F37&gt;0,成绩单!L37,"")</f>
        <v/>
      </c>
      <c r="M37" s="18" t="str">
        <f>IF(成绩单!$F37&gt;0,成绩单!M37,"")</f>
        <v/>
      </c>
      <c r="N37" s="18" t="str">
        <f>IF(成绩单!$F37&gt;0,成绩单!N37,"")</f>
        <v/>
      </c>
      <c r="O37" s="18" t="str">
        <f>IF(成绩单!$F37&gt;0,成绩单!O37,"")</f>
        <v/>
      </c>
      <c r="P37" s="18" t="str">
        <f>IF(成绩单!$F37&gt;0,成绩单!P37,"")</f>
        <v/>
      </c>
      <c r="Q37" s="18" t="str">
        <f>IF(成绩单!$F37&gt;0,成绩单!Q37,"")</f>
        <v/>
      </c>
      <c r="R37" s="18" t="str">
        <f>IF(成绩单!$F37&gt;0,成绩单!R37,"")</f>
        <v/>
      </c>
      <c r="S37" s="18" t="str">
        <f>IF(成绩单!$F37&gt;0,成绩单!S37,"")</f>
        <v/>
      </c>
      <c r="T37" s="18" t="str">
        <f>IF(成绩单!$F37&gt;0,成绩单!T37,"")</f>
        <v/>
      </c>
      <c r="U37" s="18" t="str">
        <f>IF(成绩单!$F37&gt;0,成绩单!U37,"")</f>
        <v/>
      </c>
      <c r="V37" s="18" t="str">
        <f>IF(成绩单!$F37&gt;0,成绩单!V37,"")</f>
        <v/>
      </c>
      <c r="W37" s="18" t="str">
        <f>IF(成绩单!$F37&gt;0,成绩单!W37,"")</f>
        <v/>
      </c>
      <c r="X37" s="18" t="str">
        <f>IF(成绩单!$F37&gt;0,成绩单!X37,"")</f>
        <v/>
      </c>
      <c r="Y37" s="18" t="str">
        <f>IF(成绩单!$F37&gt;0,成绩单!Y37,"")</f>
        <v/>
      </c>
      <c r="Z37" s="18" t="str">
        <f>IF(成绩单!$F37&gt;0,成绩单!Z37,"")</f>
        <v/>
      </c>
      <c r="AA37" s="18" t="str">
        <f>IF(成绩单!$F37&gt;0,成绩单!AA37,"")</f>
        <v/>
      </c>
      <c r="AB37" s="18" t="str">
        <f>IF(成绩单!$F37&gt;0,成绩单!AB37,"")</f>
        <v/>
      </c>
      <c r="AC37" s="18" t="str">
        <f>IF(成绩单!$F37&gt;0,成绩单!AC37,"")</f>
        <v/>
      </c>
      <c r="AD37" s="18" t="str">
        <f>IF(成绩单!$F37&gt;0,成绩单!AD37,"")</f>
        <v/>
      </c>
      <c r="AE37" s="18" t="str">
        <f>IF(成绩单!$F37&gt;0,成绩单!AE37,"")</f>
        <v/>
      </c>
      <c r="AF37" s="18" t="str">
        <f>IF(成绩单!$F37&gt;0,成绩单!AF37,"")</f>
        <v/>
      </c>
      <c r="AG37" s="18" t="str">
        <f>IF(成绩单!$F37&gt;0,成绩单!AG37,"")</f>
        <v/>
      </c>
      <c r="AH37" s="18" t="str">
        <f>IF(成绩单!$F37&gt;0,成绩单!AH37,"")</f>
        <v/>
      </c>
      <c r="AI37" s="18" t="str">
        <f>IF(成绩单!$F37&gt;0,成绩单!AI37,"")</f>
        <v/>
      </c>
      <c r="AJ37" s="18" t="str">
        <f>IF(成绩单!$F37&gt;0,成绩单!AJ37,"")</f>
        <v/>
      </c>
      <c r="AK37" s="18" t="str">
        <f>IF(成绩单!$F37&gt;0,成绩单!AK37,"")</f>
        <v/>
      </c>
      <c r="AL37" s="18" t="str">
        <f>IF(成绩单!$F37&gt;0,成绩单!AL37,"")</f>
        <v/>
      </c>
      <c r="AM37" s="18" t="str">
        <f>IF(成绩单!$F37&gt;0,成绩单!AM37,"")</f>
        <v/>
      </c>
      <c r="AN37" s="18" t="str">
        <f>IF(成绩单!$F37&gt;0,成绩单!AN37,"")</f>
        <v/>
      </c>
      <c r="AO37" s="18" t="str">
        <f>IF(成绩单!$F37&gt;0,成绩单!AO37,"")</f>
        <v/>
      </c>
      <c r="AP37" s="18" t="str">
        <f>IF(成绩单!$F37&gt;0,成绩单!AP37,"")</f>
        <v/>
      </c>
      <c r="AQ37" s="18" t="str">
        <f t="shared" si="6"/>
        <v/>
      </c>
    </row>
    <row r="38" ht="18.75" customHeight="1" spans="1:43">
      <c r="A38" s="17"/>
      <c r="B38" s="18">
        <f t="shared" ref="B38:C42" si="10">B37</f>
        <v>75.5</v>
      </c>
      <c r="C38" s="18">
        <f t="shared" si="10"/>
        <v>86.5</v>
      </c>
      <c r="D38" s="18">
        <f>IF(G38="","",90-通关分!D38-SUM(升末班明细!$P$9:$P$10))</f>
        <v>76</v>
      </c>
      <c r="E38" s="18">
        <f>IF(G38="","",90-通关分!E38-SUM(升末班明细!$P$9:$P$10))</f>
        <v>86.5</v>
      </c>
      <c r="F38" s="18" t="str">
        <f>IF(成绩单!F38&gt;0,成绩单!F38,"")</f>
        <v/>
      </c>
      <c r="G38" s="18">
        <f>IF(成绩单!$F38&gt;0,成绩单!G38,0)</f>
        <v>0</v>
      </c>
      <c r="H38" s="18" t="str">
        <f>IF(成绩单!$F38&gt;0,成绩单!H38,"")</f>
        <v/>
      </c>
      <c r="I38" s="18" t="str">
        <f>IF(成绩单!$F38&gt;0,成绩单!I38,"")</f>
        <v/>
      </c>
      <c r="J38" s="18" t="str">
        <f>IF(成绩单!$F38&gt;0,成绩单!J38,"")</f>
        <v/>
      </c>
      <c r="K38" s="18" t="str">
        <f>IF(成绩单!$F38&gt;0,成绩单!K38,"")</f>
        <v/>
      </c>
      <c r="L38" s="18" t="str">
        <f>IF(成绩单!$F38&gt;0,成绩单!L38,"")</f>
        <v/>
      </c>
      <c r="M38" s="18" t="str">
        <f>IF(成绩单!$F38&gt;0,成绩单!M38,"")</f>
        <v/>
      </c>
      <c r="N38" s="18" t="str">
        <f>IF(成绩单!$F38&gt;0,成绩单!N38,"")</f>
        <v/>
      </c>
      <c r="O38" s="18" t="str">
        <f>IF(成绩单!$F38&gt;0,成绩单!O38,"")</f>
        <v/>
      </c>
      <c r="P38" s="18" t="str">
        <f>IF(成绩单!$F38&gt;0,成绩单!P38,"")</f>
        <v/>
      </c>
      <c r="Q38" s="18" t="str">
        <f>IF(成绩单!$F38&gt;0,成绩单!Q38,"")</f>
        <v/>
      </c>
      <c r="R38" s="18" t="str">
        <f>IF(成绩单!$F38&gt;0,成绩单!R38,"")</f>
        <v/>
      </c>
      <c r="S38" s="18" t="str">
        <f>IF(成绩单!$F38&gt;0,成绩单!S38,"")</f>
        <v/>
      </c>
      <c r="T38" s="18" t="str">
        <f>IF(成绩单!$F38&gt;0,成绩单!T38,"")</f>
        <v/>
      </c>
      <c r="U38" s="18" t="str">
        <f>IF(成绩单!$F38&gt;0,成绩单!U38,"")</f>
        <v/>
      </c>
      <c r="V38" s="18" t="str">
        <f>IF(成绩单!$F38&gt;0,成绩单!V38,"")</f>
        <v/>
      </c>
      <c r="W38" s="18" t="str">
        <f>IF(成绩单!$F38&gt;0,成绩单!W38,"")</f>
        <v/>
      </c>
      <c r="X38" s="18" t="str">
        <f>IF(成绩单!$F38&gt;0,成绩单!X38,"")</f>
        <v/>
      </c>
      <c r="Y38" s="18" t="str">
        <f>IF(成绩单!$F38&gt;0,成绩单!Y38,"")</f>
        <v/>
      </c>
      <c r="Z38" s="18" t="str">
        <f>IF(成绩单!$F38&gt;0,成绩单!Z38,"")</f>
        <v/>
      </c>
      <c r="AA38" s="18" t="str">
        <f>IF(成绩单!$F38&gt;0,成绩单!AA38,"")</f>
        <v/>
      </c>
      <c r="AB38" s="18" t="str">
        <f>IF(成绩单!$F38&gt;0,成绩单!AB38,"")</f>
        <v/>
      </c>
      <c r="AC38" s="18" t="str">
        <f>IF(成绩单!$F38&gt;0,成绩单!AC38,"")</f>
        <v/>
      </c>
      <c r="AD38" s="18" t="str">
        <f>IF(成绩单!$F38&gt;0,成绩单!AD38,"")</f>
        <v/>
      </c>
      <c r="AE38" s="18" t="str">
        <f>IF(成绩单!$F38&gt;0,成绩单!AE38,"")</f>
        <v/>
      </c>
      <c r="AF38" s="18" t="str">
        <f>IF(成绩单!$F38&gt;0,成绩单!AF38,"")</f>
        <v/>
      </c>
      <c r="AG38" s="18" t="str">
        <f>IF(成绩单!$F38&gt;0,成绩单!AG38,"")</f>
        <v/>
      </c>
      <c r="AH38" s="18" t="str">
        <f>IF(成绩单!$F38&gt;0,成绩单!AH38,"")</f>
        <v/>
      </c>
      <c r="AI38" s="18" t="str">
        <f>IF(成绩单!$F38&gt;0,成绩单!AI38,"")</f>
        <v/>
      </c>
      <c r="AJ38" s="18" t="str">
        <f>IF(成绩单!$F38&gt;0,成绩单!AJ38,"")</f>
        <v/>
      </c>
      <c r="AK38" s="18" t="str">
        <f>IF(成绩单!$F38&gt;0,成绩单!AK38,"")</f>
        <v/>
      </c>
      <c r="AL38" s="18" t="str">
        <f>IF(成绩单!$F38&gt;0,成绩单!AL38,"")</f>
        <v/>
      </c>
      <c r="AM38" s="18" t="str">
        <f>IF(成绩单!$F38&gt;0,成绩单!AM38,"")</f>
        <v/>
      </c>
      <c r="AN38" s="18" t="str">
        <f>IF(成绩单!$F38&gt;0,成绩单!AN38,"")</f>
        <v/>
      </c>
      <c r="AO38" s="18" t="str">
        <f>IF(成绩单!$F38&gt;0,成绩单!AO38,"")</f>
        <v/>
      </c>
      <c r="AP38" s="18" t="str">
        <f>IF(成绩单!$F38&gt;0,成绩单!AP38,"")</f>
        <v/>
      </c>
      <c r="AQ38" s="18" t="str">
        <f t="shared" si="6"/>
        <v/>
      </c>
    </row>
    <row r="39" ht="18.75" customHeight="1" spans="1:43">
      <c r="A39" s="17"/>
      <c r="B39" s="18">
        <f t="shared" si="10"/>
        <v>75.5</v>
      </c>
      <c r="C39" s="18">
        <f t="shared" si="10"/>
        <v>86.5</v>
      </c>
      <c r="D39" s="18">
        <f>IF(G39="","",90-通关分!D39-SUM(升末班明细!$P$9:$P$10))</f>
        <v>79</v>
      </c>
      <c r="E39" s="18">
        <f>IF(G39="","",90-通关分!E39-SUM(升末班明细!$P$9:$P$10))</f>
        <v>88</v>
      </c>
      <c r="F39" s="18" t="str">
        <f>IF(成绩单!F39&gt;0,成绩单!F39,"")</f>
        <v/>
      </c>
      <c r="G39" s="18">
        <f>IF(成绩单!$F39&gt;0,成绩单!G39,0)</f>
        <v>0</v>
      </c>
      <c r="H39" s="18" t="str">
        <f>IF(成绩单!$F39&gt;0,成绩单!H39,"")</f>
        <v/>
      </c>
      <c r="I39" s="18" t="str">
        <f>IF(成绩单!$F39&gt;0,成绩单!I39,"")</f>
        <v/>
      </c>
      <c r="J39" s="18" t="str">
        <f>IF(成绩单!$F39&gt;0,成绩单!J39,"")</f>
        <v/>
      </c>
      <c r="K39" s="18" t="str">
        <f>IF(成绩单!$F39&gt;0,成绩单!K39,"")</f>
        <v/>
      </c>
      <c r="L39" s="18" t="str">
        <f>IF(成绩单!$F39&gt;0,成绩单!L39,"")</f>
        <v/>
      </c>
      <c r="M39" s="18" t="str">
        <f>IF(成绩单!$F39&gt;0,成绩单!M39,"")</f>
        <v/>
      </c>
      <c r="N39" s="18" t="str">
        <f>IF(成绩单!$F39&gt;0,成绩单!N39,"")</f>
        <v/>
      </c>
      <c r="O39" s="18" t="str">
        <f>IF(成绩单!$F39&gt;0,成绩单!O39,"")</f>
        <v/>
      </c>
      <c r="P39" s="18" t="str">
        <f>IF(成绩单!$F39&gt;0,成绩单!P39,"")</f>
        <v/>
      </c>
      <c r="Q39" s="18" t="str">
        <f>IF(成绩单!$F39&gt;0,成绩单!Q39,"")</f>
        <v/>
      </c>
      <c r="R39" s="18" t="str">
        <f>IF(成绩单!$F39&gt;0,成绩单!R39,"")</f>
        <v/>
      </c>
      <c r="S39" s="18" t="str">
        <f>IF(成绩单!$F39&gt;0,成绩单!S39,"")</f>
        <v/>
      </c>
      <c r="T39" s="18" t="str">
        <f>IF(成绩单!$F39&gt;0,成绩单!T39,"")</f>
        <v/>
      </c>
      <c r="U39" s="18" t="str">
        <f>IF(成绩单!$F39&gt;0,成绩单!U39,"")</f>
        <v/>
      </c>
      <c r="V39" s="18" t="str">
        <f>IF(成绩单!$F39&gt;0,成绩单!V39,"")</f>
        <v/>
      </c>
      <c r="W39" s="18" t="str">
        <f>IF(成绩单!$F39&gt;0,成绩单!W39,"")</f>
        <v/>
      </c>
      <c r="X39" s="18" t="str">
        <f>IF(成绩单!$F39&gt;0,成绩单!X39,"")</f>
        <v/>
      </c>
      <c r="Y39" s="18" t="str">
        <f>IF(成绩单!$F39&gt;0,成绩单!Y39,"")</f>
        <v/>
      </c>
      <c r="Z39" s="18" t="str">
        <f>IF(成绩单!$F39&gt;0,成绩单!Z39,"")</f>
        <v/>
      </c>
      <c r="AA39" s="18" t="str">
        <f>IF(成绩单!$F39&gt;0,成绩单!AA39,"")</f>
        <v/>
      </c>
      <c r="AB39" s="18" t="str">
        <f>IF(成绩单!$F39&gt;0,成绩单!AB39,"")</f>
        <v/>
      </c>
      <c r="AC39" s="18" t="str">
        <f>IF(成绩单!$F39&gt;0,成绩单!AC39,"")</f>
        <v/>
      </c>
      <c r="AD39" s="18" t="str">
        <f>IF(成绩单!$F39&gt;0,成绩单!AD39,"")</f>
        <v/>
      </c>
      <c r="AE39" s="18" t="str">
        <f>IF(成绩单!$F39&gt;0,成绩单!AE39,"")</f>
        <v/>
      </c>
      <c r="AF39" s="18" t="str">
        <f>IF(成绩单!$F39&gt;0,成绩单!AF39,"")</f>
        <v/>
      </c>
      <c r="AG39" s="18" t="str">
        <f>IF(成绩单!$F39&gt;0,成绩单!AG39,"")</f>
        <v/>
      </c>
      <c r="AH39" s="18" t="str">
        <f>IF(成绩单!$F39&gt;0,成绩单!AH39,"")</f>
        <v/>
      </c>
      <c r="AI39" s="18" t="str">
        <f>IF(成绩单!$F39&gt;0,成绩单!AI39,"")</f>
        <v/>
      </c>
      <c r="AJ39" s="18" t="str">
        <f>IF(成绩单!$F39&gt;0,成绩单!AJ39,"")</f>
        <v/>
      </c>
      <c r="AK39" s="18" t="str">
        <f>IF(成绩单!$F39&gt;0,成绩单!AK39,"")</f>
        <v/>
      </c>
      <c r="AL39" s="18" t="str">
        <f>IF(成绩单!$F39&gt;0,成绩单!AL39,"")</f>
        <v/>
      </c>
      <c r="AM39" s="18" t="str">
        <f>IF(成绩单!$F39&gt;0,成绩单!AM39,"")</f>
        <v/>
      </c>
      <c r="AN39" s="18" t="str">
        <f>IF(成绩单!$F39&gt;0,成绩单!AN39,"")</f>
        <v/>
      </c>
      <c r="AO39" s="18" t="str">
        <f>IF(成绩单!$F39&gt;0,成绩单!AO39,"")</f>
        <v/>
      </c>
      <c r="AP39" s="18" t="str">
        <f>IF(成绩单!$F39&gt;0,成绩单!AP39,"")</f>
        <v/>
      </c>
      <c r="AQ39" s="18" t="str">
        <f t="shared" si="6"/>
        <v/>
      </c>
    </row>
    <row r="40" ht="18.75" customHeight="1" spans="1:43">
      <c r="A40" s="17"/>
      <c r="B40" s="18">
        <f t="shared" si="10"/>
        <v>75.5</v>
      </c>
      <c r="C40" s="18">
        <f t="shared" si="10"/>
        <v>86.5</v>
      </c>
      <c r="D40" s="18">
        <f>IF(G40="","",90-通关分!D40-SUM(升末班明细!$P$9:$P$10))</f>
        <v>76</v>
      </c>
      <c r="E40" s="18">
        <f>IF(G40="","",90-通关分!E40-SUM(升末班明细!$P$9:$P$10))</f>
        <v>84.5</v>
      </c>
      <c r="F40" s="18" t="str">
        <f>IF(成绩单!F40&gt;0,成绩单!F40,"")</f>
        <v/>
      </c>
      <c r="G40" s="18">
        <f>IF(成绩单!$F40&gt;0,成绩单!G40,0)</f>
        <v>0</v>
      </c>
      <c r="H40" s="18" t="str">
        <f>IF(成绩单!$F40&gt;0,成绩单!H40,"")</f>
        <v/>
      </c>
      <c r="I40" s="18" t="str">
        <f>IF(成绩单!$F40&gt;0,成绩单!I40,"")</f>
        <v/>
      </c>
      <c r="J40" s="18" t="str">
        <f>IF(成绩单!$F40&gt;0,成绩单!J40,"")</f>
        <v/>
      </c>
      <c r="K40" s="18" t="str">
        <f>IF(成绩单!$F40&gt;0,成绩单!K40,"")</f>
        <v/>
      </c>
      <c r="L40" s="18" t="str">
        <f>IF(成绩单!$F40&gt;0,成绩单!L40,"")</f>
        <v/>
      </c>
      <c r="M40" s="18" t="str">
        <f>IF(成绩单!$F40&gt;0,成绩单!M40,"")</f>
        <v/>
      </c>
      <c r="N40" s="18" t="str">
        <f>IF(成绩单!$F40&gt;0,成绩单!N40,"")</f>
        <v/>
      </c>
      <c r="O40" s="18" t="str">
        <f>IF(成绩单!$F40&gt;0,成绩单!O40,"")</f>
        <v/>
      </c>
      <c r="P40" s="18" t="str">
        <f>IF(成绩单!$F40&gt;0,成绩单!P40,"")</f>
        <v/>
      </c>
      <c r="Q40" s="18" t="str">
        <f>IF(成绩单!$F40&gt;0,成绩单!Q40,"")</f>
        <v/>
      </c>
      <c r="R40" s="18" t="str">
        <f>IF(成绩单!$F40&gt;0,成绩单!R40,"")</f>
        <v/>
      </c>
      <c r="S40" s="18" t="str">
        <f>IF(成绩单!$F40&gt;0,成绩单!S40,"")</f>
        <v/>
      </c>
      <c r="T40" s="18" t="str">
        <f>IF(成绩单!$F40&gt;0,成绩单!T40,"")</f>
        <v/>
      </c>
      <c r="U40" s="18" t="str">
        <f>IF(成绩单!$F40&gt;0,成绩单!U40,"")</f>
        <v/>
      </c>
      <c r="V40" s="18" t="str">
        <f>IF(成绩单!$F40&gt;0,成绩单!V40,"")</f>
        <v/>
      </c>
      <c r="W40" s="18" t="str">
        <f>IF(成绩单!$F40&gt;0,成绩单!W40,"")</f>
        <v/>
      </c>
      <c r="X40" s="18" t="str">
        <f>IF(成绩单!$F40&gt;0,成绩单!X40,"")</f>
        <v/>
      </c>
      <c r="Y40" s="18" t="str">
        <f>IF(成绩单!$F40&gt;0,成绩单!Y40,"")</f>
        <v/>
      </c>
      <c r="Z40" s="18" t="str">
        <f>IF(成绩单!$F40&gt;0,成绩单!Z40,"")</f>
        <v/>
      </c>
      <c r="AA40" s="18" t="str">
        <f>IF(成绩单!$F40&gt;0,成绩单!AA40,"")</f>
        <v/>
      </c>
      <c r="AB40" s="18" t="str">
        <f>IF(成绩单!$F40&gt;0,成绩单!AB40,"")</f>
        <v/>
      </c>
      <c r="AC40" s="18" t="str">
        <f>IF(成绩单!$F40&gt;0,成绩单!AC40,"")</f>
        <v/>
      </c>
      <c r="AD40" s="18" t="str">
        <f>IF(成绩单!$F40&gt;0,成绩单!AD40,"")</f>
        <v/>
      </c>
      <c r="AE40" s="18" t="str">
        <f>IF(成绩单!$F40&gt;0,成绩单!AE40,"")</f>
        <v/>
      </c>
      <c r="AF40" s="18" t="str">
        <f>IF(成绩单!$F40&gt;0,成绩单!AF40,"")</f>
        <v/>
      </c>
      <c r="AG40" s="18" t="str">
        <f>IF(成绩单!$F40&gt;0,成绩单!AG40,"")</f>
        <v/>
      </c>
      <c r="AH40" s="18" t="str">
        <f>IF(成绩单!$F40&gt;0,成绩单!AH40,"")</f>
        <v/>
      </c>
      <c r="AI40" s="18" t="str">
        <f>IF(成绩单!$F40&gt;0,成绩单!AI40,"")</f>
        <v/>
      </c>
      <c r="AJ40" s="18" t="str">
        <f>IF(成绩单!$F40&gt;0,成绩单!AJ40,"")</f>
        <v/>
      </c>
      <c r="AK40" s="18" t="str">
        <f>IF(成绩单!$F40&gt;0,成绩单!AK40,"")</f>
        <v/>
      </c>
      <c r="AL40" s="18" t="str">
        <f>IF(成绩单!$F40&gt;0,成绩单!AL40,"")</f>
        <v/>
      </c>
      <c r="AM40" s="18" t="str">
        <f>IF(成绩单!$F40&gt;0,成绩单!AM40,"")</f>
        <v/>
      </c>
      <c r="AN40" s="18" t="str">
        <f>IF(成绩单!$F40&gt;0,成绩单!AN40,"")</f>
        <v/>
      </c>
      <c r="AO40" s="18" t="str">
        <f>IF(成绩单!$F40&gt;0,成绩单!AO40,"")</f>
        <v/>
      </c>
      <c r="AP40" s="18" t="str">
        <f>IF(成绩单!$F40&gt;0,成绩单!AP40,"")</f>
        <v/>
      </c>
      <c r="AQ40" s="18" t="str">
        <f t="shared" si="6"/>
        <v/>
      </c>
    </row>
    <row r="41" ht="18.75" customHeight="1" spans="1:43">
      <c r="A41" s="17"/>
      <c r="B41" s="18">
        <f t="shared" si="10"/>
        <v>75.5</v>
      </c>
      <c r="C41" s="18">
        <f t="shared" si="10"/>
        <v>86.5</v>
      </c>
      <c r="D41" s="18">
        <f>IF(G41="","",90-通关分!D41-SUM(升末班明细!$P$9:$P$10))</f>
        <v>75</v>
      </c>
      <c r="E41" s="18">
        <f>IF(G41="","",90-通关分!E41-SUM(升末班明细!$P$9:$P$10))</f>
        <v>82</v>
      </c>
      <c r="F41" s="18" t="str">
        <f>IF(成绩单!F41&gt;0,成绩单!F41,"")</f>
        <v/>
      </c>
      <c r="G41" s="18">
        <f>IF(成绩单!$F41&gt;0,成绩单!G41,0)</f>
        <v>0</v>
      </c>
      <c r="H41" s="18" t="str">
        <f>IF(成绩单!$F41&gt;0,成绩单!H41,"")</f>
        <v/>
      </c>
      <c r="I41" s="18" t="str">
        <f>IF(成绩单!$F41&gt;0,成绩单!I41,"")</f>
        <v/>
      </c>
      <c r="J41" s="18" t="str">
        <f>IF(成绩单!$F41&gt;0,成绩单!J41,"")</f>
        <v/>
      </c>
      <c r="K41" s="18" t="str">
        <f>IF(成绩单!$F41&gt;0,成绩单!K41,"")</f>
        <v/>
      </c>
      <c r="L41" s="18" t="str">
        <f>IF(成绩单!$F41&gt;0,成绩单!L41,"")</f>
        <v/>
      </c>
      <c r="M41" s="18" t="str">
        <f>IF(成绩单!$F41&gt;0,成绩单!M41,"")</f>
        <v/>
      </c>
      <c r="N41" s="18" t="str">
        <f>IF(成绩单!$F41&gt;0,成绩单!N41,"")</f>
        <v/>
      </c>
      <c r="O41" s="18" t="str">
        <f>IF(成绩单!$F41&gt;0,成绩单!O41,"")</f>
        <v/>
      </c>
      <c r="P41" s="18" t="str">
        <f>IF(成绩单!$F41&gt;0,成绩单!P41,"")</f>
        <v/>
      </c>
      <c r="Q41" s="18" t="str">
        <f>IF(成绩单!$F41&gt;0,成绩单!Q41,"")</f>
        <v/>
      </c>
      <c r="R41" s="18" t="str">
        <f>IF(成绩单!$F41&gt;0,成绩单!R41,"")</f>
        <v/>
      </c>
      <c r="S41" s="18" t="str">
        <f>IF(成绩单!$F41&gt;0,成绩单!S41,"")</f>
        <v/>
      </c>
      <c r="T41" s="18" t="str">
        <f>IF(成绩单!$F41&gt;0,成绩单!T41,"")</f>
        <v/>
      </c>
      <c r="U41" s="18" t="str">
        <f>IF(成绩单!$F41&gt;0,成绩单!U41,"")</f>
        <v/>
      </c>
      <c r="V41" s="18" t="str">
        <f>IF(成绩单!$F41&gt;0,成绩单!V41,"")</f>
        <v/>
      </c>
      <c r="W41" s="18" t="str">
        <f>IF(成绩单!$F41&gt;0,成绩单!W41,"")</f>
        <v/>
      </c>
      <c r="X41" s="18" t="str">
        <f>IF(成绩单!$F41&gt;0,成绩单!X41,"")</f>
        <v/>
      </c>
      <c r="Y41" s="18" t="str">
        <f>IF(成绩单!$F41&gt;0,成绩单!Y41,"")</f>
        <v/>
      </c>
      <c r="Z41" s="18" t="str">
        <f>IF(成绩单!$F41&gt;0,成绩单!Z41,"")</f>
        <v/>
      </c>
      <c r="AA41" s="18" t="str">
        <f>IF(成绩单!$F41&gt;0,成绩单!AA41,"")</f>
        <v/>
      </c>
      <c r="AB41" s="18" t="str">
        <f>IF(成绩单!$F41&gt;0,成绩单!AB41,"")</f>
        <v/>
      </c>
      <c r="AC41" s="18" t="str">
        <f>IF(成绩单!$F41&gt;0,成绩单!AC41,"")</f>
        <v/>
      </c>
      <c r="AD41" s="18" t="str">
        <f>IF(成绩单!$F41&gt;0,成绩单!AD41,"")</f>
        <v/>
      </c>
      <c r="AE41" s="18" t="str">
        <f>IF(成绩单!$F41&gt;0,成绩单!AE41,"")</f>
        <v/>
      </c>
      <c r="AF41" s="18" t="str">
        <f>IF(成绩单!$F41&gt;0,成绩单!AF41,"")</f>
        <v/>
      </c>
      <c r="AG41" s="18" t="str">
        <f>IF(成绩单!$F41&gt;0,成绩单!AG41,"")</f>
        <v/>
      </c>
      <c r="AH41" s="18" t="str">
        <f>IF(成绩单!$F41&gt;0,成绩单!AH41,"")</f>
        <v/>
      </c>
      <c r="AI41" s="18" t="str">
        <f>IF(成绩单!$F41&gt;0,成绩单!AI41,"")</f>
        <v/>
      </c>
      <c r="AJ41" s="18" t="str">
        <f>IF(成绩单!$F41&gt;0,成绩单!AJ41,"")</f>
        <v/>
      </c>
      <c r="AK41" s="18" t="str">
        <f>IF(成绩单!$F41&gt;0,成绩单!AK41,"")</f>
        <v/>
      </c>
      <c r="AL41" s="18" t="str">
        <f>IF(成绩单!$F41&gt;0,成绩单!AL41,"")</f>
        <v/>
      </c>
      <c r="AM41" s="18" t="str">
        <f>IF(成绩单!$F41&gt;0,成绩单!AM41,"")</f>
        <v/>
      </c>
      <c r="AN41" s="18" t="str">
        <f>IF(成绩单!$F41&gt;0,成绩单!AN41,"")</f>
        <v/>
      </c>
      <c r="AO41" s="18" t="str">
        <f>IF(成绩单!$F41&gt;0,成绩单!AO41,"")</f>
        <v/>
      </c>
      <c r="AP41" s="18" t="str">
        <f>IF(成绩单!$F41&gt;0,成绩单!AP41,"")</f>
        <v/>
      </c>
      <c r="AQ41" s="18" t="str">
        <f t="shared" si="6"/>
        <v/>
      </c>
    </row>
    <row r="42" ht="18.75" customHeight="1" spans="1:43">
      <c r="A42" s="17"/>
      <c r="B42" s="18">
        <f t="shared" si="10"/>
        <v>75.5</v>
      </c>
      <c r="C42" s="18">
        <f t="shared" si="10"/>
        <v>86.5</v>
      </c>
      <c r="D42" s="18">
        <f>IF(G42="","",90-通关分!D42-SUM(升末班明细!$P$9:$P$10))</f>
        <v>75.5</v>
      </c>
      <c r="E42" s="18">
        <f>IF(G42="","",90-通关分!E42-SUM(升末班明细!$P$9:$P$10))</f>
        <v>82</v>
      </c>
      <c r="F42" s="18">
        <f>IF(成绩单!F42&gt;0,成绩单!F42,"")</f>
        <v>1</v>
      </c>
      <c r="G42" s="18" t="str">
        <f>IF(成绩单!$F42&gt;0,成绩单!G42,0)</f>
        <v>胡瑞斌</v>
      </c>
      <c r="H42" s="18">
        <f>IF(成绩单!$F42&gt;0,成绩单!H42,"")</f>
        <v>91</v>
      </c>
      <c r="I42" s="18">
        <f>IF(成绩单!$F42&gt;0,成绩单!I42,"")</f>
        <v>88</v>
      </c>
      <c r="J42" s="18">
        <f>IF(成绩单!$F42&gt;0,成绩单!J42,"")</f>
        <v>92</v>
      </c>
      <c r="K42" s="18">
        <f>IF(成绩单!$F42&gt;0,成绩单!K42,"")</f>
        <v>70</v>
      </c>
      <c r="L42" s="18">
        <f>IF(成绩单!$F42&gt;0,成绩单!L42,"")</f>
        <v>93</v>
      </c>
      <c r="M42" s="18">
        <f>IF(成绩单!$F42&gt;0,成绩单!M42,"")</f>
        <v>90</v>
      </c>
      <c r="N42" s="18">
        <f>IF(成绩单!$F42&gt;0,成绩单!N42,"")</f>
        <v>90</v>
      </c>
      <c r="O42" s="18">
        <f>IF(成绩单!$F42&gt;0,成绩单!O42,"")</f>
        <v>80</v>
      </c>
      <c r="P42" s="18">
        <f>IF(成绩单!$F42&gt;0,成绩单!P42,"")</f>
        <v>98</v>
      </c>
      <c r="Q42" s="18">
        <f>IF(成绩单!$F42&gt;0,成绩单!Q42,"")</f>
        <v>85</v>
      </c>
      <c r="R42" s="18">
        <f>IF(成绩单!$F42&gt;0,成绩单!R42,"")</f>
        <v>90</v>
      </c>
      <c r="S42" s="18">
        <f>IF(成绩单!$F42&gt;0,成绩单!S42,"")</f>
        <v>85</v>
      </c>
      <c r="T42" s="18">
        <f>IF(成绩单!$F42&gt;0,成绩单!T42,"")</f>
        <v>88</v>
      </c>
      <c r="U42" s="18">
        <f>IF(成绩单!$F42&gt;0,成绩单!U42,"")</f>
        <v>70</v>
      </c>
      <c r="V42" s="18">
        <f>IF(成绩单!$F42&gt;0,成绩单!V42,"")</f>
        <v>91</v>
      </c>
      <c r="W42" s="18">
        <f>IF(成绩单!$F42&gt;0,成绩单!W42,"")</f>
        <v>90</v>
      </c>
      <c r="X42" s="18">
        <f>IF(成绩单!$F42&gt;0,成绩单!X42,"")</f>
        <v>90</v>
      </c>
      <c r="Y42" s="18">
        <f>IF(成绩单!$F42&gt;0,成绩单!Y42,"")</f>
        <v>88</v>
      </c>
      <c r="Z42" s="18">
        <f>IF(成绩单!$F42&gt;0,成绩单!Z42,"")</f>
        <v>84</v>
      </c>
      <c r="AA42" s="18">
        <f>IF(成绩单!$F42&gt;0,成绩单!AA42,"")</f>
        <v>85</v>
      </c>
      <c r="AB42" s="18">
        <f>IF(成绩单!$F42&gt;0,成绩单!AB42,"")</f>
        <v>91</v>
      </c>
      <c r="AC42" s="18">
        <f>IF(成绩单!$F42&gt;0,成绩单!AC42,"")</f>
        <v>55</v>
      </c>
      <c r="AD42" s="18">
        <f>IF(成绩单!$F42&gt;0,成绩单!AD42,"")</f>
        <v>0</v>
      </c>
      <c r="AE42" s="18">
        <f>IF(成绩单!$F42&gt;0,成绩单!AE42,"")</f>
        <v>0</v>
      </c>
      <c r="AF42" s="18">
        <f>IF(成绩单!$F42&gt;0,成绩单!AF42,"")</f>
        <v>0</v>
      </c>
      <c r="AG42" s="18">
        <f>IF(成绩单!$F42&gt;0,成绩单!AG42,"")</f>
        <v>0</v>
      </c>
      <c r="AH42" s="18">
        <f>IF(成绩单!$F42&gt;0,成绩单!AH42,"")</f>
        <v>0</v>
      </c>
      <c r="AI42" s="18">
        <f>IF(成绩单!$F42&gt;0,成绩单!AI42,"")</f>
        <v>0</v>
      </c>
      <c r="AJ42" s="18">
        <f>IF(成绩单!$F42&gt;0,成绩单!AJ42,"")</f>
        <v>0</v>
      </c>
      <c r="AK42" s="18">
        <f>IF(成绩单!$F42&gt;0,成绩单!AK42,"")</f>
        <v>0</v>
      </c>
      <c r="AL42" s="18">
        <f>IF(成绩单!$F42&gt;0,成绩单!AL42,"")</f>
        <v>0</v>
      </c>
      <c r="AM42" s="18">
        <f>IF(成绩单!$F42&gt;0,成绩单!AM42,"")</f>
        <v>0</v>
      </c>
      <c r="AN42" s="18">
        <f>IF(成绩单!$F42&gt;0,成绩单!AN42,"")</f>
        <v>70</v>
      </c>
      <c r="AO42" s="18">
        <f>IF(成绩单!$F42&gt;0,成绩单!AO42,"")</f>
        <v>70</v>
      </c>
      <c r="AP42" s="18">
        <f>IF(成绩单!$F42&gt;0,成绩单!AP42,"")</f>
        <v>0</v>
      </c>
      <c r="AQ42" s="18">
        <f t="shared" ref="AQ42:AQ73" si="11">AP42</f>
        <v>0</v>
      </c>
    </row>
    <row r="43" s="1" customFormat="1" ht="18.75" customHeight="1" spans="1:201">
      <c r="A43" s="17"/>
      <c r="B43" s="110" t="s">
        <v>26</v>
      </c>
      <c r="C43" s="111"/>
      <c r="D43" s="111"/>
      <c r="E43" s="111"/>
      <c r="F43" s="18"/>
      <c r="G43" s="18">
        <f>IF(成绩单!$F43&gt;0,成绩单!G43,0)</f>
        <v>0</v>
      </c>
      <c r="H43" s="18" t="str">
        <f>IF(成绩单!$F43&gt;0,成绩单!H43,"")</f>
        <v/>
      </c>
      <c r="I43" s="18" t="str">
        <f>IF(成绩单!$F43&gt;0,成绩单!I43,"")</f>
        <v/>
      </c>
      <c r="J43" s="18" t="str">
        <f>IF(成绩单!$F43&gt;0,成绩单!J43,"")</f>
        <v/>
      </c>
      <c r="K43" s="18" t="str">
        <f>IF(成绩单!$F43&gt;0,成绩单!K43,"")</f>
        <v/>
      </c>
      <c r="L43" s="18" t="str">
        <f>IF(成绩单!$F43&gt;0,成绩单!L43,"")</f>
        <v/>
      </c>
      <c r="M43" s="18" t="str">
        <f>IF(成绩单!$F43&gt;0,成绩单!M43,"")</f>
        <v/>
      </c>
      <c r="N43" s="18" t="str">
        <f>IF(成绩单!$F43&gt;0,成绩单!N43,"")</f>
        <v/>
      </c>
      <c r="O43" s="18" t="str">
        <f>IF(成绩单!$F43&gt;0,成绩单!O43,"")</f>
        <v/>
      </c>
      <c r="P43" s="18" t="str">
        <f>IF(成绩单!$F43&gt;0,成绩单!P43,"")</f>
        <v/>
      </c>
      <c r="Q43" s="18" t="str">
        <f>IF(成绩单!$F43&gt;0,成绩单!Q43,"")</f>
        <v/>
      </c>
      <c r="R43" s="18" t="str">
        <f>IF(成绩单!$F43&gt;0,成绩单!R43,"")</f>
        <v/>
      </c>
      <c r="S43" s="18" t="str">
        <f>IF(成绩单!$F43&gt;0,成绩单!S43,"")</f>
        <v/>
      </c>
      <c r="T43" s="18" t="str">
        <f>IF(成绩单!$F43&gt;0,成绩单!T43,"")</f>
        <v/>
      </c>
      <c r="U43" s="18" t="str">
        <f>IF(成绩单!$F43&gt;0,成绩单!U43,"")</f>
        <v/>
      </c>
      <c r="V43" s="18" t="str">
        <f>IF(成绩单!$F43&gt;0,成绩单!V43,"")</f>
        <v/>
      </c>
      <c r="W43" s="18" t="str">
        <f>IF(成绩单!$F43&gt;0,成绩单!W43,"")</f>
        <v/>
      </c>
      <c r="X43" s="18" t="str">
        <f>IF(成绩单!$F43&gt;0,成绩单!X43,"")</f>
        <v/>
      </c>
      <c r="Y43" s="18" t="str">
        <f>IF(成绩单!$F43&gt;0,成绩单!Y43,"")</f>
        <v/>
      </c>
      <c r="Z43" s="18" t="str">
        <f>IF(成绩单!$F43&gt;0,成绩单!Z43,"")</f>
        <v/>
      </c>
      <c r="AA43" s="18" t="str">
        <f>IF(成绩单!$F43&gt;0,成绩单!AA43,"")</f>
        <v/>
      </c>
      <c r="AB43" s="18" t="str">
        <f>IF(成绩单!$F43&gt;0,成绩单!AB43,"")</f>
        <v/>
      </c>
      <c r="AC43" s="18" t="str">
        <f>IF(成绩单!$F43&gt;0,成绩单!AC43,"")</f>
        <v/>
      </c>
      <c r="AD43" s="18" t="str">
        <f>IF(成绩单!$F43&gt;0,成绩单!AD43,"")</f>
        <v/>
      </c>
      <c r="AE43" s="18" t="str">
        <f>IF(成绩单!$F43&gt;0,成绩单!AE43,"")</f>
        <v/>
      </c>
      <c r="AF43" s="18" t="str">
        <f>IF(成绩单!$F43&gt;0,成绩单!AF43,"")</f>
        <v/>
      </c>
      <c r="AG43" s="18" t="str">
        <f>IF(成绩单!$F43&gt;0,成绩单!AG43,"")</f>
        <v/>
      </c>
      <c r="AH43" s="18" t="str">
        <f>IF(成绩单!$F43&gt;0,成绩单!AH43,"")</f>
        <v/>
      </c>
      <c r="AI43" s="18" t="str">
        <f>IF(成绩单!$F43&gt;0,成绩单!AI43,"")</f>
        <v/>
      </c>
      <c r="AJ43" s="18" t="str">
        <f>IF(成绩单!$F43&gt;0,成绩单!AJ43,"")</f>
        <v/>
      </c>
      <c r="AK43" s="18" t="str">
        <f>IF(成绩单!$F43&gt;0,成绩单!AK43,"")</f>
        <v/>
      </c>
      <c r="AL43" s="18" t="str">
        <f>IF(成绩单!$F43&gt;0,成绩单!AL43,"")</f>
        <v/>
      </c>
      <c r="AM43" s="18" t="str">
        <f>IF(成绩单!$F43&gt;0,成绩单!AM43,"")</f>
        <v/>
      </c>
      <c r="AN43" s="18" t="str">
        <f>IF(成绩单!$F43&gt;0,成绩单!AN43,"")</f>
        <v/>
      </c>
      <c r="AO43" s="18" t="str">
        <f>IF(成绩单!$F43&gt;0,成绩单!AO43,"")</f>
        <v/>
      </c>
      <c r="AP43" s="18" t="str">
        <f>IF(成绩单!$F43&gt;0,成绩单!AP43,"")</f>
        <v/>
      </c>
      <c r="AQ43" s="18" t="str">
        <f t="shared" si="11"/>
        <v/>
      </c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</row>
    <row r="44" ht="18.75" customHeight="1" spans="1:43">
      <c r="A44" s="17" t="s">
        <v>54</v>
      </c>
      <c r="B44" s="18">
        <f>90-通关分!D50-SUM(升末班明细!$P$9:$P$10)</f>
        <v>77</v>
      </c>
      <c r="C44" s="18">
        <f>90-通关分!E50-SUM(升末班明细!$P$9:$P$10)</f>
        <v>88</v>
      </c>
      <c r="D44" s="18">
        <f>IF(G44="","",90-通关分!D44-SUM(升末班明细!$P$9:$P$10))</f>
        <v>76</v>
      </c>
      <c r="E44" s="18">
        <f>IF(G44="","",90-通关分!E44-SUM(升末班明细!$P$9:$P$10))</f>
        <v>80</v>
      </c>
      <c r="F44" s="18" t="str">
        <f>IF(成绩单!F44&gt;0,成绩单!F44,"")</f>
        <v/>
      </c>
      <c r="G44" s="18">
        <f>IF(成绩单!$F44&gt;0,成绩单!G44,0)</f>
        <v>0</v>
      </c>
      <c r="H44" s="18" t="str">
        <f>IF(成绩单!$F44&gt;0,成绩单!H44,"")</f>
        <v/>
      </c>
      <c r="I44" s="18" t="str">
        <f>IF(成绩单!$F44&gt;0,成绩单!I44,"")</f>
        <v/>
      </c>
      <c r="J44" s="18" t="str">
        <f>IF(成绩单!$F44&gt;0,成绩单!J44,"")</f>
        <v/>
      </c>
      <c r="K44" s="18" t="str">
        <f>IF(成绩单!$F44&gt;0,成绩单!K44,"")</f>
        <v/>
      </c>
      <c r="L44" s="18" t="str">
        <f>IF(成绩单!$F44&gt;0,成绩单!L44,"")</f>
        <v/>
      </c>
      <c r="M44" s="18" t="str">
        <f>IF(成绩单!$F44&gt;0,成绩单!M44,"")</f>
        <v/>
      </c>
      <c r="N44" s="18" t="str">
        <f>IF(成绩单!$F44&gt;0,成绩单!N44,"")</f>
        <v/>
      </c>
      <c r="O44" s="18" t="str">
        <f>IF(成绩单!$F44&gt;0,成绩单!O44,"")</f>
        <v/>
      </c>
      <c r="P44" s="18" t="str">
        <f>IF(成绩单!$F44&gt;0,成绩单!P44,"")</f>
        <v/>
      </c>
      <c r="Q44" s="18" t="str">
        <f>IF(成绩单!$F44&gt;0,成绩单!Q44,"")</f>
        <v/>
      </c>
      <c r="R44" s="18" t="str">
        <f>IF(成绩单!$F44&gt;0,成绩单!R44,"")</f>
        <v/>
      </c>
      <c r="S44" s="18" t="str">
        <f>IF(成绩单!$F44&gt;0,成绩单!S44,"")</f>
        <v/>
      </c>
      <c r="T44" s="18" t="str">
        <f>IF(成绩单!$F44&gt;0,成绩单!T44,"")</f>
        <v/>
      </c>
      <c r="U44" s="18" t="str">
        <f>IF(成绩单!$F44&gt;0,成绩单!U44,"")</f>
        <v/>
      </c>
      <c r="V44" s="18" t="str">
        <f>IF(成绩单!$F44&gt;0,成绩单!V44,"")</f>
        <v/>
      </c>
      <c r="W44" s="18" t="str">
        <f>IF(成绩单!$F44&gt;0,成绩单!W44,"")</f>
        <v/>
      </c>
      <c r="X44" s="18" t="str">
        <f>IF(成绩单!$F44&gt;0,成绩单!X44,"")</f>
        <v/>
      </c>
      <c r="Y44" s="18" t="str">
        <f>IF(成绩单!$F44&gt;0,成绩单!Y44,"")</f>
        <v/>
      </c>
      <c r="Z44" s="18" t="str">
        <f>IF(成绩单!$F44&gt;0,成绩单!Z44,"")</f>
        <v/>
      </c>
      <c r="AA44" s="18" t="str">
        <f>IF(成绩单!$F44&gt;0,成绩单!AA44,"")</f>
        <v/>
      </c>
      <c r="AB44" s="18" t="str">
        <f>IF(成绩单!$F44&gt;0,成绩单!AB44,"")</f>
        <v/>
      </c>
      <c r="AC44" s="18" t="str">
        <f>IF(成绩单!$F44&gt;0,成绩单!AC44,"")</f>
        <v/>
      </c>
      <c r="AD44" s="18" t="str">
        <f>IF(成绩单!$F44&gt;0,成绩单!AD44,"")</f>
        <v/>
      </c>
      <c r="AE44" s="18" t="str">
        <f>IF(成绩单!$F44&gt;0,成绩单!AE44,"")</f>
        <v/>
      </c>
      <c r="AF44" s="18" t="str">
        <f>IF(成绩单!$F44&gt;0,成绩单!AF44,"")</f>
        <v/>
      </c>
      <c r="AG44" s="18" t="str">
        <f>IF(成绩单!$F44&gt;0,成绩单!AG44,"")</f>
        <v/>
      </c>
      <c r="AH44" s="18" t="str">
        <f>IF(成绩单!$F44&gt;0,成绩单!AH44,"")</f>
        <v/>
      </c>
      <c r="AI44" s="18" t="str">
        <f>IF(成绩单!$F44&gt;0,成绩单!AI44,"")</f>
        <v/>
      </c>
      <c r="AJ44" s="18" t="str">
        <f>IF(成绩单!$F44&gt;0,成绩单!AJ44,"")</f>
        <v/>
      </c>
      <c r="AK44" s="18" t="str">
        <f>IF(成绩单!$F44&gt;0,成绩单!AK44,"")</f>
        <v/>
      </c>
      <c r="AL44" s="18" t="str">
        <f>IF(成绩单!$F44&gt;0,成绩单!AL44,"")</f>
        <v/>
      </c>
      <c r="AM44" s="18" t="str">
        <f>IF(成绩单!$F44&gt;0,成绩单!AM44,"")</f>
        <v/>
      </c>
      <c r="AN44" s="18" t="str">
        <f>IF(成绩单!$F44&gt;0,成绩单!AN44,"")</f>
        <v/>
      </c>
      <c r="AO44" s="18" t="str">
        <f>IF(成绩单!$F44&gt;0,成绩单!AO44,"")</f>
        <v/>
      </c>
      <c r="AP44" s="18" t="str">
        <f>IF(成绩单!$F44&gt;0,成绩单!AP44,"")</f>
        <v/>
      </c>
      <c r="AQ44" s="18" t="str">
        <f t="shared" si="11"/>
        <v/>
      </c>
    </row>
    <row r="45" ht="18.75" customHeight="1" spans="1:43">
      <c r="A45" s="17"/>
      <c r="B45" s="18">
        <f t="shared" ref="B45:C49" si="12">B44</f>
        <v>77</v>
      </c>
      <c r="C45" s="18">
        <f t="shared" si="12"/>
        <v>88</v>
      </c>
      <c r="D45" s="18">
        <f>IF(G45="","",90-通关分!D45-SUM(升末班明细!$P$9:$P$10))</f>
        <v>78</v>
      </c>
      <c r="E45" s="18">
        <f>IF(G45="","",90-通关分!E45-SUM(升末班明细!$P$9:$P$10))</f>
        <v>85</v>
      </c>
      <c r="F45" s="18" t="str">
        <f>IF(成绩单!F45&gt;0,成绩单!F45,"")</f>
        <v/>
      </c>
      <c r="G45" s="18">
        <f>IF(成绩单!$F45&gt;0,成绩单!G45,0)</f>
        <v>0</v>
      </c>
      <c r="H45" s="18" t="str">
        <f>IF(成绩单!$F45&gt;0,成绩单!H45,"")</f>
        <v/>
      </c>
      <c r="I45" s="18" t="str">
        <f>IF(成绩单!$F45&gt;0,成绩单!I45,"")</f>
        <v/>
      </c>
      <c r="J45" s="18" t="str">
        <f>IF(成绩单!$F45&gt;0,成绩单!J45,"")</f>
        <v/>
      </c>
      <c r="K45" s="18" t="str">
        <f>IF(成绩单!$F45&gt;0,成绩单!K45,"")</f>
        <v/>
      </c>
      <c r="L45" s="18" t="str">
        <f>IF(成绩单!$F45&gt;0,成绩单!L45,"")</f>
        <v/>
      </c>
      <c r="M45" s="18" t="str">
        <f>IF(成绩单!$F45&gt;0,成绩单!M45,"")</f>
        <v/>
      </c>
      <c r="N45" s="18" t="str">
        <f>IF(成绩单!$F45&gt;0,成绩单!N45,"")</f>
        <v/>
      </c>
      <c r="O45" s="18" t="str">
        <f>IF(成绩单!$F45&gt;0,成绩单!O45,"")</f>
        <v/>
      </c>
      <c r="P45" s="18" t="str">
        <f>IF(成绩单!$F45&gt;0,成绩单!P45,"")</f>
        <v/>
      </c>
      <c r="Q45" s="18" t="str">
        <f>IF(成绩单!$F45&gt;0,成绩单!Q45,"")</f>
        <v/>
      </c>
      <c r="R45" s="18" t="str">
        <f>IF(成绩单!$F45&gt;0,成绩单!R45,"")</f>
        <v/>
      </c>
      <c r="S45" s="18" t="str">
        <f>IF(成绩单!$F45&gt;0,成绩单!S45,"")</f>
        <v/>
      </c>
      <c r="T45" s="18" t="str">
        <f>IF(成绩单!$F45&gt;0,成绩单!T45,"")</f>
        <v/>
      </c>
      <c r="U45" s="18" t="str">
        <f>IF(成绩单!$F45&gt;0,成绩单!U45,"")</f>
        <v/>
      </c>
      <c r="V45" s="18" t="str">
        <f>IF(成绩单!$F45&gt;0,成绩单!V45,"")</f>
        <v/>
      </c>
      <c r="W45" s="18" t="str">
        <f>IF(成绩单!$F45&gt;0,成绩单!W45,"")</f>
        <v/>
      </c>
      <c r="X45" s="18" t="str">
        <f>IF(成绩单!$F45&gt;0,成绩单!X45,"")</f>
        <v/>
      </c>
      <c r="Y45" s="18" t="str">
        <f>IF(成绩单!$F45&gt;0,成绩单!Y45,"")</f>
        <v/>
      </c>
      <c r="Z45" s="18" t="str">
        <f>IF(成绩单!$F45&gt;0,成绩单!Z45,"")</f>
        <v/>
      </c>
      <c r="AA45" s="18" t="str">
        <f>IF(成绩单!$F45&gt;0,成绩单!AA45,"")</f>
        <v/>
      </c>
      <c r="AB45" s="18" t="str">
        <f>IF(成绩单!$F45&gt;0,成绩单!AB45,"")</f>
        <v/>
      </c>
      <c r="AC45" s="18" t="str">
        <f>IF(成绩单!$F45&gt;0,成绩单!AC45,"")</f>
        <v/>
      </c>
      <c r="AD45" s="18" t="str">
        <f>IF(成绩单!$F45&gt;0,成绩单!AD45,"")</f>
        <v/>
      </c>
      <c r="AE45" s="18" t="str">
        <f>IF(成绩单!$F45&gt;0,成绩单!AE45,"")</f>
        <v/>
      </c>
      <c r="AF45" s="18" t="str">
        <f>IF(成绩单!$F45&gt;0,成绩单!AF45,"")</f>
        <v/>
      </c>
      <c r="AG45" s="18" t="str">
        <f>IF(成绩单!$F45&gt;0,成绩单!AG45,"")</f>
        <v/>
      </c>
      <c r="AH45" s="18" t="str">
        <f>IF(成绩单!$F45&gt;0,成绩单!AH45,"")</f>
        <v/>
      </c>
      <c r="AI45" s="18" t="str">
        <f>IF(成绩单!$F45&gt;0,成绩单!AI45,"")</f>
        <v/>
      </c>
      <c r="AJ45" s="18" t="str">
        <f>IF(成绩单!$F45&gt;0,成绩单!AJ45,"")</f>
        <v/>
      </c>
      <c r="AK45" s="18" t="str">
        <f>IF(成绩单!$F45&gt;0,成绩单!AK45,"")</f>
        <v/>
      </c>
      <c r="AL45" s="18" t="str">
        <f>IF(成绩单!$F45&gt;0,成绩单!AL45,"")</f>
        <v/>
      </c>
      <c r="AM45" s="18" t="str">
        <f>IF(成绩单!$F45&gt;0,成绩单!AM45,"")</f>
        <v/>
      </c>
      <c r="AN45" s="18" t="str">
        <f>IF(成绩单!$F45&gt;0,成绩单!AN45,"")</f>
        <v/>
      </c>
      <c r="AO45" s="18" t="str">
        <f>IF(成绩单!$F45&gt;0,成绩单!AO45,"")</f>
        <v/>
      </c>
      <c r="AP45" s="18" t="str">
        <f>IF(成绩单!$F45&gt;0,成绩单!AP45,"")</f>
        <v/>
      </c>
      <c r="AQ45" s="18" t="str">
        <f t="shared" si="11"/>
        <v/>
      </c>
    </row>
    <row r="46" ht="18.75" customHeight="1" spans="1:43">
      <c r="A46" s="17"/>
      <c r="B46" s="18">
        <f t="shared" si="12"/>
        <v>77</v>
      </c>
      <c r="C46" s="18">
        <f t="shared" si="12"/>
        <v>88</v>
      </c>
      <c r="D46" s="18">
        <f>IF(G46="","",90-通关分!D46-SUM(升末班明细!$P$9:$P$10))</f>
        <v>75.5</v>
      </c>
      <c r="E46" s="18">
        <f>IF(G46="","",90-通关分!E46-SUM(升末班明细!$P$9:$P$10))</f>
        <v>85.5</v>
      </c>
      <c r="F46" s="18" t="str">
        <f>IF(成绩单!F46&gt;0,成绩单!F46,"")</f>
        <v/>
      </c>
      <c r="G46" s="18">
        <f>IF(成绩单!$F46&gt;0,成绩单!G46,0)</f>
        <v>0</v>
      </c>
      <c r="H46" s="18" t="str">
        <f>IF(成绩单!$F46&gt;0,成绩单!H46,"")</f>
        <v/>
      </c>
      <c r="I46" s="18" t="str">
        <f>IF(成绩单!$F46&gt;0,成绩单!I46,"")</f>
        <v/>
      </c>
      <c r="J46" s="18" t="str">
        <f>IF(成绩单!$F46&gt;0,成绩单!J46,"")</f>
        <v/>
      </c>
      <c r="K46" s="18" t="str">
        <f>IF(成绩单!$F46&gt;0,成绩单!K46,"")</f>
        <v/>
      </c>
      <c r="L46" s="18" t="str">
        <f>IF(成绩单!$F46&gt;0,成绩单!L46,"")</f>
        <v/>
      </c>
      <c r="M46" s="18" t="str">
        <f>IF(成绩单!$F46&gt;0,成绩单!M46,"")</f>
        <v/>
      </c>
      <c r="N46" s="18" t="str">
        <f>IF(成绩单!$F46&gt;0,成绩单!N46,"")</f>
        <v/>
      </c>
      <c r="O46" s="18" t="str">
        <f>IF(成绩单!$F46&gt;0,成绩单!O46,"")</f>
        <v/>
      </c>
      <c r="P46" s="18" t="str">
        <f>IF(成绩单!$F46&gt;0,成绩单!P46,"")</f>
        <v/>
      </c>
      <c r="Q46" s="18" t="str">
        <f>IF(成绩单!$F46&gt;0,成绩单!Q46,"")</f>
        <v/>
      </c>
      <c r="R46" s="18" t="str">
        <f>IF(成绩单!$F46&gt;0,成绩单!R46,"")</f>
        <v/>
      </c>
      <c r="S46" s="18" t="str">
        <f>IF(成绩单!$F46&gt;0,成绩单!S46,"")</f>
        <v/>
      </c>
      <c r="T46" s="18" t="str">
        <f>IF(成绩单!$F46&gt;0,成绩单!T46,"")</f>
        <v/>
      </c>
      <c r="U46" s="18" t="str">
        <f>IF(成绩单!$F46&gt;0,成绩单!U46,"")</f>
        <v/>
      </c>
      <c r="V46" s="18" t="str">
        <f>IF(成绩单!$F46&gt;0,成绩单!V46,"")</f>
        <v/>
      </c>
      <c r="W46" s="18" t="str">
        <f>IF(成绩单!$F46&gt;0,成绩单!W46,"")</f>
        <v/>
      </c>
      <c r="X46" s="18" t="str">
        <f>IF(成绩单!$F46&gt;0,成绩单!X46,"")</f>
        <v/>
      </c>
      <c r="Y46" s="18" t="str">
        <f>IF(成绩单!$F46&gt;0,成绩单!Y46,"")</f>
        <v/>
      </c>
      <c r="Z46" s="18" t="str">
        <f>IF(成绩单!$F46&gt;0,成绩单!Z46,"")</f>
        <v/>
      </c>
      <c r="AA46" s="18" t="str">
        <f>IF(成绩单!$F46&gt;0,成绩单!AA46,"")</f>
        <v/>
      </c>
      <c r="AB46" s="18" t="str">
        <f>IF(成绩单!$F46&gt;0,成绩单!AB46,"")</f>
        <v/>
      </c>
      <c r="AC46" s="18" t="str">
        <f>IF(成绩单!$F46&gt;0,成绩单!AC46,"")</f>
        <v/>
      </c>
      <c r="AD46" s="18" t="str">
        <f>IF(成绩单!$F46&gt;0,成绩单!AD46,"")</f>
        <v/>
      </c>
      <c r="AE46" s="18" t="str">
        <f>IF(成绩单!$F46&gt;0,成绩单!AE46,"")</f>
        <v/>
      </c>
      <c r="AF46" s="18" t="str">
        <f>IF(成绩单!$F46&gt;0,成绩单!AF46,"")</f>
        <v/>
      </c>
      <c r="AG46" s="18" t="str">
        <f>IF(成绩单!$F46&gt;0,成绩单!AG46,"")</f>
        <v/>
      </c>
      <c r="AH46" s="18" t="str">
        <f>IF(成绩单!$F46&gt;0,成绩单!AH46,"")</f>
        <v/>
      </c>
      <c r="AI46" s="18" t="str">
        <f>IF(成绩单!$F46&gt;0,成绩单!AI46,"")</f>
        <v/>
      </c>
      <c r="AJ46" s="18" t="str">
        <f>IF(成绩单!$F46&gt;0,成绩单!AJ46,"")</f>
        <v/>
      </c>
      <c r="AK46" s="18" t="str">
        <f>IF(成绩单!$F46&gt;0,成绩单!AK46,"")</f>
        <v/>
      </c>
      <c r="AL46" s="18" t="str">
        <f>IF(成绩单!$F46&gt;0,成绩单!AL46,"")</f>
        <v/>
      </c>
      <c r="AM46" s="18" t="str">
        <f>IF(成绩单!$F46&gt;0,成绩单!AM46,"")</f>
        <v/>
      </c>
      <c r="AN46" s="18" t="str">
        <f>IF(成绩单!$F46&gt;0,成绩单!AN46,"")</f>
        <v/>
      </c>
      <c r="AO46" s="18" t="str">
        <f>IF(成绩单!$F46&gt;0,成绩单!AO46,"")</f>
        <v/>
      </c>
      <c r="AP46" s="18" t="str">
        <f>IF(成绩单!$F46&gt;0,成绩单!AP46,"")</f>
        <v/>
      </c>
      <c r="AQ46" s="18" t="str">
        <f t="shared" si="11"/>
        <v/>
      </c>
    </row>
    <row r="47" ht="18.75" customHeight="1" spans="1:43">
      <c r="A47" s="17"/>
      <c r="B47" s="18">
        <f t="shared" si="12"/>
        <v>77</v>
      </c>
      <c r="C47" s="18">
        <f t="shared" si="12"/>
        <v>88</v>
      </c>
      <c r="D47" s="18">
        <f>IF(G47="","",90-通关分!D47-SUM(升末班明细!$P$9:$P$10))</f>
        <v>76</v>
      </c>
      <c r="E47" s="18">
        <f>IF(G47="","",90-通关分!E47-SUM(升末班明细!$P$9:$P$10))</f>
        <v>84</v>
      </c>
      <c r="F47" s="18" t="str">
        <f>IF(成绩单!F47&gt;0,成绩单!F47,"")</f>
        <v/>
      </c>
      <c r="G47" s="18">
        <f>IF(成绩单!$F47&gt;0,成绩单!G47,0)</f>
        <v>0</v>
      </c>
      <c r="H47" s="18" t="str">
        <f>IF(成绩单!$F47&gt;0,成绩单!H47,"")</f>
        <v/>
      </c>
      <c r="I47" s="18" t="str">
        <f>IF(成绩单!$F47&gt;0,成绩单!I47,"")</f>
        <v/>
      </c>
      <c r="J47" s="18" t="str">
        <f>IF(成绩单!$F47&gt;0,成绩单!J47,"")</f>
        <v/>
      </c>
      <c r="K47" s="18" t="str">
        <f>IF(成绩单!$F47&gt;0,成绩单!K47,"")</f>
        <v/>
      </c>
      <c r="L47" s="18" t="str">
        <f>IF(成绩单!$F47&gt;0,成绩单!L47,"")</f>
        <v/>
      </c>
      <c r="M47" s="18" t="str">
        <f>IF(成绩单!$F47&gt;0,成绩单!M47,"")</f>
        <v/>
      </c>
      <c r="N47" s="18" t="str">
        <f>IF(成绩单!$F47&gt;0,成绩单!N47,"")</f>
        <v/>
      </c>
      <c r="O47" s="18" t="str">
        <f>IF(成绩单!$F47&gt;0,成绩单!O47,"")</f>
        <v/>
      </c>
      <c r="P47" s="18" t="str">
        <f>IF(成绩单!$F47&gt;0,成绩单!P47,"")</f>
        <v/>
      </c>
      <c r="Q47" s="18" t="str">
        <f>IF(成绩单!$F47&gt;0,成绩单!Q47,"")</f>
        <v/>
      </c>
      <c r="R47" s="18" t="str">
        <f>IF(成绩单!$F47&gt;0,成绩单!R47,"")</f>
        <v/>
      </c>
      <c r="S47" s="18" t="str">
        <f>IF(成绩单!$F47&gt;0,成绩单!S47,"")</f>
        <v/>
      </c>
      <c r="T47" s="18" t="str">
        <f>IF(成绩单!$F47&gt;0,成绩单!T47,"")</f>
        <v/>
      </c>
      <c r="U47" s="18" t="str">
        <f>IF(成绩单!$F47&gt;0,成绩单!U47,"")</f>
        <v/>
      </c>
      <c r="V47" s="18" t="str">
        <f>IF(成绩单!$F47&gt;0,成绩单!V47,"")</f>
        <v/>
      </c>
      <c r="W47" s="18" t="str">
        <f>IF(成绩单!$F47&gt;0,成绩单!W47,"")</f>
        <v/>
      </c>
      <c r="X47" s="18" t="str">
        <f>IF(成绩单!$F47&gt;0,成绩单!X47,"")</f>
        <v/>
      </c>
      <c r="Y47" s="18" t="str">
        <f>IF(成绩单!$F47&gt;0,成绩单!Y47,"")</f>
        <v/>
      </c>
      <c r="Z47" s="18" t="str">
        <f>IF(成绩单!$F47&gt;0,成绩单!Z47,"")</f>
        <v/>
      </c>
      <c r="AA47" s="18" t="str">
        <f>IF(成绩单!$F47&gt;0,成绩单!AA47,"")</f>
        <v/>
      </c>
      <c r="AB47" s="18" t="str">
        <f>IF(成绩单!$F47&gt;0,成绩单!AB47,"")</f>
        <v/>
      </c>
      <c r="AC47" s="18" t="str">
        <f>IF(成绩单!$F47&gt;0,成绩单!AC47,"")</f>
        <v/>
      </c>
      <c r="AD47" s="18" t="str">
        <f>IF(成绩单!$F47&gt;0,成绩单!AD47,"")</f>
        <v/>
      </c>
      <c r="AE47" s="18" t="str">
        <f>IF(成绩单!$F47&gt;0,成绩单!AE47,"")</f>
        <v/>
      </c>
      <c r="AF47" s="18" t="str">
        <f>IF(成绩单!$F47&gt;0,成绩单!AF47,"")</f>
        <v/>
      </c>
      <c r="AG47" s="18" t="str">
        <f>IF(成绩单!$F47&gt;0,成绩单!AG47,"")</f>
        <v/>
      </c>
      <c r="AH47" s="18" t="str">
        <f>IF(成绩单!$F47&gt;0,成绩单!AH47,"")</f>
        <v/>
      </c>
      <c r="AI47" s="18" t="str">
        <f>IF(成绩单!$F47&gt;0,成绩单!AI47,"")</f>
        <v/>
      </c>
      <c r="AJ47" s="18" t="str">
        <f>IF(成绩单!$F47&gt;0,成绩单!AJ47,"")</f>
        <v/>
      </c>
      <c r="AK47" s="18" t="str">
        <f>IF(成绩单!$F47&gt;0,成绩单!AK47,"")</f>
        <v/>
      </c>
      <c r="AL47" s="18" t="str">
        <f>IF(成绩单!$F47&gt;0,成绩单!AL47,"")</f>
        <v/>
      </c>
      <c r="AM47" s="18" t="str">
        <f>IF(成绩单!$F47&gt;0,成绩单!AM47,"")</f>
        <v/>
      </c>
      <c r="AN47" s="18" t="str">
        <f>IF(成绩单!$F47&gt;0,成绩单!AN47,"")</f>
        <v/>
      </c>
      <c r="AO47" s="18" t="str">
        <f>IF(成绩单!$F47&gt;0,成绩单!AO47,"")</f>
        <v/>
      </c>
      <c r="AP47" s="18" t="str">
        <f>IF(成绩单!$F47&gt;0,成绩单!AP47,"")</f>
        <v/>
      </c>
      <c r="AQ47" s="18" t="str">
        <f t="shared" si="11"/>
        <v/>
      </c>
    </row>
    <row r="48" ht="18.75" customHeight="1" spans="1:43">
      <c r="A48" s="17"/>
      <c r="B48" s="18">
        <f t="shared" si="12"/>
        <v>77</v>
      </c>
      <c r="C48" s="18">
        <f t="shared" si="12"/>
        <v>88</v>
      </c>
      <c r="D48" s="18">
        <f>IF(G48="","",90-通关分!D48-SUM(升末班明细!$P$9:$P$10))</f>
        <v>75</v>
      </c>
      <c r="E48" s="18">
        <f>IF(G48="","",90-通关分!E48-SUM(升末班明细!$P$9:$P$10))</f>
        <v>76.5</v>
      </c>
      <c r="F48" s="18" t="str">
        <f>IF(成绩单!F48&gt;0,成绩单!F48,"")</f>
        <v/>
      </c>
      <c r="G48" s="18">
        <f>IF(成绩单!$F48&gt;0,成绩单!G48,0)</f>
        <v>0</v>
      </c>
      <c r="H48" s="18" t="str">
        <f>IF(成绩单!$F48&gt;0,成绩单!H48,"")</f>
        <v/>
      </c>
      <c r="I48" s="18" t="str">
        <f>IF(成绩单!$F48&gt;0,成绩单!I48,"")</f>
        <v/>
      </c>
      <c r="J48" s="18" t="str">
        <f>IF(成绩单!$F48&gt;0,成绩单!J48,"")</f>
        <v/>
      </c>
      <c r="K48" s="18" t="str">
        <f>IF(成绩单!$F48&gt;0,成绩单!K48,"")</f>
        <v/>
      </c>
      <c r="L48" s="18" t="str">
        <f>IF(成绩单!$F48&gt;0,成绩单!L48,"")</f>
        <v/>
      </c>
      <c r="M48" s="18" t="str">
        <f>IF(成绩单!$F48&gt;0,成绩单!M48,"")</f>
        <v/>
      </c>
      <c r="N48" s="18" t="str">
        <f>IF(成绩单!$F48&gt;0,成绩单!N48,"")</f>
        <v/>
      </c>
      <c r="O48" s="18" t="str">
        <f>IF(成绩单!$F48&gt;0,成绩单!O48,"")</f>
        <v/>
      </c>
      <c r="P48" s="18" t="str">
        <f>IF(成绩单!$F48&gt;0,成绩单!P48,"")</f>
        <v/>
      </c>
      <c r="Q48" s="18" t="str">
        <f>IF(成绩单!$F48&gt;0,成绩单!Q48,"")</f>
        <v/>
      </c>
      <c r="R48" s="18" t="str">
        <f>IF(成绩单!$F48&gt;0,成绩单!R48,"")</f>
        <v/>
      </c>
      <c r="S48" s="18" t="str">
        <f>IF(成绩单!$F48&gt;0,成绩单!S48,"")</f>
        <v/>
      </c>
      <c r="T48" s="18" t="str">
        <f>IF(成绩单!$F48&gt;0,成绩单!T48,"")</f>
        <v/>
      </c>
      <c r="U48" s="18" t="str">
        <f>IF(成绩单!$F48&gt;0,成绩单!U48,"")</f>
        <v/>
      </c>
      <c r="V48" s="18" t="str">
        <f>IF(成绩单!$F48&gt;0,成绩单!V48,"")</f>
        <v/>
      </c>
      <c r="W48" s="18" t="str">
        <f>IF(成绩单!$F48&gt;0,成绩单!W48,"")</f>
        <v/>
      </c>
      <c r="X48" s="18" t="str">
        <f>IF(成绩单!$F48&gt;0,成绩单!X48,"")</f>
        <v/>
      </c>
      <c r="Y48" s="18" t="str">
        <f>IF(成绩单!$F48&gt;0,成绩单!Y48,"")</f>
        <v/>
      </c>
      <c r="Z48" s="18" t="str">
        <f>IF(成绩单!$F48&gt;0,成绩单!Z48,"")</f>
        <v/>
      </c>
      <c r="AA48" s="18" t="str">
        <f>IF(成绩单!$F48&gt;0,成绩单!AA48,"")</f>
        <v/>
      </c>
      <c r="AB48" s="18" t="str">
        <f>IF(成绩单!$F48&gt;0,成绩单!AB48,"")</f>
        <v/>
      </c>
      <c r="AC48" s="18" t="str">
        <f>IF(成绩单!$F48&gt;0,成绩单!AC48,"")</f>
        <v/>
      </c>
      <c r="AD48" s="18" t="str">
        <f>IF(成绩单!$F48&gt;0,成绩单!AD48,"")</f>
        <v/>
      </c>
      <c r="AE48" s="18" t="str">
        <f>IF(成绩单!$F48&gt;0,成绩单!AE48,"")</f>
        <v/>
      </c>
      <c r="AF48" s="18" t="str">
        <f>IF(成绩单!$F48&gt;0,成绩单!AF48,"")</f>
        <v/>
      </c>
      <c r="AG48" s="18" t="str">
        <f>IF(成绩单!$F48&gt;0,成绩单!AG48,"")</f>
        <v/>
      </c>
      <c r="AH48" s="18" t="str">
        <f>IF(成绩单!$F48&gt;0,成绩单!AH48,"")</f>
        <v/>
      </c>
      <c r="AI48" s="18" t="str">
        <f>IF(成绩单!$F48&gt;0,成绩单!AI48,"")</f>
        <v/>
      </c>
      <c r="AJ48" s="18" t="str">
        <f>IF(成绩单!$F48&gt;0,成绩单!AJ48,"")</f>
        <v/>
      </c>
      <c r="AK48" s="18" t="str">
        <f>IF(成绩单!$F48&gt;0,成绩单!AK48,"")</f>
        <v/>
      </c>
      <c r="AL48" s="18" t="str">
        <f>IF(成绩单!$F48&gt;0,成绩单!AL48,"")</f>
        <v/>
      </c>
      <c r="AM48" s="18" t="str">
        <f>IF(成绩单!$F48&gt;0,成绩单!AM48,"")</f>
        <v/>
      </c>
      <c r="AN48" s="18" t="str">
        <f>IF(成绩单!$F48&gt;0,成绩单!AN48,"")</f>
        <v/>
      </c>
      <c r="AO48" s="18" t="str">
        <f>IF(成绩单!$F48&gt;0,成绩单!AO48,"")</f>
        <v/>
      </c>
      <c r="AP48" s="18" t="str">
        <f>IF(成绩单!$F48&gt;0,成绩单!AP48,"")</f>
        <v/>
      </c>
      <c r="AQ48" s="18" t="str">
        <f t="shared" si="11"/>
        <v/>
      </c>
    </row>
    <row r="49" ht="18.75" customHeight="1" spans="1:43">
      <c r="A49" s="17"/>
      <c r="B49" s="18">
        <f t="shared" si="12"/>
        <v>77</v>
      </c>
      <c r="C49" s="18">
        <f t="shared" si="12"/>
        <v>88</v>
      </c>
      <c r="D49" s="18">
        <f>IF(G49="","",90-通关分!D49-SUM(升末班明细!$P$9:$P$10))</f>
        <v>77.5</v>
      </c>
      <c r="E49" s="18">
        <f>IF(G49="","",90-通关分!E49-SUM(升末班明细!$P$9:$P$10))</f>
        <v>86</v>
      </c>
      <c r="F49" s="18" t="str">
        <f>IF(成绩单!F49&gt;0,成绩单!F49,"")</f>
        <v/>
      </c>
      <c r="G49" s="18">
        <f>IF(成绩单!$F49&gt;0,成绩单!G49,0)</f>
        <v>0</v>
      </c>
      <c r="H49" s="18" t="str">
        <f>IF(成绩单!$F49&gt;0,成绩单!H49,"")</f>
        <v/>
      </c>
      <c r="I49" s="18" t="str">
        <f>IF(成绩单!$F49&gt;0,成绩单!I49,"")</f>
        <v/>
      </c>
      <c r="J49" s="18" t="str">
        <f>IF(成绩单!$F49&gt;0,成绩单!J49,"")</f>
        <v/>
      </c>
      <c r="K49" s="18" t="str">
        <f>IF(成绩单!$F49&gt;0,成绩单!K49,"")</f>
        <v/>
      </c>
      <c r="L49" s="18" t="str">
        <f>IF(成绩单!$F49&gt;0,成绩单!L49,"")</f>
        <v/>
      </c>
      <c r="M49" s="18" t="str">
        <f>IF(成绩单!$F49&gt;0,成绩单!M49,"")</f>
        <v/>
      </c>
      <c r="N49" s="18" t="str">
        <f>IF(成绩单!$F49&gt;0,成绩单!N49,"")</f>
        <v/>
      </c>
      <c r="O49" s="18" t="str">
        <f>IF(成绩单!$F49&gt;0,成绩单!O49,"")</f>
        <v/>
      </c>
      <c r="P49" s="18" t="str">
        <f>IF(成绩单!$F49&gt;0,成绩单!P49,"")</f>
        <v/>
      </c>
      <c r="Q49" s="18" t="str">
        <f>IF(成绩单!$F49&gt;0,成绩单!Q49,"")</f>
        <v/>
      </c>
      <c r="R49" s="18" t="str">
        <f>IF(成绩单!$F49&gt;0,成绩单!R49,"")</f>
        <v/>
      </c>
      <c r="S49" s="18" t="str">
        <f>IF(成绩单!$F49&gt;0,成绩单!S49,"")</f>
        <v/>
      </c>
      <c r="T49" s="18" t="str">
        <f>IF(成绩单!$F49&gt;0,成绩单!T49,"")</f>
        <v/>
      </c>
      <c r="U49" s="18" t="str">
        <f>IF(成绩单!$F49&gt;0,成绩单!U49,"")</f>
        <v/>
      </c>
      <c r="V49" s="18" t="str">
        <f>IF(成绩单!$F49&gt;0,成绩单!V49,"")</f>
        <v/>
      </c>
      <c r="W49" s="18" t="str">
        <f>IF(成绩单!$F49&gt;0,成绩单!W49,"")</f>
        <v/>
      </c>
      <c r="X49" s="18" t="str">
        <f>IF(成绩单!$F49&gt;0,成绩单!X49,"")</f>
        <v/>
      </c>
      <c r="Y49" s="18" t="str">
        <f>IF(成绩单!$F49&gt;0,成绩单!Y49,"")</f>
        <v/>
      </c>
      <c r="Z49" s="18" t="str">
        <f>IF(成绩单!$F49&gt;0,成绩单!Z49,"")</f>
        <v/>
      </c>
      <c r="AA49" s="18" t="str">
        <f>IF(成绩单!$F49&gt;0,成绩单!AA49,"")</f>
        <v/>
      </c>
      <c r="AB49" s="18" t="str">
        <f>IF(成绩单!$F49&gt;0,成绩单!AB49,"")</f>
        <v/>
      </c>
      <c r="AC49" s="18" t="str">
        <f>IF(成绩单!$F49&gt;0,成绩单!AC49,"")</f>
        <v/>
      </c>
      <c r="AD49" s="18" t="str">
        <f>IF(成绩单!$F49&gt;0,成绩单!AD49,"")</f>
        <v/>
      </c>
      <c r="AE49" s="18" t="str">
        <f>IF(成绩单!$F49&gt;0,成绩单!AE49,"")</f>
        <v/>
      </c>
      <c r="AF49" s="18" t="str">
        <f>IF(成绩单!$F49&gt;0,成绩单!AF49,"")</f>
        <v/>
      </c>
      <c r="AG49" s="18" t="str">
        <f>IF(成绩单!$F49&gt;0,成绩单!AG49,"")</f>
        <v/>
      </c>
      <c r="AH49" s="18" t="str">
        <f>IF(成绩单!$F49&gt;0,成绩单!AH49,"")</f>
        <v/>
      </c>
      <c r="AI49" s="18" t="str">
        <f>IF(成绩单!$F49&gt;0,成绩单!AI49,"")</f>
        <v/>
      </c>
      <c r="AJ49" s="18" t="str">
        <f>IF(成绩单!$F49&gt;0,成绩单!AJ49,"")</f>
        <v/>
      </c>
      <c r="AK49" s="18" t="str">
        <f>IF(成绩单!$F49&gt;0,成绩单!AK49,"")</f>
        <v/>
      </c>
      <c r="AL49" s="18" t="str">
        <f>IF(成绩单!$F49&gt;0,成绩单!AL49,"")</f>
        <v/>
      </c>
      <c r="AM49" s="18" t="str">
        <f>IF(成绩单!$F49&gt;0,成绩单!AM49,"")</f>
        <v/>
      </c>
      <c r="AN49" s="18" t="str">
        <f>IF(成绩单!$F49&gt;0,成绩单!AN49,"")</f>
        <v/>
      </c>
      <c r="AO49" s="18" t="str">
        <f>IF(成绩单!$F49&gt;0,成绩单!AO49,"")</f>
        <v/>
      </c>
      <c r="AP49" s="18" t="str">
        <f>IF(成绩单!$F49&gt;0,成绩单!AP49,"")</f>
        <v/>
      </c>
      <c r="AQ49" s="18" t="str">
        <f t="shared" si="11"/>
        <v/>
      </c>
    </row>
    <row r="50" s="1" customFormat="1" ht="18.75" customHeight="1" spans="1:201">
      <c r="A50" s="17"/>
      <c r="B50" s="110" t="s">
        <v>26</v>
      </c>
      <c r="C50" s="111"/>
      <c r="D50" s="111"/>
      <c r="E50" s="111"/>
      <c r="F50" s="18"/>
      <c r="G50" s="18">
        <f>IF(成绩单!$F50&gt;0,成绩单!G50,0)</f>
        <v>0</v>
      </c>
      <c r="H50" s="18" t="str">
        <f>IF(成绩单!$F50&gt;0,成绩单!H50,"")</f>
        <v/>
      </c>
      <c r="I50" s="18" t="str">
        <f>IF(成绩单!$F50&gt;0,成绩单!I50,"")</f>
        <v/>
      </c>
      <c r="J50" s="18" t="str">
        <f>IF(成绩单!$F50&gt;0,成绩单!J50,"")</f>
        <v/>
      </c>
      <c r="K50" s="18" t="str">
        <f>IF(成绩单!$F50&gt;0,成绩单!K50,"")</f>
        <v/>
      </c>
      <c r="L50" s="18" t="str">
        <f>IF(成绩单!$F50&gt;0,成绩单!L50,"")</f>
        <v/>
      </c>
      <c r="M50" s="18" t="str">
        <f>IF(成绩单!$F50&gt;0,成绩单!M50,"")</f>
        <v/>
      </c>
      <c r="N50" s="18" t="str">
        <f>IF(成绩单!$F50&gt;0,成绩单!N50,"")</f>
        <v/>
      </c>
      <c r="O50" s="18" t="str">
        <f>IF(成绩单!$F50&gt;0,成绩单!O50,"")</f>
        <v/>
      </c>
      <c r="P50" s="18" t="str">
        <f>IF(成绩单!$F50&gt;0,成绩单!P50,"")</f>
        <v/>
      </c>
      <c r="Q50" s="18" t="str">
        <f>IF(成绩单!$F50&gt;0,成绩单!Q50,"")</f>
        <v/>
      </c>
      <c r="R50" s="18" t="str">
        <f>IF(成绩单!$F50&gt;0,成绩单!R50,"")</f>
        <v/>
      </c>
      <c r="S50" s="18" t="str">
        <f>IF(成绩单!$F50&gt;0,成绩单!S50,"")</f>
        <v/>
      </c>
      <c r="T50" s="18" t="str">
        <f>IF(成绩单!$F50&gt;0,成绩单!T50,"")</f>
        <v/>
      </c>
      <c r="U50" s="18" t="str">
        <f>IF(成绩单!$F50&gt;0,成绩单!U50,"")</f>
        <v/>
      </c>
      <c r="V50" s="18" t="str">
        <f>IF(成绩单!$F50&gt;0,成绩单!V50,"")</f>
        <v/>
      </c>
      <c r="W50" s="18" t="str">
        <f>IF(成绩单!$F50&gt;0,成绩单!W50,"")</f>
        <v/>
      </c>
      <c r="X50" s="18" t="str">
        <f>IF(成绩单!$F50&gt;0,成绩单!X50,"")</f>
        <v/>
      </c>
      <c r="Y50" s="18" t="str">
        <f>IF(成绩单!$F50&gt;0,成绩单!Y50,"")</f>
        <v/>
      </c>
      <c r="Z50" s="18" t="str">
        <f>IF(成绩单!$F50&gt;0,成绩单!Z50,"")</f>
        <v/>
      </c>
      <c r="AA50" s="18" t="str">
        <f>IF(成绩单!$F50&gt;0,成绩单!AA50,"")</f>
        <v/>
      </c>
      <c r="AB50" s="18" t="str">
        <f>IF(成绩单!$F50&gt;0,成绩单!AB50,"")</f>
        <v/>
      </c>
      <c r="AC50" s="18" t="str">
        <f>IF(成绩单!$F50&gt;0,成绩单!AC50,"")</f>
        <v/>
      </c>
      <c r="AD50" s="18" t="str">
        <f>IF(成绩单!$F50&gt;0,成绩单!AD50,"")</f>
        <v/>
      </c>
      <c r="AE50" s="18" t="str">
        <f>IF(成绩单!$F50&gt;0,成绩单!AE50,"")</f>
        <v/>
      </c>
      <c r="AF50" s="18" t="str">
        <f>IF(成绩单!$F50&gt;0,成绩单!AF50,"")</f>
        <v/>
      </c>
      <c r="AG50" s="18" t="str">
        <f>IF(成绩单!$F50&gt;0,成绩单!AG50,"")</f>
        <v/>
      </c>
      <c r="AH50" s="18" t="str">
        <f>IF(成绩单!$F50&gt;0,成绩单!AH50,"")</f>
        <v/>
      </c>
      <c r="AI50" s="18" t="str">
        <f>IF(成绩单!$F50&gt;0,成绩单!AI50,"")</f>
        <v/>
      </c>
      <c r="AJ50" s="18" t="str">
        <f>IF(成绩单!$F50&gt;0,成绩单!AJ50,"")</f>
        <v/>
      </c>
      <c r="AK50" s="18" t="str">
        <f>IF(成绩单!$F50&gt;0,成绩单!AK50,"")</f>
        <v/>
      </c>
      <c r="AL50" s="18" t="str">
        <f>IF(成绩单!$F50&gt;0,成绩单!AL50,"")</f>
        <v/>
      </c>
      <c r="AM50" s="18" t="str">
        <f>IF(成绩单!$F50&gt;0,成绩单!AM50,"")</f>
        <v/>
      </c>
      <c r="AN50" s="18" t="str">
        <f>IF(成绩单!$F50&gt;0,成绩单!AN50,"")</f>
        <v/>
      </c>
      <c r="AO50" s="18" t="str">
        <f>IF(成绩单!$F50&gt;0,成绩单!AO50,"")</f>
        <v/>
      </c>
      <c r="AP50" s="18" t="str">
        <f>IF(成绩单!$F50&gt;0,成绩单!AP50,"")</f>
        <v/>
      </c>
      <c r="AQ50" s="18" t="str">
        <f t="shared" si="11"/>
        <v/>
      </c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</row>
    <row r="51" ht="18.75" customHeight="1" spans="1:43">
      <c r="A51" s="17" t="s">
        <v>61</v>
      </c>
      <c r="B51" s="18">
        <f>90-通关分!D57-SUM(升末班明细!$P$9:$P$10)</f>
        <v>88</v>
      </c>
      <c r="C51" s="18">
        <f>90-通关分!E57-SUM(升末班明细!$P$9:$P$10)</f>
        <v>88</v>
      </c>
      <c r="D51" s="18">
        <f>IF(G51="","",90-通关分!D51-SUM(升末班明细!$P$9:$P$10))</f>
        <v>88</v>
      </c>
      <c r="E51" s="18">
        <f>IF(G51="","",90-通关分!E51-SUM(升末班明细!$P$9:$P$10))</f>
        <v>88</v>
      </c>
      <c r="F51" s="18" t="str">
        <f>IF(成绩单!F51&gt;0,成绩单!F51,"")</f>
        <v/>
      </c>
      <c r="G51" s="18">
        <f>IF(成绩单!$F51&gt;0,成绩单!G51,0)</f>
        <v>0</v>
      </c>
      <c r="H51" s="18" t="str">
        <f>IF(成绩单!$F51&gt;0,成绩单!H51,"")</f>
        <v/>
      </c>
      <c r="I51" s="18" t="str">
        <f>IF(成绩单!$F51&gt;0,成绩单!I51,"")</f>
        <v/>
      </c>
      <c r="J51" s="18" t="str">
        <f>IF(成绩单!$F51&gt;0,成绩单!J51,"")</f>
        <v/>
      </c>
      <c r="K51" s="18" t="str">
        <f>IF(成绩单!$F51&gt;0,成绩单!K51,"")</f>
        <v/>
      </c>
      <c r="L51" s="18" t="str">
        <f>IF(成绩单!$F51&gt;0,成绩单!L51,"")</f>
        <v/>
      </c>
      <c r="M51" s="18" t="str">
        <f>IF(成绩单!$F51&gt;0,成绩单!M51,"")</f>
        <v/>
      </c>
      <c r="N51" s="18" t="str">
        <f>IF(成绩单!$F51&gt;0,成绩单!N51,"")</f>
        <v/>
      </c>
      <c r="O51" s="18" t="str">
        <f>IF(成绩单!$F51&gt;0,成绩单!O51,"")</f>
        <v/>
      </c>
      <c r="P51" s="18" t="str">
        <f>IF(成绩单!$F51&gt;0,成绩单!P51,"")</f>
        <v/>
      </c>
      <c r="Q51" s="18" t="str">
        <f>IF(成绩单!$F51&gt;0,成绩单!Q51,"")</f>
        <v/>
      </c>
      <c r="R51" s="18" t="str">
        <f>IF(成绩单!$F51&gt;0,成绩单!R51,"")</f>
        <v/>
      </c>
      <c r="S51" s="18" t="str">
        <f>IF(成绩单!$F51&gt;0,成绩单!S51,"")</f>
        <v/>
      </c>
      <c r="T51" s="18" t="str">
        <f>IF(成绩单!$F51&gt;0,成绩单!T51,"")</f>
        <v/>
      </c>
      <c r="U51" s="18" t="str">
        <f>IF(成绩单!$F51&gt;0,成绩单!U51,"")</f>
        <v/>
      </c>
      <c r="V51" s="18" t="str">
        <f>IF(成绩单!$F51&gt;0,成绩单!V51,"")</f>
        <v/>
      </c>
      <c r="W51" s="18" t="str">
        <f>IF(成绩单!$F51&gt;0,成绩单!W51,"")</f>
        <v/>
      </c>
      <c r="X51" s="18" t="str">
        <f>IF(成绩单!$F51&gt;0,成绩单!X51,"")</f>
        <v/>
      </c>
      <c r="Y51" s="18" t="str">
        <f>IF(成绩单!$F51&gt;0,成绩单!Y51,"")</f>
        <v/>
      </c>
      <c r="Z51" s="18" t="str">
        <f>IF(成绩单!$F51&gt;0,成绩单!Z51,"")</f>
        <v/>
      </c>
      <c r="AA51" s="18" t="str">
        <f>IF(成绩单!$F51&gt;0,成绩单!AA51,"")</f>
        <v/>
      </c>
      <c r="AB51" s="18" t="str">
        <f>IF(成绩单!$F51&gt;0,成绩单!AB51,"")</f>
        <v/>
      </c>
      <c r="AC51" s="18" t="str">
        <f>IF(成绩单!$F51&gt;0,成绩单!AC51,"")</f>
        <v/>
      </c>
      <c r="AD51" s="18" t="str">
        <f>IF(成绩单!$F51&gt;0,成绩单!AD51,"")</f>
        <v/>
      </c>
      <c r="AE51" s="18" t="str">
        <f>IF(成绩单!$F51&gt;0,成绩单!AE51,"")</f>
        <v/>
      </c>
      <c r="AF51" s="18" t="str">
        <f>IF(成绩单!$F51&gt;0,成绩单!AF51,"")</f>
        <v/>
      </c>
      <c r="AG51" s="18" t="str">
        <f>IF(成绩单!$F51&gt;0,成绩单!AG51,"")</f>
        <v/>
      </c>
      <c r="AH51" s="18" t="str">
        <f>IF(成绩单!$F51&gt;0,成绩单!AH51,"")</f>
        <v/>
      </c>
      <c r="AI51" s="18" t="str">
        <f>IF(成绩单!$F51&gt;0,成绩单!AI51,"")</f>
        <v/>
      </c>
      <c r="AJ51" s="18" t="str">
        <f>IF(成绩单!$F51&gt;0,成绩单!AJ51,"")</f>
        <v/>
      </c>
      <c r="AK51" s="18" t="str">
        <f>IF(成绩单!$F51&gt;0,成绩单!AK51,"")</f>
        <v/>
      </c>
      <c r="AL51" s="18" t="str">
        <f>IF(成绩单!$F51&gt;0,成绩单!AL51,"")</f>
        <v/>
      </c>
      <c r="AM51" s="18" t="str">
        <f>IF(成绩单!$F51&gt;0,成绩单!AM51,"")</f>
        <v/>
      </c>
      <c r="AN51" s="18" t="str">
        <f>IF(成绩单!$F51&gt;0,成绩单!AN51,"")</f>
        <v/>
      </c>
      <c r="AO51" s="18" t="str">
        <f>IF(成绩单!$F51&gt;0,成绩单!AO51,"")</f>
        <v/>
      </c>
      <c r="AP51" s="18" t="str">
        <f>IF(成绩单!$F51&gt;0,成绩单!AP51,"")</f>
        <v/>
      </c>
      <c r="AQ51" s="18" t="str">
        <f t="shared" si="11"/>
        <v/>
      </c>
    </row>
    <row r="52" ht="18.75" customHeight="1" spans="1:43">
      <c r="A52" s="17"/>
      <c r="B52" s="18">
        <f t="shared" ref="B52:C56" si="13">B51</f>
        <v>88</v>
      </c>
      <c r="C52" s="18">
        <f t="shared" si="13"/>
        <v>88</v>
      </c>
      <c r="D52" s="18">
        <f>IF(G52="","",90-通关分!D52-SUM(升末班明细!$P$9:$P$10))</f>
        <v>88</v>
      </c>
      <c r="E52" s="18">
        <f>IF(G52="","",90-通关分!E52-SUM(升末班明细!$P$9:$P$10))</f>
        <v>88</v>
      </c>
      <c r="F52" s="18" t="str">
        <f>IF(成绩单!F52&gt;0,成绩单!F52,"")</f>
        <v/>
      </c>
      <c r="G52" s="18">
        <f>IF(成绩单!$F52&gt;0,成绩单!G52,0)</f>
        <v>0</v>
      </c>
      <c r="H52" s="18" t="str">
        <f>IF(成绩单!$F52&gt;0,成绩单!H52,"")</f>
        <v/>
      </c>
      <c r="I52" s="18" t="str">
        <f>IF(成绩单!$F52&gt;0,成绩单!I52,"")</f>
        <v/>
      </c>
      <c r="J52" s="18" t="str">
        <f>IF(成绩单!$F52&gt;0,成绩单!J52,"")</f>
        <v/>
      </c>
      <c r="K52" s="18" t="str">
        <f>IF(成绩单!$F52&gt;0,成绩单!K52,"")</f>
        <v/>
      </c>
      <c r="L52" s="18" t="str">
        <f>IF(成绩单!$F52&gt;0,成绩单!L52,"")</f>
        <v/>
      </c>
      <c r="M52" s="18" t="str">
        <f>IF(成绩单!$F52&gt;0,成绩单!M52,"")</f>
        <v/>
      </c>
      <c r="N52" s="18" t="str">
        <f>IF(成绩单!$F52&gt;0,成绩单!N52,"")</f>
        <v/>
      </c>
      <c r="O52" s="18" t="str">
        <f>IF(成绩单!$F52&gt;0,成绩单!O52,"")</f>
        <v/>
      </c>
      <c r="P52" s="18" t="str">
        <f>IF(成绩单!$F52&gt;0,成绩单!P52,"")</f>
        <v/>
      </c>
      <c r="Q52" s="18" t="str">
        <f>IF(成绩单!$F52&gt;0,成绩单!Q52,"")</f>
        <v/>
      </c>
      <c r="R52" s="18" t="str">
        <f>IF(成绩单!$F52&gt;0,成绩单!R52,"")</f>
        <v/>
      </c>
      <c r="S52" s="18" t="str">
        <f>IF(成绩单!$F52&gt;0,成绩单!S52,"")</f>
        <v/>
      </c>
      <c r="T52" s="18" t="str">
        <f>IF(成绩单!$F52&gt;0,成绩单!T52,"")</f>
        <v/>
      </c>
      <c r="U52" s="18" t="str">
        <f>IF(成绩单!$F52&gt;0,成绩单!U52,"")</f>
        <v/>
      </c>
      <c r="V52" s="18" t="str">
        <f>IF(成绩单!$F52&gt;0,成绩单!V52,"")</f>
        <v/>
      </c>
      <c r="W52" s="18" t="str">
        <f>IF(成绩单!$F52&gt;0,成绩单!W52,"")</f>
        <v/>
      </c>
      <c r="X52" s="18" t="str">
        <f>IF(成绩单!$F52&gt;0,成绩单!X52,"")</f>
        <v/>
      </c>
      <c r="Y52" s="18" t="str">
        <f>IF(成绩单!$F52&gt;0,成绩单!Y52,"")</f>
        <v/>
      </c>
      <c r="Z52" s="18" t="str">
        <f>IF(成绩单!$F52&gt;0,成绩单!Z52,"")</f>
        <v/>
      </c>
      <c r="AA52" s="18" t="str">
        <f>IF(成绩单!$F52&gt;0,成绩单!AA52,"")</f>
        <v/>
      </c>
      <c r="AB52" s="18" t="str">
        <f>IF(成绩单!$F52&gt;0,成绩单!AB52,"")</f>
        <v/>
      </c>
      <c r="AC52" s="18" t="str">
        <f>IF(成绩单!$F52&gt;0,成绩单!AC52,"")</f>
        <v/>
      </c>
      <c r="AD52" s="18" t="str">
        <f>IF(成绩单!$F52&gt;0,成绩单!AD52,"")</f>
        <v/>
      </c>
      <c r="AE52" s="18" t="str">
        <f>IF(成绩单!$F52&gt;0,成绩单!AE52,"")</f>
        <v/>
      </c>
      <c r="AF52" s="18" t="str">
        <f>IF(成绩单!$F52&gt;0,成绩单!AF52,"")</f>
        <v/>
      </c>
      <c r="AG52" s="18" t="str">
        <f>IF(成绩单!$F52&gt;0,成绩单!AG52,"")</f>
        <v/>
      </c>
      <c r="AH52" s="18" t="str">
        <f>IF(成绩单!$F52&gt;0,成绩单!AH52,"")</f>
        <v/>
      </c>
      <c r="AI52" s="18" t="str">
        <f>IF(成绩单!$F52&gt;0,成绩单!AI52,"")</f>
        <v/>
      </c>
      <c r="AJ52" s="18" t="str">
        <f>IF(成绩单!$F52&gt;0,成绩单!AJ52,"")</f>
        <v/>
      </c>
      <c r="AK52" s="18" t="str">
        <f>IF(成绩单!$F52&gt;0,成绩单!AK52,"")</f>
        <v/>
      </c>
      <c r="AL52" s="18" t="str">
        <f>IF(成绩单!$F52&gt;0,成绩单!AL52,"")</f>
        <v/>
      </c>
      <c r="AM52" s="18" t="str">
        <f>IF(成绩单!$F52&gt;0,成绩单!AM52,"")</f>
        <v/>
      </c>
      <c r="AN52" s="18" t="str">
        <f>IF(成绩单!$F52&gt;0,成绩单!AN52,"")</f>
        <v/>
      </c>
      <c r="AO52" s="18" t="str">
        <f>IF(成绩单!$F52&gt;0,成绩单!AO52,"")</f>
        <v/>
      </c>
      <c r="AP52" s="18" t="str">
        <f>IF(成绩单!$F52&gt;0,成绩单!AP52,"")</f>
        <v/>
      </c>
      <c r="AQ52" s="18" t="str">
        <f t="shared" si="11"/>
        <v/>
      </c>
    </row>
    <row r="53" ht="18.75" customHeight="1" spans="1:43">
      <c r="A53" s="17"/>
      <c r="B53" s="18">
        <f t="shared" si="13"/>
        <v>88</v>
      </c>
      <c r="C53" s="18">
        <f t="shared" si="13"/>
        <v>88</v>
      </c>
      <c r="D53" s="18">
        <f>IF(G53="","",90-通关分!D53-SUM(升末班明细!$P$9:$P$10))</f>
        <v>88</v>
      </c>
      <c r="E53" s="18">
        <f>IF(G53="","",90-通关分!E53-SUM(升末班明细!$P$9:$P$10))</f>
        <v>88</v>
      </c>
      <c r="F53" s="18" t="str">
        <f>IF(成绩单!F53&gt;0,成绩单!F53,"")</f>
        <v/>
      </c>
      <c r="G53" s="18">
        <f>IF(成绩单!$F53&gt;0,成绩单!G53,0)</f>
        <v>0</v>
      </c>
      <c r="H53" s="18" t="str">
        <f>IF(成绩单!$F53&gt;0,成绩单!H53,"")</f>
        <v/>
      </c>
      <c r="I53" s="18" t="str">
        <f>IF(成绩单!$F53&gt;0,成绩单!I53,"")</f>
        <v/>
      </c>
      <c r="J53" s="18" t="str">
        <f>IF(成绩单!$F53&gt;0,成绩单!J53,"")</f>
        <v/>
      </c>
      <c r="K53" s="18" t="str">
        <f>IF(成绩单!$F53&gt;0,成绩单!K53,"")</f>
        <v/>
      </c>
      <c r="L53" s="18" t="str">
        <f>IF(成绩单!$F53&gt;0,成绩单!L53,"")</f>
        <v/>
      </c>
      <c r="M53" s="18" t="str">
        <f>IF(成绩单!$F53&gt;0,成绩单!M53,"")</f>
        <v/>
      </c>
      <c r="N53" s="18" t="str">
        <f>IF(成绩单!$F53&gt;0,成绩单!N53,"")</f>
        <v/>
      </c>
      <c r="O53" s="18" t="str">
        <f>IF(成绩单!$F53&gt;0,成绩单!O53,"")</f>
        <v/>
      </c>
      <c r="P53" s="18" t="str">
        <f>IF(成绩单!$F53&gt;0,成绩单!P53,"")</f>
        <v/>
      </c>
      <c r="Q53" s="18" t="str">
        <f>IF(成绩单!$F53&gt;0,成绩单!Q53,"")</f>
        <v/>
      </c>
      <c r="R53" s="18" t="str">
        <f>IF(成绩单!$F53&gt;0,成绩单!R53,"")</f>
        <v/>
      </c>
      <c r="S53" s="18" t="str">
        <f>IF(成绩单!$F53&gt;0,成绩单!S53,"")</f>
        <v/>
      </c>
      <c r="T53" s="18" t="str">
        <f>IF(成绩单!$F53&gt;0,成绩单!T53,"")</f>
        <v/>
      </c>
      <c r="U53" s="18" t="str">
        <f>IF(成绩单!$F53&gt;0,成绩单!U53,"")</f>
        <v/>
      </c>
      <c r="V53" s="18" t="str">
        <f>IF(成绩单!$F53&gt;0,成绩单!V53,"")</f>
        <v/>
      </c>
      <c r="W53" s="18" t="str">
        <f>IF(成绩单!$F53&gt;0,成绩单!W53,"")</f>
        <v/>
      </c>
      <c r="X53" s="18" t="str">
        <f>IF(成绩单!$F53&gt;0,成绩单!X53,"")</f>
        <v/>
      </c>
      <c r="Y53" s="18" t="str">
        <f>IF(成绩单!$F53&gt;0,成绩单!Y53,"")</f>
        <v/>
      </c>
      <c r="Z53" s="18" t="str">
        <f>IF(成绩单!$F53&gt;0,成绩单!Z53,"")</f>
        <v/>
      </c>
      <c r="AA53" s="18" t="str">
        <f>IF(成绩单!$F53&gt;0,成绩单!AA53,"")</f>
        <v/>
      </c>
      <c r="AB53" s="18" t="str">
        <f>IF(成绩单!$F53&gt;0,成绩单!AB53,"")</f>
        <v/>
      </c>
      <c r="AC53" s="18" t="str">
        <f>IF(成绩单!$F53&gt;0,成绩单!AC53,"")</f>
        <v/>
      </c>
      <c r="AD53" s="18" t="str">
        <f>IF(成绩单!$F53&gt;0,成绩单!AD53,"")</f>
        <v/>
      </c>
      <c r="AE53" s="18" t="str">
        <f>IF(成绩单!$F53&gt;0,成绩单!AE53,"")</f>
        <v/>
      </c>
      <c r="AF53" s="18" t="str">
        <f>IF(成绩单!$F53&gt;0,成绩单!AF53,"")</f>
        <v/>
      </c>
      <c r="AG53" s="18" t="str">
        <f>IF(成绩单!$F53&gt;0,成绩单!AG53,"")</f>
        <v/>
      </c>
      <c r="AH53" s="18" t="str">
        <f>IF(成绩单!$F53&gt;0,成绩单!AH53,"")</f>
        <v/>
      </c>
      <c r="AI53" s="18" t="str">
        <f>IF(成绩单!$F53&gt;0,成绩单!AI53,"")</f>
        <v/>
      </c>
      <c r="AJ53" s="18" t="str">
        <f>IF(成绩单!$F53&gt;0,成绩单!AJ53,"")</f>
        <v/>
      </c>
      <c r="AK53" s="18" t="str">
        <f>IF(成绩单!$F53&gt;0,成绩单!AK53,"")</f>
        <v/>
      </c>
      <c r="AL53" s="18" t="str">
        <f>IF(成绩单!$F53&gt;0,成绩单!AL53,"")</f>
        <v/>
      </c>
      <c r="AM53" s="18" t="str">
        <f>IF(成绩单!$F53&gt;0,成绩单!AM53,"")</f>
        <v/>
      </c>
      <c r="AN53" s="18" t="str">
        <f>IF(成绩单!$F53&gt;0,成绩单!AN53,"")</f>
        <v/>
      </c>
      <c r="AO53" s="18" t="str">
        <f>IF(成绩单!$F53&gt;0,成绩单!AO53,"")</f>
        <v/>
      </c>
      <c r="AP53" s="18" t="str">
        <f>IF(成绩单!$F53&gt;0,成绩单!AP53,"")</f>
        <v/>
      </c>
      <c r="AQ53" s="18" t="str">
        <f t="shared" si="11"/>
        <v/>
      </c>
    </row>
    <row r="54" ht="18.75" customHeight="1" spans="1:43">
      <c r="A54" s="17"/>
      <c r="B54" s="18">
        <f t="shared" si="13"/>
        <v>88</v>
      </c>
      <c r="C54" s="18">
        <f t="shared" si="13"/>
        <v>88</v>
      </c>
      <c r="D54" s="18">
        <f>IF(G54="","",90-通关分!D54-SUM(升末班明细!$P$9:$P$10))</f>
        <v>88</v>
      </c>
      <c r="E54" s="18">
        <f>IF(G54="","",90-通关分!E54-SUM(升末班明细!$P$9:$P$10))</f>
        <v>88</v>
      </c>
      <c r="F54" s="18" t="str">
        <f>IF(成绩单!F54&gt;0,成绩单!F54,"")</f>
        <v/>
      </c>
      <c r="G54" s="18">
        <f>IF(成绩单!$F54&gt;0,成绩单!G54,0)</f>
        <v>0</v>
      </c>
      <c r="H54" s="18" t="str">
        <f>IF(成绩单!$F54&gt;0,成绩单!H54,"")</f>
        <v/>
      </c>
      <c r="I54" s="18" t="str">
        <f>IF(成绩单!$F54&gt;0,成绩单!I54,"")</f>
        <v/>
      </c>
      <c r="J54" s="18" t="str">
        <f>IF(成绩单!$F54&gt;0,成绩单!J54,"")</f>
        <v/>
      </c>
      <c r="K54" s="18" t="str">
        <f>IF(成绩单!$F54&gt;0,成绩单!K54,"")</f>
        <v/>
      </c>
      <c r="L54" s="18" t="str">
        <f>IF(成绩单!$F54&gt;0,成绩单!L54,"")</f>
        <v/>
      </c>
      <c r="M54" s="18" t="str">
        <f>IF(成绩单!$F54&gt;0,成绩单!M54,"")</f>
        <v/>
      </c>
      <c r="N54" s="18" t="str">
        <f>IF(成绩单!$F54&gt;0,成绩单!N54,"")</f>
        <v/>
      </c>
      <c r="O54" s="18" t="str">
        <f>IF(成绩单!$F54&gt;0,成绩单!O54,"")</f>
        <v/>
      </c>
      <c r="P54" s="18" t="str">
        <f>IF(成绩单!$F54&gt;0,成绩单!P54,"")</f>
        <v/>
      </c>
      <c r="Q54" s="18" t="str">
        <f>IF(成绩单!$F54&gt;0,成绩单!Q54,"")</f>
        <v/>
      </c>
      <c r="R54" s="18" t="str">
        <f>IF(成绩单!$F54&gt;0,成绩单!R54,"")</f>
        <v/>
      </c>
      <c r="S54" s="18" t="str">
        <f>IF(成绩单!$F54&gt;0,成绩单!S54,"")</f>
        <v/>
      </c>
      <c r="T54" s="18" t="str">
        <f>IF(成绩单!$F54&gt;0,成绩单!T54,"")</f>
        <v/>
      </c>
      <c r="U54" s="18" t="str">
        <f>IF(成绩单!$F54&gt;0,成绩单!U54,"")</f>
        <v/>
      </c>
      <c r="V54" s="18" t="str">
        <f>IF(成绩单!$F54&gt;0,成绩单!V54,"")</f>
        <v/>
      </c>
      <c r="W54" s="18" t="str">
        <f>IF(成绩单!$F54&gt;0,成绩单!W54,"")</f>
        <v/>
      </c>
      <c r="X54" s="18" t="str">
        <f>IF(成绩单!$F54&gt;0,成绩单!X54,"")</f>
        <v/>
      </c>
      <c r="Y54" s="18" t="str">
        <f>IF(成绩单!$F54&gt;0,成绩单!Y54,"")</f>
        <v/>
      </c>
      <c r="Z54" s="18" t="str">
        <f>IF(成绩单!$F54&gt;0,成绩单!Z54,"")</f>
        <v/>
      </c>
      <c r="AA54" s="18" t="str">
        <f>IF(成绩单!$F54&gt;0,成绩单!AA54,"")</f>
        <v/>
      </c>
      <c r="AB54" s="18" t="str">
        <f>IF(成绩单!$F54&gt;0,成绩单!AB54,"")</f>
        <v/>
      </c>
      <c r="AC54" s="18" t="str">
        <f>IF(成绩单!$F54&gt;0,成绩单!AC54,"")</f>
        <v/>
      </c>
      <c r="AD54" s="18" t="str">
        <f>IF(成绩单!$F54&gt;0,成绩单!AD54,"")</f>
        <v/>
      </c>
      <c r="AE54" s="18" t="str">
        <f>IF(成绩单!$F54&gt;0,成绩单!AE54,"")</f>
        <v/>
      </c>
      <c r="AF54" s="18" t="str">
        <f>IF(成绩单!$F54&gt;0,成绩单!AF54,"")</f>
        <v/>
      </c>
      <c r="AG54" s="18" t="str">
        <f>IF(成绩单!$F54&gt;0,成绩单!AG54,"")</f>
        <v/>
      </c>
      <c r="AH54" s="18" t="str">
        <f>IF(成绩单!$F54&gt;0,成绩单!AH54,"")</f>
        <v/>
      </c>
      <c r="AI54" s="18" t="str">
        <f>IF(成绩单!$F54&gt;0,成绩单!AI54,"")</f>
        <v/>
      </c>
      <c r="AJ54" s="18" t="str">
        <f>IF(成绩单!$F54&gt;0,成绩单!AJ54,"")</f>
        <v/>
      </c>
      <c r="AK54" s="18" t="str">
        <f>IF(成绩单!$F54&gt;0,成绩单!AK54,"")</f>
        <v/>
      </c>
      <c r="AL54" s="18" t="str">
        <f>IF(成绩单!$F54&gt;0,成绩单!AL54,"")</f>
        <v/>
      </c>
      <c r="AM54" s="18" t="str">
        <f>IF(成绩单!$F54&gt;0,成绩单!AM54,"")</f>
        <v/>
      </c>
      <c r="AN54" s="18" t="str">
        <f>IF(成绩单!$F54&gt;0,成绩单!AN54,"")</f>
        <v/>
      </c>
      <c r="AO54" s="18" t="str">
        <f>IF(成绩单!$F54&gt;0,成绩单!AO54,"")</f>
        <v/>
      </c>
      <c r="AP54" s="18" t="str">
        <f>IF(成绩单!$F54&gt;0,成绩单!AP54,"")</f>
        <v/>
      </c>
      <c r="AQ54" s="18" t="str">
        <f t="shared" si="11"/>
        <v/>
      </c>
    </row>
    <row r="55" ht="18.75" customHeight="1" spans="1:43">
      <c r="A55" s="17"/>
      <c r="B55" s="18">
        <f t="shared" si="13"/>
        <v>88</v>
      </c>
      <c r="C55" s="18">
        <f t="shared" si="13"/>
        <v>88</v>
      </c>
      <c r="D55" s="18">
        <f>IF(G55="","",90-通关分!D55-SUM(升末班明细!$P$9:$P$10))</f>
        <v>88</v>
      </c>
      <c r="E55" s="18">
        <f>IF(G55="","",90-通关分!E55-SUM(升末班明细!$P$9:$P$10))</f>
        <v>88</v>
      </c>
      <c r="F55" s="18" t="str">
        <f>IF(成绩单!F55&gt;0,成绩单!F55,"")</f>
        <v/>
      </c>
      <c r="G55" s="18">
        <f>IF(成绩单!$F55&gt;0,成绩单!G55,0)</f>
        <v>0</v>
      </c>
      <c r="H55" s="18" t="str">
        <f>IF(成绩单!$F55&gt;0,成绩单!H55,"")</f>
        <v/>
      </c>
      <c r="I55" s="18" t="str">
        <f>IF(成绩单!$F55&gt;0,成绩单!I55,"")</f>
        <v/>
      </c>
      <c r="J55" s="18" t="str">
        <f>IF(成绩单!$F55&gt;0,成绩单!J55,"")</f>
        <v/>
      </c>
      <c r="K55" s="18" t="str">
        <f>IF(成绩单!$F55&gt;0,成绩单!K55,"")</f>
        <v/>
      </c>
      <c r="L55" s="18" t="str">
        <f>IF(成绩单!$F55&gt;0,成绩单!L55,"")</f>
        <v/>
      </c>
      <c r="M55" s="18" t="str">
        <f>IF(成绩单!$F55&gt;0,成绩单!M55,"")</f>
        <v/>
      </c>
      <c r="N55" s="18" t="str">
        <f>IF(成绩单!$F55&gt;0,成绩单!N55,"")</f>
        <v/>
      </c>
      <c r="O55" s="18" t="str">
        <f>IF(成绩单!$F55&gt;0,成绩单!O55,"")</f>
        <v/>
      </c>
      <c r="P55" s="18" t="str">
        <f>IF(成绩单!$F55&gt;0,成绩单!P55,"")</f>
        <v/>
      </c>
      <c r="Q55" s="18" t="str">
        <f>IF(成绩单!$F55&gt;0,成绩单!Q55,"")</f>
        <v/>
      </c>
      <c r="R55" s="18" t="str">
        <f>IF(成绩单!$F55&gt;0,成绩单!R55,"")</f>
        <v/>
      </c>
      <c r="S55" s="18" t="str">
        <f>IF(成绩单!$F55&gt;0,成绩单!S55,"")</f>
        <v/>
      </c>
      <c r="T55" s="18" t="str">
        <f>IF(成绩单!$F55&gt;0,成绩单!T55,"")</f>
        <v/>
      </c>
      <c r="U55" s="18" t="str">
        <f>IF(成绩单!$F55&gt;0,成绩单!U55,"")</f>
        <v/>
      </c>
      <c r="V55" s="18" t="str">
        <f>IF(成绩单!$F55&gt;0,成绩单!V55,"")</f>
        <v/>
      </c>
      <c r="W55" s="18" t="str">
        <f>IF(成绩单!$F55&gt;0,成绩单!W55,"")</f>
        <v/>
      </c>
      <c r="X55" s="18" t="str">
        <f>IF(成绩单!$F55&gt;0,成绩单!X55,"")</f>
        <v/>
      </c>
      <c r="Y55" s="18" t="str">
        <f>IF(成绩单!$F55&gt;0,成绩单!Y55,"")</f>
        <v/>
      </c>
      <c r="Z55" s="18" t="str">
        <f>IF(成绩单!$F55&gt;0,成绩单!Z55,"")</f>
        <v/>
      </c>
      <c r="AA55" s="18" t="str">
        <f>IF(成绩单!$F55&gt;0,成绩单!AA55,"")</f>
        <v/>
      </c>
      <c r="AB55" s="18" t="str">
        <f>IF(成绩单!$F55&gt;0,成绩单!AB55,"")</f>
        <v/>
      </c>
      <c r="AC55" s="18" t="str">
        <f>IF(成绩单!$F55&gt;0,成绩单!AC55,"")</f>
        <v/>
      </c>
      <c r="AD55" s="18" t="str">
        <f>IF(成绩单!$F55&gt;0,成绩单!AD55,"")</f>
        <v/>
      </c>
      <c r="AE55" s="18" t="str">
        <f>IF(成绩单!$F55&gt;0,成绩单!AE55,"")</f>
        <v/>
      </c>
      <c r="AF55" s="18" t="str">
        <f>IF(成绩单!$F55&gt;0,成绩单!AF55,"")</f>
        <v/>
      </c>
      <c r="AG55" s="18" t="str">
        <f>IF(成绩单!$F55&gt;0,成绩单!AG55,"")</f>
        <v/>
      </c>
      <c r="AH55" s="18" t="str">
        <f>IF(成绩单!$F55&gt;0,成绩单!AH55,"")</f>
        <v/>
      </c>
      <c r="AI55" s="18" t="str">
        <f>IF(成绩单!$F55&gt;0,成绩单!AI55,"")</f>
        <v/>
      </c>
      <c r="AJ55" s="18" t="str">
        <f>IF(成绩单!$F55&gt;0,成绩单!AJ55,"")</f>
        <v/>
      </c>
      <c r="AK55" s="18" t="str">
        <f>IF(成绩单!$F55&gt;0,成绩单!AK55,"")</f>
        <v/>
      </c>
      <c r="AL55" s="18" t="str">
        <f>IF(成绩单!$F55&gt;0,成绩单!AL55,"")</f>
        <v/>
      </c>
      <c r="AM55" s="18" t="str">
        <f>IF(成绩单!$F55&gt;0,成绩单!AM55,"")</f>
        <v/>
      </c>
      <c r="AN55" s="18" t="str">
        <f>IF(成绩单!$F55&gt;0,成绩单!AN55,"")</f>
        <v/>
      </c>
      <c r="AO55" s="18" t="str">
        <f>IF(成绩单!$F55&gt;0,成绩单!AO55,"")</f>
        <v/>
      </c>
      <c r="AP55" s="18" t="str">
        <f>IF(成绩单!$F55&gt;0,成绩单!AP55,"")</f>
        <v/>
      </c>
      <c r="AQ55" s="18" t="str">
        <f t="shared" si="11"/>
        <v/>
      </c>
    </row>
    <row r="56" ht="18.75" customHeight="1" spans="1:43">
      <c r="A56" s="17"/>
      <c r="B56" s="18">
        <f t="shared" si="13"/>
        <v>88</v>
      </c>
      <c r="C56" s="18">
        <f t="shared" si="13"/>
        <v>88</v>
      </c>
      <c r="D56" s="18">
        <f>IF(G56="","",90-通关分!D56-SUM(升末班明细!$P$9:$P$10))</f>
        <v>88</v>
      </c>
      <c r="E56" s="18">
        <f>IF(G56="","",90-通关分!E56-SUM(升末班明细!$P$9:$P$10))</f>
        <v>88</v>
      </c>
      <c r="F56" s="18" t="str">
        <f>IF(成绩单!F56&gt;0,成绩单!F56,"")</f>
        <v/>
      </c>
      <c r="G56" s="18">
        <f>IF(成绩单!$F56&gt;0,成绩单!G56,0)</f>
        <v>0</v>
      </c>
      <c r="H56" s="18" t="str">
        <f>IF(成绩单!$F56&gt;0,成绩单!H56,"")</f>
        <v/>
      </c>
      <c r="I56" s="18" t="str">
        <f>IF(成绩单!$F56&gt;0,成绩单!I56,"")</f>
        <v/>
      </c>
      <c r="J56" s="18" t="str">
        <f>IF(成绩单!$F56&gt;0,成绩单!J56,"")</f>
        <v/>
      </c>
      <c r="K56" s="18" t="str">
        <f>IF(成绩单!$F56&gt;0,成绩单!K56,"")</f>
        <v/>
      </c>
      <c r="L56" s="18" t="str">
        <f>IF(成绩单!$F56&gt;0,成绩单!L56,"")</f>
        <v/>
      </c>
      <c r="M56" s="18" t="str">
        <f>IF(成绩单!$F56&gt;0,成绩单!M56,"")</f>
        <v/>
      </c>
      <c r="N56" s="18" t="str">
        <f>IF(成绩单!$F56&gt;0,成绩单!N56,"")</f>
        <v/>
      </c>
      <c r="O56" s="18" t="str">
        <f>IF(成绩单!$F56&gt;0,成绩单!O56,"")</f>
        <v/>
      </c>
      <c r="P56" s="18" t="str">
        <f>IF(成绩单!$F56&gt;0,成绩单!P56,"")</f>
        <v/>
      </c>
      <c r="Q56" s="18" t="str">
        <f>IF(成绩单!$F56&gt;0,成绩单!Q56,"")</f>
        <v/>
      </c>
      <c r="R56" s="18" t="str">
        <f>IF(成绩单!$F56&gt;0,成绩单!R56,"")</f>
        <v/>
      </c>
      <c r="S56" s="18" t="str">
        <f>IF(成绩单!$F56&gt;0,成绩单!S56,"")</f>
        <v/>
      </c>
      <c r="T56" s="18" t="str">
        <f>IF(成绩单!$F56&gt;0,成绩单!T56,"")</f>
        <v/>
      </c>
      <c r="U56" s="18" t="str">
        <f>IF(成绩单!$F56&gt;0,成绩单!U56,"")</f>
        <v/>
      </c>
      <c r="V56" s="18" t="str">
        <f>IF(成绩单!$F56&gt;0,成绩单!V56,"")</f>
        <v/>
      </c>
      <c r="W56" s="18" t="str">
        <f>IF(成绩单!$F56&gt;0,成绩单!W56,"")</f>
        <v/>
      </c>
      <c r="X56" s="18" t="str">
        <f>IF(成绩单!$F56&gt;0,成绩单!X56,"")</f>
        <v/>
      </c>
      <c r="Y56" s="18" t="str">
        <f>IF(成绩单!$F56&gt;0,成绩单!Y56,"")</f>
        <v/>
      </c>
      <c r="Z56" s="18" t="str">
        <f>IF(成绩单!$F56&gt;0,成绩单!Z56,"")</f>
        <v/>
      </c>
      <c r="AA56" s="18" t="str">
        <f>IF(成绩单!$F56&gt;0,成绩单!AA56,"")</f>
        <v/>
      </c>
      <c r="AB56" s="18" t="str">
        <f>IF(成绩单!$F56&gt;0,成绩单!AB56,"")</f>
        <v/>
      </c>
      <c r="AC56" s="18" t="str">
        <f>IF(成绩单!$F56&gt;0,成绩单!AC56,"")</f>
        <v/>
      </c>
      <c r="AD56" s="18" t="str">
        <f>IF(成绩单!$F56&gt;0,成绩单!AD56,"")</f>
        <v/>
      </c>
      <c r="AE56" s="18" t="str">
        <f>IF(成绩单!$F56&gt;0,成绩单!AE56,"")</f>
        <v/>
      </c>
      <c r="AF56" s="18" t="str">
        <f>IF(成绩单!$F56&gt;0,成绩单!AF56,"")</f>
        <v/>
      </c>
      <c r="AG56" s="18" t="str">
        <f>IF(成绩单!$F56&gt;0,成绩单!AG56,"")</f>
        <v/>
      </c>
      <c r="AH56" s="18" t="str">
        <f>IF(成绩单!$F56&gt;0,成绩单!AH56,"")</f>
        <v/>
      </c>
      <c r="AI56" s="18" t="str">
        <f>IF(成绩单!$F56&gt;0,成绩单!AI56,"")</f>
        <v/>
      </c>
      <c r="AJ56" s="18" t="str">
        <f>IF(成绩单!$F56&gt;0,成绩单!AJ56,"")</f>
        <v/>
      </c>
      <c r="AK56" s="18" t="str">
        <f>IF(成绩单!$F56&gt;0,成绩单!AK56,"")</f>
        <v/>
      </c>
      <c r="AL56" s="18" t="str">
        <f>IF(成绩单!$F56&gt;0,成绩单!AL56,"")</f>
        <v/>
      </c>
      <c r="AM56" s="18" t="str">
        <f>IF(成绩单!$F56&gt;0,成绩单!AM56,"")</f>
        <v/>
      </c>
      <c r="AN56" s="18" t="str">
        <f>IF(成绩单!$F56&gt;0,成绩单!AN56,"")</f>
        <v/>
      </c>
      <c r="AO56" s="18" t="str">
        <f>IF(成绩单!$F56&gt;0,成绩单!AO56,"")</f>
        <v/>
      </c>
      <c r="AP56" s="18" t="str">
        <f>IF(成绩单!$F56&gt;0,成绩单!AP56,"")</f>
        <v/>
      </c>
      <c r="AQ56" s="18" t="str">
        <f t="shared" si="11"/>
        <v/>
      </c>
    </row>
    <row r="57" s="1" customFormat="1" ht="18.75" customHeight="1" spans="1:201">
      <c r="A57" s="17"/>
      <c r="B57" s="110" t="s">
        <v>26</v>
      </c>
      <c r="C57" s="111"/>
      <c r="D57" s="111"/>
      <c r="E57" s="111"/>
      <c r="F57" s="18"/>
      <c r="G57" s="18">
        <f>IF(成绩单!$F57&gt;0,成绩单!G57,0)</f>
        <v>0</v>
      </c>
      <c r="H57" s="18" t="str">
        <f>IF(成绩单!$F57&gt;0,成绩单!H57,"")</f>
        <v/>
      </c>
      <c r="I57" s="18" t="str">
        <f>IF(成绩单!$F57&gt;0,成绩单!I57,"")</f>
        <v/>
      </c>
      <c r="J57" s="18" t="str">
        <f>IF(成绩单!$F57&gt;0,成绩单!J57,"")</f>
        <v/>
      </c>
      <c r="K57" s="18" t="str">
        <f>IF(成绩单!$F57&gt;0,成绩单!K57,"")</f>
        <v/>
      </c>
      <c r="L57" s="18" t="str">
        <f>IF(成绩单!$F57&gt;0,成绩单!L57,"")</f>
        <v/>
      </c>
      <c r="M57" s="18" t="str">
        <f>IF(成绩单!$F57&gt;0,成绩单!M57,"")</f>
        <v/>
      </c>
      <c r="N57" s="18" t="str">
        <f>IF(成绩单!$F57&gt;0,成绩单!N57,"")</f>
        <v/>
      </c>
      <c r="O57" s="18" t="str">
        <f>IF(成绩单!$F57&gt;0,成绩单!O57,"")</f>
        <v/>
      </c>
      <c r="P57" s="18" t="str">
        <f>IF(成绩单!$F57&gt;0,成绩单!P57,"")</f>
        <v/>
      </c>
      <c r="Q57" s="18" t="str">
        <f>IF(成绩单!$F57&gt;0,成绩单!Q57,"")</f>
        <v/>
      </c>
      <c r="R57" s="18" t="str">
        <f>IF(成绩单!$F57&gt;0,成绩单!R57,"")</f>
        <v/>
      </c>
      <c r="S57" s="18" t="str">
        <f>IF(成绩单!$F57&gt;0,成绩单!S57,"")</f>
        <v/>
      </c>
      <c r="T57" s="18" t="str">
        <f>IF(成绩单!$F57&gt;0,成绩单!T57,"")</f>
        <v/>
      </c>
      <c r="U57" s="18" t="str">
        <f>IF(成绩单!$F57&gt;0,成绩单!U57,"")</f>
        <v/>
      </c>
      <c r="V57" s="18" t="str">
        <f>IF(成绩单!$F57&gt;0,成绩单!V57,"")</f>
        <v/>
      </c>
      <c r="W57" s="18" t="str">
        <f>IF(成绩单!$F57&gt;0,成绩单!W57,"")</f>
        <v/>
      </c>
      <c r="X57" s="18" t="str">
        <f>IF(成绩单!$F57&gt;0,成绩单!X57,"")</f>
        <v/>
      </c>
      <c r="Y57" s="18" t="str">
        <f>IF(成绩单!$F57&gt;0,成绩单!Y57,"")</f>
        <v/>
      </c>
      <c r="Z57" s="18" t="str">
        <f>IF(成绩单!$F57&gt;0,成绩单!Z57,"")</f>
        <v/>
      </c>
      <c r="AA57" s="18" t="str">
        <f>IF(成绩单!$F57&gt;0,成绩单!AA57,"")</f>
        <v/>
      </c>
      <c r="AB57" s="18" t="str">
        <f>IF(成绩单!$F57&gt;0,成绩单!AB57,"")</f>
        <v/>
      </c>
      <c r="AC57" s="18" t="str">
        <f>IF(成绩单!$F57&gt;0,成绩单!AC57,"")</f>
        <v/>
      </c>
      <c r="AD57" s="18" t="str">
        <f>IF(成绩单!$F57&gt;0,成绩单!AD57,"")</f>
        <v/>
      </c>
      <c r="AE57" s="18" t="str">
        <f>IF(成绩单!$F57&gt;0,成绩单!AE57,"")</f>
        <v/>
      </c>
      <c r="AF57" s="18" t="str">
        <f>IF(成绩单!$F57&gt;0,成绩单!AF57,"")</f>
        <v/>
      </c>
      <c r="AG57" s="18" t="str">
        <f>IF(成绩单!$F57&gt;0,成绩单!AG57,"")</f>
        <v/>
      </c>
      <c r="AH57" s="18" t="str">
        <f>IF(成绩单!$F57&gt;0,成绩单!AH57,"")</f>
        <v/>
      </c>
      <c r="AI57" s="18" t="str">
        <f>IF(成绩单!$F57&gt;0,成绩单!AI57,"")</f>
        <v/>
      </c>
      <c r="AJ57" s="18" t="str">
        <f>IF(成绩单!$F57&gt;0,成绩单!AJ57,"")</f>
        <v/>
      </c>
      <c r="AK57" s="18" t="str">
        <f>IF(成绩单!$F57&gt;0,成绩单!AK57,"")</f>
        <v/>
      </c>
      <c r="AL57" s="18" t="str">
        <f>IF(成绩单!$F57&gt;0,成绩单!AL57,"")</f>
        <v/>
      </c>
      <c r="AM57" s="18" t="str">
        <f>IF(成绩单!$F57&gt;0,成绩单!AM57,"")</f>
        <v/>
      </c>
      <c r="AN57" s="18" t="str">
        <f>IF(成绩单!$F57&gt;0,成绩单!AN57,"")</f>
        <v/>
      </c>
      <c r="AO57" s="18" t="str">
        <f>IF(成绩单!$F57&gt;0,成绩单!AO57,"")</f>
        <v/>
      </c>
      <c r="AP57" s="18" t="str">
        <f>IF(成绩单!$F57&gt;0,成绩单!AP57,"")</f>
        <v/>
      </c>
      <c r="AQ57" s="18" t="str">
        <f t="shared" si="11"/>
        <v/>
      </c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</row>
    <row r="58" ht="18.75" customHeight="1" spans="1:43">
      <c r="A58" s="17" t="s">
        <v>62</v>
      </c>
      <c r="B58" s="18">
        <f>90-通关分!D64-SUM(升末班明细!$P$9:$P$10)</f>
        <v>88</v>
      </c>
      <c r="C58" s="18">
        <f>90-通关分!E64-SUM(升末班明细!$P$9:$P$10)</f>
        <v>88</v>
      </c>
      <c r="D58" s="18">
        <f>IF(G58="","",90-通关分!D58-SUM(升末班明细!$P$9:$P$10))</f>
        <v>88</v>
      </c>
      <c r="E58" s="18">
        <f>IF(G58="","",90-通关分!E58-SUM(升末班明细!$P$9:$P$10))</f>
        <v>88</v>
      </c>
      <c r="F58" s="18" t="str">
        <f>IF(成绩单!F58&gt;0,成绩单!F58,"")</f>
        <v/>
      </c>
      <c r="G58" s="18">
        <f>IF(成绩单!$F58&gt;0,成绩单!G58,0)</f>
        <v>0</v>
      </c>
      <c r="H58" s="18" t="str">
        <f>IF(成绩单!$F58&gt;0,成绩单!H58,"")</f>
        <v/>
      </c>
      <c r="I58" s="18" t="str">
        <f>IF(成绩单!$F58&gt;0,成绩单!I58,"")</f>
        <v/>
      </c>
      <c r="J58" s="18" t="str">
        <f>IF(成绩单!$F58&gt;0,成绩单!J58,"")</f>
        <v/>
      </c>
      <c r="K58" s="18" t="str">
        <f>IF(成绩单!$F58&gt;0,成绩单!K58,"")</f>
        <v/>
      </c>
      <c r="L58" s="18" t="str">
        <f>IF(成绩单!$F58&gt;0,成绩单!L58,"")</f>
        <v/>
      </c>
      <c r="M58" s="18" t="str">
        <f>IF(成绩单!$F58&gt;0,成绩单!M58,"")</f>
        <v/>
      </c>
      <c r="N58" s="18" t="str">
        <f>IF(成绩单!$F58&gt;0,成绩单!N58,"")</f>
        <v/>
      </c>
      <c r="O58" s="18" t="str">
        <f>IF(成绩单!$F58&gt;0,成绩单!O58,"")</f>
        <v/>
      </c>
      <c r="P58" s="18" t="str">
        <f>IF(成绩单!$F58&gt;0,成绩单!P58,"")</f>
        <v/>
      </c>
      <c r="Q58" s="18" t="str">
        <f>IF(成绩单!$F58&gt;0,成绩单!Q58,"")</f>
        <v/>
      </c>
      <c r="R58" s="18" t="str">
        <f>IF(成绩单!$F58&gt;0,成绩单!R58,"")</f>
        <v/>
      </c>
      <c r="S58" s="18" t="str">
        <f>IF(成绩单!$F58&gt;0,成绩单!S58,"")</f>
        <v/>
      </c>
      <c r="T58" s="18" t="str">
        <f>IF(成绩单!$F58&gt;0,成绩单!T58,"")</f>
        <v/>
      </c>
      <c r="U58" s="18" t="str">
        <f>IF(成绩单!$F58&gt;0,成绩单!U58,"")</f>
        <v/>
      </c>
      <c r="V58" s="18" t="str">
        <f>IF(成绩单!$F58&gt;0,成绩单!V58,"")</f>
        <v/>
      </c>
      <c r="W58" s="18" t="str">
        <f>IF(成绩单!$F58&gt;0,成绩单!W58,"")</f>
        <v/>
      </c>
      <c r="X58" s="18" t="str">
        <f>IF(成绩单!$F58&gt;0,成绩单!X58,"")</f>
        <v/>
      </c>
      <c r="Y58" s="18" t="str">
        <f>IF(成绩单!$F58&gt;0,成绩单!Y58,"")</f>
        <v/>
      </c>
      <c r="Z58" s="18" t="str">
        <f>IF(成绩单!$F58&gt;0,成绩单!Z58,"")</f>
        <v/>
      </c>
      <c r="AA58" s="18" t="str">
        <f>IF(成绩单!$F58&gt;0,成绩单!AA58,"")</f>
        <v/>
      </c>
      <c r="AB58" s="18" t="str">
        <f>IF(成绩单!$F58&gt;0,成绩单!AB58,"")</f>
        <v/>
      </c>
      <c r="AC58" s="18" t="str">
        <f>IF(成绩单!$F58&gt;0,成绩单!AC58,"")</f>
        <v/>
      </c>
      <c r="AD58" s="18" t="str">
        <f>IF(成绩单!$F58&gt;0,成绩单!AD58,"")</f>
        <v/>
      </c>
      <c r="AE58" s="18" t="str">
        <f>IF(成绩单!$F58&gt;0,成绩单!AE58,"")</f>
        <v/>
      </c>
      <c r="AF58" s="18" t="str">
        <f>IF(成绩单!$F58&gt;0,成绩单!AF58,"")</f>
        <v/>
      </c>
      <c r="AG58" s="18" t="str">
        <f>IF(成绩单!$F58&gt;0,成绩单!AG58,"")</f>
        <v/>
      </c>
      <c r="AH58" s="18" t="str">
        <f>IF(成绩单!$F58&gt;0,成绩单!AH58,"")</f>
        <v/>
      </c>
      <c r="AI58" s="18" t="str">
        <f>IF(成绩单!$F58&gt;0,成绩单!AI58,"")</f>
        <v/>
      </c>
      <c r="AJ58" s="18" t="str">
        <f>IF(成绩单!$F58&gt;0,成绩单!AJ58,"")</f>
        <v/>
      </c>
      <c r="AK58" s="18" t="str">
        <f>IF(成绩单!$F58&gt;0,成绩单!AK58,"")</f>
        <v/>
      </c>
      <c r="AL58" s="18" t="str">
        <f>IF(成绩单!$F58&gt;0,成绩单!AL58,"")</f>
        <v/>
      </c>
      <c r="AM58" s="18" t="str">
        <f>IF(成绩单!$F58&gt;0,成绩单!AM58,"")</f>
        <v/>
      </c>
      <c r="AN58" s="18" t="str">
        <f>IF(成绩单!$F58&gt;0,成绩单!AN58,"")</f>
        <v/>
      </c>
      <c r="AO58" s="18" t="str">
        <f>IF(成绩单!$F58&gt;0,成绩单!AO58,"")</f>
        <v/>
      </c>
      <c r="AP58" s="18" t="str">
        <f>IF(成绩单!$F58&gt;0,成绩单!AP58,"")</f>
        <v/>
      </c>
      <c r="AQ58" s="18" t="str">
        <f t="shared" si="11"/>
        <v/>
      </c>
    </row>
    <row r="59" ht="18.75" customHeight="1" spans="1:43">
      <c r="A59" s="17"/>
      <c r="B59" s="18">
        <f t="shared" ref="B59:C63" si="14">B58</f>
        <v>88</v>
      </c>
      <c r="C59" s="18">
        <f t="shared" si="14"/>
        <v>88</v>
      </c>
      <c r="D59" s="18">
        <f>IF(G59="","",90-通关分!D59-SUM(升末班明细!$P$9:$P$10))</f>
        <v>88</v>
      </c>
      <c r="E59" s="18">
        <f>IF(G59="","",90-通关分!E59-SUM(升末班明细!$P$9:$P$10))</f>
        <v>88</v>
      </c>
      <c r="F59" s="18" t="str">
        <f>IF(成绩单!F59&gt;0,成绩单!F59,"")</f>
        <v/>
      </c>
      <c r="G59" s="18">
        <f>IF(成绩单!$F59&gt;0,成绩单!G59,0)</f>
        <v>0</v>
      </c>
      <c r="H59" s="18" t="str">
        <f>IF(成绩单!$F59&gt;0,成绩单!H59,"")</f>
        <v/>
      </c>
      <c r="I59" s="18" t="str">
        <f>IF(成绩单!$F59&gt;0,成绩单!I59,"")</f>
        <v/>
      </c>
      <c r="J59" s="18" t="str">
        <f>IF(成绩单!$F59&gt;0,成绩单!J59,"")</f>
        <v/>
      </c>
      <c r="K59" s="18" t="str">
        <f>IF(成绩单!$F59&gt;0,成绩单!K59,"")</f>
        <v/>
      </c>
      <c r="L59" s="18" t="str">
        <f>IF(成绩单!$F59&gt;0,成绩单!L59,"")</f>
        <v/>
      </c>
      <c r="M59" s="18" t="str">
        <f>IF(成绩单!$F59&gt;0,成绩单!M59,"")</f>
        <v/>
      </c>
      <c r="N59" s="18" t="str">
        <f>IF(成绩单!$F59&gt;0,成绩单!N59,"")</f>
        <v/>
      </c>
      <c r="O59" s="18" t="str">
        <f>IF(成绩单!$F59&gt;0,成绩单!O59,"")</f>
        <v/>
      </c>
      <c r="P59" s="18" t="str">
        <f>IF(成绩单!$F59&gt;0,成绩单!P59,"")</f>
        <v/>
      </c>
      <c r="Q59" s="18" t="str">
        <f>IF(成绩单!$F59&gt;0,成绩单!Q59,"")</f>
        <v/>
      </c>
      <c r="R59" s="18" t="str">
        <f>IF(成绩单!$F59&gt;0,成绩单!R59,"")</f>
        <v/>
      </c>
      <c r="S59" s="18" t="str">
        <f>IF(成绩单!$F59&gt;0,成绩单!S59,"")</f>
        <v/>
      </c>
      <c r="T59" s="18" t="str">
        <f>IF(成绩单!$F59&gt;0,成绩单!T59,"")</f>
        <v/>
      </c>
      <c r="U59" s="18" t="str">
        <f>IF(成绩单!$F59&gt;0,成绩单!U59,"")</f>
        <v/>
      </c>
      <c r="V59" s="18" t="str">
        <f>IF(成绩单!$F59&gt;0,成绩单!V59,"")</f>
        <v/>
      </c>
      <c r="W59" s="18" t="str">
        <f>IF(成绩单!$F59&gt;0,成绩单!W59,"")</f>
        <v/>
      </c>
      <c r="X59" s="18" t="str">
        <f>IF(成绩单!$F59&gt;0,成绩单!X59,"")</f>
        <v/>
      </c>
      <c r="Y59" s="18" t="str">
        <f>IF(成绩单!$F59&gt;0,成绩单!Y59,"")</f>
        <v/>
      </c>
      <c r="Z59" s="18" t="str">
        <f>IF(成绩单!$F59&gt;0,成绩单!Z59,"")</f>
        <v/>
      </c>
      <c r="AA59" s="18" t="str">
        <f>IF(成绩单!$F59&gt;0,成绩单!AA59,"")</f>
        <v/>
      </c>
      <c r="AB59" s="18" t="str">
        <f>IF(成绩单!$F59&gt;0,成绩单!AB59,"")</f>
        <v/>
      </c>
      <c r="AC59" s="18" t="str">
        <f>IF(成绩单!$F59&gt;0,成绩单!AC59,"")</f>
        <v/>
      </c>
      <c r="AD59" s="18" t="str">
        <f>IF(成绩单!$F59&gt;0,成绩单!AD59,"")</f>
        <v/>
      </c>
      <c r="AE59" s="18" t="str">
        <f>IF(成绩单!$F59&gt;0,成绩单!AE59,"")</f>
        <v/>
      </c>
      <c r="AF59" s="18" t="str">
        <f>IF(成绩单!$F59&gt;0,成绩单!AF59,"")</f>
        <v/>
      </c>
      <c r="AG59" s="18" t="str">
        <f>IF(成绩单!$F59&gt;0,成绩单!AG59,"")</f>
        <v/>
      </c>
      <c r="AH59" s="18" t="str">
        <f>IF(成绩单!$F59&gt;0,成绩单!AH59,"")</f>
        <v/>
      </c>
      <c r="AI59" s="18" t="str">
        <f>IF(成绩单!$F59&gt;0,成绩单!AI59,"")</f>
        <v/>
      </c>
      <c r="AJ59" s="18" t="str">
        <f>IF(成绩单!$F59&gt;0,成绩单!AJ59,"")</f>
        <v/>
      </c>
      <c r="AK59" s="18" t="str">
        <f>IF(成绩单!$F59&gt;0,成绩单!AK59,"")</f>
        <v/>
      </c>
      <c r="AL59" s="18" t="str">
        <f>IF(成绩单!$F59&gt;0,成绩单!AL59,"")</f>
        <v/>
      </c>
      <c r="AM59" s="18" t="str">
        <f>IF(成绩单!$F59&gt;0,成绩单!AM59,"")</f>
        <v/>
      </c>
      <c r="AN59" s="18" t="str">
        <f>IF(成绩单!$F59&gt;0,成绩单!AN59,"")</f>
        <v/>
      </c>
      <c r="AO59" s="18" t="str">
        <f>IF(成绩单!$F59&gt;0,成绩单!AO59,"")</f>
        <v/>
      </c>
      <c r="AP59" s="18" t="str">
        <f>IF(成绩单!$F59&gt;0,成绩单!AP59,"")</f>
        <v/>
      </c>
      <c r="AQ59" s="18" t="str">
        <f t="shared" si="11"/>
        <v/>
      </c>
    </row>
    <row r="60" ht="18.75" customHeight="1" spans="1:43">
      <c r="A60" s="17"/>
      <c r="B60" s="18">
        <f t="shared" si="14"/>
        <v>88</v>
      </c>
      <c r="C60" s="18">
        <f t="shared" si="14"/>
        <v>88</v>
      </c>
      <c r="D60" s="18">
        <f>IF(G60="","",90-通关分!D60-SUM(升末班明细!$P$9:$P$10))</f>
        <v>88</v>
      </c>
      <c r="E60" s="18">
        <f>IF(G60="","",90-通关分!E60-SUM(升末班明细!$P$9:$P$10))</f>
        <v>88</v>
      </c>
      <c r="F60" s="18" t="str">
        <f>IF(成绩单!F60&gt;0,成绩单!F60,"")</f>
        <v/>
      </c>
      <c r="G60" s="18">
        <f>IF(成绩单!$F60&gt;0,成绩单!G60,0)</f>
        <v>0</v>
      </c>
      <c r="H60" s="18" t="str">
        <f>IF(成绩单!$F60&gt;0,成绩单!H60,"")</f>
        <v/>
      </c>
      <c r="I60" s="18" t="str">
        <f>IF(成绩单!$F60&gt;0,成绩单!I60,"")</f>
        <v/>
      </c>
      <c r="J60" s="18" t="str">
        <f>IF(成绩单!$F60&gt;0,成绩单!J60,"")</f>
        <v/>
      </c>
      <c r="K60" s="18" t="str">
        <f>IF(成绩单!$F60&gt;0,成绩单!K60,"")</f>
        <v/>
      </c>
      <c r="L60" s="18" t="str">
        <f>IF(成绩单!$F60&gt;0,成绩单!L60,"")</f>
        <v/>
      </c>
      <c r="M60" s="18" t="str">
        <f>IF(成绩单!$F60&gt;0,成绩单!M60,"")</f>
        <v/>
      </c>
      <c r="N60" s="18" t="str">
        <f>IF(成绩单!$F60&gt;0,成绩单!N60,"")</f>
        <v/>
      </c>
      <c r="O60" s="18" t="str">
        <f>IF(成绩单!$F60&gt;0,成绩单!O60,"")</f>
        <v/>
      </c>
      <c r="P60" s="18" t="str">
        <f>IF(成绩单!$F60&gt;0,成绩单!P60,"")</f>
        <v/>
      </c>
      <c r="Q60" s="18" t="str">
        <f>IF(成绩单!$F60&gt;0,成绩单!Q60,"")</f>
        <v/>
      </c>
      <c r="R60" s="18" t="str">
        <f>IF(成绩单!$F60&gt;0,成绩单!R60,"")</f>
        <v/>
      </c>
      <c r="S60" s="18" t="str">
        <f>IF(成绩单!$F60&gt;0,成绩单!S60,"")</f>
        <v/>
      </c>
      <c r="T60" s="18" t="str">
        <f>IF(成绩单!$F60&gt;0,成绩单!T60,"")</f>
        <v/>
      </c>
      <c r="U60" s="18" t="str">
        <f>IF(成绩单!$F60&gt;0,成绩单!U60,"")</f>
        <v/>
      </c>
      <c r="V60" s="18" t="str">
        <f>IF(成绩单!$F60&gt;0,成绩单!V60,"")</f>
        <v/>
      </c>
      <c r="W60" s="18" t="str">
        <f>IF(成绩单!$F60&gt;0,成绩单!W60,"")</f>
        <v/>
      </c>
      <c r="X60" s="18" t="str">
        <f>IF(成绩单!$F60&gt;0,成绩单!X60,"")</f>
        <v/>
      </c>
      <c r="Y60" s="18" t="str">
        <f>IF(成绩单!$F60&gt;0,成绩单!Y60,"")</f>
        <v/>
      </c>
      <c r="Z60" s="18" t="str">
        <f>IF(成绩单!$F60&gt;0,成绩单!Z60,"")</f>
        <v/>
      </c>
      <c r="AA60" s="18" t="str">
        <f>IF(成绩单!$F60&gt;0,成绩单!AA60,"")</f>
        <v/>
      </c>
      <c r="AB60" s="18" t="str">
        <f>IF(成绩单!$F60&gt;0,成绩单!AB60,"")</f>
        <v/>
      </c>
      <c r="AC60" s="18" t="str">
        <f>IF(成绩单!$F60&gt;0,成绩单!AC60,"")</f>
        <v/>
      </c>
      <c r="AD60" s="18" t="str">
        <f>IF(成绩单!$F60&gt;0,成绩单!AD60,"")</f>
        <v/>
      </c>
      <c r="AE60" s="18" t="str">
        <f>IF(成绩单!$F60&gt;0,成绩单!AE60,"")</f>
        <v/>
      </c>
      <c r="AF60" s="18" t="str">
        <f>IF(成绩单!$F60&gt;0,成绩单!AF60,"")</f>
        <v/>
      </c>
      <c r="AG60" s="18" t="str">
        <f>IF(成绩单!$F60&gt;0,成绩单!AG60,"")</f>
        <v/>
      </c>
      <c r="AH60" s="18" t="str">
        <f>IF(成绩单!$F60&gt;0,成绩单!AH60,"")</f>
        <v/>
      </c>
      <c r="AI60" s="18" t="str">
        <f>IF(成绩单!$F60&gt;0,成绩单!AI60,"")</f>
        <v/>
      </c>
      <c r="AJ60" s="18" t="str">
        <f>IF(成绩单!$F60&gt;0,成绩单!AJ60,"")</f>
        <v/>
      </c>
      <c r="AK60" s="18" t="str">
        <f>IF(成绩单!$F60&gt;0,成绩单!AK60,"")</f>
        <v/>
      </c>
      <c r="AL60" s="18" t="str">
        <f>IF(成绩单!$F60&gt;0,成绩单!AL60,"")</f>
        <v/>
      </c>
      <c r="AM60" s="18" t="str">
        <f>IF(成绩单!$F60&gt;0,成绩单!AM60,"")</f>
        <v/>
      </c>
      <c r="AN60" s="18" t="str">
        <f>IF(成绩单!$F60&gt;0,成绩单!AN60,"")</f>
        <v/>
      </c>
      <c r="AO60" s="18" t="str">
        <f>IF(成绩单!$F60&gt;0,成绩单!AO60,"")</f>
        <v/>
      </c>
      <c r="AP60" s="18" t="str">
        <f>IF(成绩单!$F60&gt;0,成绩单!AP60,"")</f>
        <v/>
      </c>
      <c r="AQ60" s="18" t="str">
        <f t="shared" si="11"/>
        <v/>
      </c>
    </row>
    <row r="61" ht="18.75" customHeight="1" spans="1:43">
      <c r="A61" s="17"/>
      <c r="B61" s="18">
        <f t="shared" si="14"/>
        <v>88</v>
      </c>
      <c r="C61" s="18">
        <f t="shared" si="14"/>
        <v>88</v>
      </c>
      <c r="D61" s="18">
        <f>IF(G61="","",90-通关分!D61-SUM(升末班明细!$P$9:$P$10))</f>
        <v>88</v>
      </c>
      <c r="E61" s="18">
        <f>IF(G61="","",90-通关分!E61-SUM(升末班明细!$P$9:$P$10))</f>
        <v>88</v>
      </c>
      <c r="F61" s="18" t="str">
        <f>IF(成绩单!F61&gt;0,成绩单!F61,"")</f>
        <v/>
      </c>
      <c r="G61" s="18">
        <f>IF(成绩单!$F61&gt;0,成绩单!G61,0)</f>
        <v>0</v>
      </c>
      <c r="H61" s="18" t="str">
        <f>IF(成绩单!$F61&gt;0,成绩单!H61,"")</f>
        <v/>
      </c>
      <c r="I61" s="18" t="str">
        <f>IF(成绩单!$F61&gt;0,成绩单!I61,"")</f>
        <v/>
      </c>
      <c r="J61" s="18" t="str">
        <f>IF(成绩单!$F61&gt;0,成绩单!J61,"")</f>
        <v/>
      </c>
      <c r="K61" s="18" t="str">
        <f>IF(成绩单!$F61&gt;0,成绩单!K61,"")</f>
        <v/>
      </c>
      <c r="L61" s="18" t="str">
        <f>IF(成绩单!$F61&gt;0,成绩单!L61,"")</f>
        <v/>
      </c>
      <c r="M61" s="18" t="str">
        <f>IF(成绩单!$F61&gt;0,成绩单!M61,"")</f>
        <v/>
      </c>
      <c r="N61" s="18" t="str">
        <f>IF(成绩单!$F61&gt;0,成绩单!N61,"")</f>
        <v/>
      </c>
      <c r="O61" s="18" t="str">
        <f>IF(成绩单!$F61&gt;0,成绩单!O61,"")</f>
        <v/>
      </c>
      <c r="P61" s="18" t="str">
        <f>IF(成绩单!$F61&gt;0,成绩单!P61,"")</f>
        <v/>
      </c>
      <c r="Q61" s="18" t="str">
        <f>IF(成绩单!$F61&gt;0,成绩单!Q61,"")</f>
        <v/>
      </c>
      <c r="R61" s="18" t="str">
        <f>IF(成绩单!$F61&gt;0,成绩单!R61,"")</f>
        <v/>
      </c>
      <c r="S61" s="18" t="str">
        <f>IF(成绩单!$F61&gt;0,成绩单!S61,"")</f>
        <v/>
      </c>
      <c r="T61" s="18" t="str">
        <f>IF(成绩单!$F61&gt;0,成绩单!T61,"")</f>
        <v/>
      </c>
      <c r="U61" s="18" t="str">
        <f>IF(成绩单!$F61&gt;0,成绩单!U61,"")</f>
        <v/>
      </c>
      <c r="V61" s="18" t="str">
        <f>IF(成绩单!$F61&gt;0,成绩单!V61,"")</f>
        <v/>
      </c>
      <c r="W61" s="18" t="str">
        <f>IF(成绩单!$F61&gt;0,成绩单!W61,"")</f>
        <v/>
      </c>
      <c r="X61" s="18" t="str">
        <f>IF(成绩单!$F61&gt;0,成绩单!X61,"")</f>
        <v/>
      </c>
      <c r="Y61" s="18" t="str">
        <f>IF(成绩单!$F61&gt;0,成绩单!Y61,"")</f>
        <v/>
      </c>
      <c r="Z61" s="18" t="str">
        <f>IF(成绩单!$F61&gt;0,成绩单!Z61,"")</f>
        <v/>
      </c>
      <c r="AA61" s="18" t="str">
        <f>IF(成绩单!$F61&gt;0,成绩单!AA61,"")</f>
        <v/>
      </c>
      <c r="AB61" s="18" t="str">
        <f>IF(成绩单!$F61&gt;0,成绩单!AB61,"")</f>
        <v/>
      </c>
      <c r="AC61" s="18" t="str">
        <f>IF(成绩单!$F61&gt;0,成绩单!AC61,"")</f>
        <v/>
      </c>
      <c r="AD61" s="18" t="str">
        <f>IF(成绩单!$F61&gt;0,成绩单!AD61,"")</f>
        <v/>
      </c>
      <c r="AE61" s="18" t="str">
        <f>IF(成绩单!$F61&gt;0,成绩单!AE61,"")</f>
        <v/>
      </c>
      <c r="AF61" s="18" t="str">
        <f>IF(成绩单!$F61&gt;0,成绩单!AF61,"")</f>
        <v/>
      </c>
      <c r="AG61" s="18" t="str">
        <f>IF(成绩单!$F61&gt;0,成绩单!AG61,"")</f>
        <v/>
      </c>
      <c r="AH61" s="18" t="str">
        <f>IF(成绩单!$F61&gt;0,成绩单!AH61,"")</f>
        <v/>
      </c>
      <c r="AI61" s="18" t="str">
        <f>IF(成绩单!$F61&gt;0,成绩单!AI61,"")</f>
        <v/>
      </c>
      <c r="AJ61" s="18" t="str">
        <f>IF(成绩单!$F61&gt;0,成绩单!AJ61,"")</f>
        <v/>
      </c>
      <c r="AK61" s="18" t="str">
        <f>IF(成绩单!$F61&gt;0,成绩单!AK61,"")</f>
        <v/>
      </c>
      <c r="AL61" s="18" t="str">
        <f>IF(成绩单!$F61&gt;0,成绩单!AL61,"")</f>
        <v/>
      </c>
      <c r="AM61" s="18" t="str">
        <f>IF(成绩单!$F61&gt;0,成绩单!AM61,"")</f>
        <v/>
      </c>
      <c r="AN61" s="18" t="str">
        <f>IF(成绩单!$F61&gt;0,成绩单!AN61,"")</f>
        <v/>
      </c>
      <c r="AO61" s="18" t="str">
        <f>IF(成绩单!$F61&gt;0,成绩单!AO61,"")</f>
        <v/>
      </c>
      <c r="AP61" s="18" t="str">
        <f>IF(成绩单!$F61&gt;0,成绩单!AP61,"")</f>
        <v/>
      </c>
      <c r="AQ61" s="18" t="str">
        <f t="shared" si="11"/>
        <v/>
      </c>
    </row>
    <row r="62" ht="18.75" customHeight="1" spans="1:43">
      <c r="A62" s="17"/>
      <c r="B62" s="18">
        <f t="shared" si="14"/>
        <v>88</v>
      </c>
      <c r="C62" s="18">
        <f t="shared" si="14"/>
        <v>88</v>
      </c>
      <c r="D62" s="18">
        <f>IF(G62="","",90-通关分!D62-SUM(升末班明细!$P$9:$P$10))</f>
        <v>88</v>
      </c>
      <c r="E62" s="18">
        <f>IF(G62="","",90-通关分!E62-SUM(升末班明细!$P$9:$P$10))</f>
        <v>88</v>
      </c>
      <c r="F62" s="18" t="str">
        <f>IF(成绩单!F62&gt;0,成绩单!F62,"")</f>
        <v/>
      </c>
      <c r="G62" s="18">
        <f>IF(成绩单!$F62&gt;0,成绩单!G62,0)</f>
        <v>0</v>
      </c>
      <c r="H62" s="18" t="str">
        <f>IF(成绩单!$F62&gt;0,成绩单!H62,"")</f>
        <v/>
      </c>
      <c r="I62" s="18" t="str">
        <f>IF(成绩单!$F62&gt;0,成绩单!I62,"")</f>
        <v/>
      </c>
      <c r="J62" s="18" t="str">
        <f>IF(成绩单!$F62&gt;0,成绩单!J62,"")</f>
        <v/>
      </c>
      <c r="K62" s="18" t="str">
        <f>IF(成绩单!$F62&gt;0,成绩单!K62,"")</f>
        <v/>
      </c>
      <c r="L62" s="18" t="str">
        <f>IF(成绩单!$F62&gt;0,成绩单!L62,"")</f>
        <v/>
      </c>
      <c r="M62" s="18" t="str">
        <f>IF(成绩单!$F62&gt;0,成绩单!M62,"")</f>
        <v/>
      </c>
      <c r="N62" s="18" t="str">
        <f>IF(成绩单!$F62&gt;0,成绩单!N62,"")</f>
        <v/>
      </c>
      <c r="O62" s="18" t="str">
        <f>IF(成绩单!$F62&gt;0,成绩单!O62,"")</f>
        <v/>
      </c>
      <c r="P62" s="18" t="str">
        <f>IF(成绩单!$F62&gt;0,成绩单!P62,"")</f>
        <v/>
      </c>
      <c r="Q62" s="18" t="str">
        <f>IF(成绩单!$F62&gt;0,成绩单!Q62,"")</f>
        <v/>
      </c>
      <c r="R62" s="18" t="str">
        <f>IF(成绩单!$F62&gt;0,成绩单!R62,"")</f>
        <v/>
      </c>
      <c r="S62" s="18" t="str">
        <f>IF(成绩单!$F62&gt;0,成绩单!S62,"")</f>
        <v/>
      </c>
      <c r="T62" s="18" t="str">
        <f>IF(成绩单!$F62&gt;0,成绩单!T62,"")</f>
        <v/>
      </c>
      <c r="U62" s="18" t="str">
        <f>IF(成绩单!$F62&gt;0,成绩单!U62,"")</f>
        <v/>
      </c>
      <c r="V62" s="18" t="str">
        <f>IF(成绩单!$F62&gt;0,成绩单!V62,"")</f>
        <v/>
      </c>
      <c r="W62" s="18" t="str">
        <f>IF(成绩单!$F62&gt;0,成绩单!W62,"")</f>
        <v/>
      </c>
      <c r="X62" s="18" t="str">
        <f>IF(成绩单!$F62&gt;0,成绩单!X62,"")</f>
        <v/>
      </c>
      <c r="Y62" s="18" t="str">
        <f>IF(成绩单!$F62&gt;0,成绩单!Y62,"")</f>
        <v/>
      </c>
      <c r="Z62" s="18" t="str">
        <f>IF(成绩单!$F62&gt;0,成绩单!Z62,"")</f>
        <v/>
      </c>
      <c r="AA62" s="18" t="str">
        <f>IF(成绩单!$F62&gt;0,成绩单!AA62,"")</f>
        <v/>
      </c>
      <c r="AB62" s="18" t="str">
        <f>IF(成绩单!$F62&gt;0,成绩单!AB62,"")</f>
        <v/>
      </c>
      <c r="AC62" s="18" t="str">
        <f>IF(成绩单!$F62&gt;0,成绩单!AC62,"")</f>
        <v/>
      </c>
      <c r="AD62" s="18" t="str">
        <f>IF(成绩单!$F62&gt;0,成绩单!AD62,"")</f>
        <v/>
      </c>
      <c r="AE62" s="18" t="str">
        <f>IF(成绩单!$F62&gt;0,成绩单!AE62,"")</f>
        <v/>
      </c>
      <c r="AF62" s="18" t="str">
        <f>IF(成绩单!$F62&gt;0,成绩单!AF62,"")</f>
        <v/>
      </c>
      <c r="AG62" s="18" t="str">
        <f>IF(成绩单!$F62&gt;0,成绩单!AG62,"")</f>
        <v/>
      </c>
      <c r="AH62" s="18" t="str">
        <f>IF(成绩单!$F62&gt;0,成绩单!AH62,"")</f>
        <v/>
      </c>
      <c r="AI62" s="18" t="str">
        <f>IF(成绩单!$F62&gt;0,成绩单!AI62,"")</f>
        <v/>
      </c>
      <c r="AJ62" s="18" t="str">
        <f>IF(成绩单!$F62&gt;0,成绩单!AJ62,"")</f>
        <v/>
      </c>
      <c r="AK62" s="18" t="str">
        <f>IF(成绩单!$F62&gt;0,成绩单!AK62,"")</f>
        <v/>
      </c>
      <c r="AL62" s="18" t="str">
        <f>IF(成绩单!$F62&gt;0,成绩单!AL62,"")</f>
        <v/>
      </c>
      <c r="AM62" s="18" t="str">
        <f>IF(成绩单!$F62&gt;0,成绩单!AM62,"")</f>
        <v/>
      </c>
      <c r="AN62" s="18" t="str">
        <f>IF(成绩单!$F62&gt;0,成绩单!AN62,"")</f>
        <v/>
      </c>
      <c r="AO62" s="18" t="str">
        <f>IF(成绩单!$F62&gt;0,成绩单!AO62,"")</f>
        <v/>
      </c>
      <c r="AP62" s="18" t="str">
        <f>IF(成绩单!$F62&gt;0,成绩单!AP62,"")</f>
        <v/>
      </c>
      <c r="AQ62" s="18" t="str">
        <f t="shared" si="11"/>
        <v/>
      </c>
    </row>
    <row r="63" ht="18.75" customHeight="1" spans="1:43">
      <c r="A63" s="17"/>
      <c r="B63" s="18">
        <f t="shared" si="14"/>
        <v>88</v>
      </c>
      <c r="C63" s="18">
        <f t="shared" si="14"/>
        <v>88</v>
      </c>
      <c r="D63" s="18">
        <f>IF(G63="","",90-通关分!D63-SUM(升末班明细!$P$9:$P$10))</f>
        <v>88</v>
      </c>
      <c r="E63" s="18">
        <f>IF(G63="","",90-通关分!E63-SUM(升末班明细!$P$9:$P$10))</f>
        <v>88</v>
      </c>
      <c r="F63" s="18" t="str">
        <f>IF(成绩单!F63&gt;0,成绩单!F63,"")</f>
        <v/>
      </c>
      <c r="G63" s="18">
        <f>IF(成绩单!$F63&gt;0,成绩单!G63,0)</f>
        <v>0</v>
      </c>
      <c r="H63" s="18" t="str">
        <f>IF(成绩单!$F63&gt;0,成绩单!H63,"")</f>
        <v/>
      </c>
      <c r="I63" s="18" t="str">
        <f>IF(成绩单!$F63&gt;0,成绩单!I63,"")</f>
        <v/>
      </c>
      <c r="J63" s="18" t="str">
        <f>IF(成绩单!$F63&gt;0,成绩单!J63,"")</f>
        <v/>
      </c>
      <c r="K63" s="18" t="str">
        <f>IF(成绩单!$F63&gt;0,成绩单!K63,"")</f>
        <v/>
      </c>
      <c r="L63" s="18" t="str">
        <f>IF(成绩单!$F63&gt;0,成绩单!L63,"")</f>
        <v/>
      </c>
      <c r="M63" s="18" t="str">
        <f>IF(成绩单!$F63&gt;0,成绩单!M63,"")</f>
        <v/>
      </c>
      <c r="N63" s="18" t="str">
        <f>IF(成绩单!$F63&gt;0,成绩单!N63,"")</f>
        <v/>
      </c>
      <c r="O63" s="18" t="str">
        <f>IF(成绩单!$F63&gt;0,成绩单!O63,"")</f>
        <v/>
      </c>
      <c r="P63" s="18" t="str">
        <f>IF(成绩单!$F63&gt;0,成绩单!P63,"")</f>
        <v/>
      </c>
      <c r="Q63" s="18" t="str">
        <f>IF(成绩单!$F63&gt;0,成绩单!Q63,"")</f>
        <v/>
      </c>
      <c r="R63" s="18" t="str">
        <f>IF(成绩单!$F63&gt;0,成绩单!R63,"")</f>
        <v/>
      </c>
      <c r="S63" s="18" t="str">
        <f>IF(成绩单!$F63&gt;0,成绩单!S63,"")</f>
        <v/>
      </c>
      <c r="T63" s="18" t="str">
        <f>IF(成绩单!$F63&gt;0,成绩单!T63,"")</f>
        <v/>
      </c>
      <c r="U63" s="18" t="str">
        <f>IF(成绩单!$F63&gt;0,成绩单!U63,"")</f>
        <v/>
      </c>
      <c r="V63" s="18" t="str">
        <f>IF(成绩单!$F63&gt;0,成绩单!V63,"")</f>
        <v/>
      </c>
      <c r="W63" s="18" t="str">
        <f>IF(成绩单!$F63&gt;0,成绩单!W63,"")</f>
        <v/>
      </c>
      <c r="X63" s="18" t="str">
        <f>IF(成绩单!$F63&gt;0,成绩单!X63,"")</f>
        <v/>
      </c>
      <c r="Y63" s="18" t="str">
        <f>IF(成绩单!$F63&gt;0,成绩单!Y63,"")</f>
        <v/>
      </c>
      <c r="Z63" s="18" t="str">
        <f>IF(成绩单!$F63&gt;0,成绩单!Z63,"")</f>
        <v/>
      </c>
      <c r="AA63" s="18" t="str">
        <f>IF(成绩单!$F63&gt;0,成绩单!AA63,"")</f>
        <v/>
      </c>
      <c r="AB63" s="18" t="str">
        <f>IF(成绩单!$F63&gt;0,成绩单!AB63,"")</f>
        <v/>
      </c>
      <c r="AC63" s="18" t="str">
        <f>IF(成绩单!$F63&gt;0,成绩单!AC63,"")</f>
        <v/>
      </c>
      <c r="AD63" s="18" t="str">
        <f>IF(成绩单!$F63&gt;0,成绩单!AD63,"")</f>
        <v/>
      </c>
      <c r="AE63" s="18" t="str">
        <f>IF(成绩单!$F63&gt;0,成绩单!AE63,"")</f>
        <v/>
      </c>
      <c r="AF63" s="18" t="str">
        <f>IF(成绩单!$F63&gt;0,成绩单!AF63,"")</f>
        <v/>
      </c>
      <c r="AG63" s="18" t="str">
        <f>IF(成绩单!$F63&gt;0,成绩单!AG63,"")</f>
        <v/>
      </c>
      <c r="AH63" s="18" t="str">
        <f>IF(成绩单!$F63&gt;0,成绩单!AH63,"")</f>
        <v/>
      </c>
      <c r="AI63" s="18" t="str">
        <f>IF(成绩单!$F63&gt;0,成绩单!AI63,"")</f>
        <v/>
      </c>
      <c r="AJ63" s="18" t="str">
        <f>IF(成绩单!$F63&gt;0,成绩单!AJ63,"")</f>
        <v/>
      </c>
      <c r="AK63" s="18" t="str">
        <f>IF(成绩单!$F63&gt;0,成绩单!AK63,"")</f>
        <v/>
      </c>
      <c r="AL63" s="18" t="str">
        <f>IF(成绩单!$F63&gt;0,成绩单!AL63,"")</f>
        <v/>
      </c>
      <c r="AM63" s="18" t="str">
        <f>IF(成绩单!$F63&gt;0,成绩单!AM63,"")</f>
        <v/>
      </c>
      <c r="AN63" s="18" t="str">
        <f>IF(成绩单!$F63&gt;0,成绩单!AN63,"")</f>
        <v/>
      </c>
      <c r="AO63" s="18" t="str">
        <f>IF(成绩单!$F63&gt;0,成绩单!AO63,"")</f>
        <v/>
      </c>
      <c r="AP63" s="18" t="str">
        <f>IF(成绩单!$F63&gt;0,成绩单!AP63,"")</f>
        <v/>
      </c>
      <c r="AQ63" s="18" t="str">
        <f t="shared" si="11"/>
        <v/>
      </c>
    </row>
    <row r="64" s="1" customFormat="1" ht="18.75" customHeight="1" spans="1:201">
      <c r="A64" s="17"/>
      <c r="B64" s="110" t="s">
        <v>26</v>
      </c>
      <c r="C64" s="111"/>
      <c r="D64" s="111"/>
      <c r="E64" s="111"/>
      <c r="F64" s="18"/>
      <c r="G64" s="18">
        <f>IF(成绩单!$F64&gt;0,成绩单!G64,0)</f>
        <v>0</v>
      </c>
      <c r="H64" s="18" t="str">
        <f>IF(成绩单!$F64&gt;0,成绩单!H64,"")</f>
        <v/>
      </c>
      <c r="I64" s="18" t="str">
        <f>IF(成绩单!$F64&gt;0,成绩单!I64,"")</f>
        <v/>
      </c>
      <c r="J64" s="18" t="str">
        <f>IF(成绩单!$F64&gt;0,成绩单!J64,"")</f>
        <v/>
      </c>
      <c r="K64" s="18" t="str">
        <f>IF(成绩单!$F64&gt;0,成绩单!K64,"")</f>
        <v/>
      </c>
      <c r="L64" s="18" t="str">
        <f>IF(成绩单!$F64&gt;0,成绩单!L64,"")</f>
        <v/>
      </c>
      <c r="M64" s="18" t="str">
        <f>IF(成绩单!$F64&gt;0,成绩单!M64,"")</f>
        <v/>
      </c>
      <c r="N64" s="18" t="str">
        <f>IF(成绩单!$F64&gt;0,成绩单!N64,"")</f>
        <v/>
      </c>
      <c r="O64" s="18" t="str">
        <f>IF(成绩单!$F64&gt;0,成绩单!O64,"")</f>
        <v/>
      </c>
      <c r="P64" s="18" t="str">
        <f>IF(成绩单!$F64&gt;0,成绩单!P64,"")</f>
        <v/>
      </c>
      <c r="Q64" s="18" t="str">
        <f>IF(成绩单!$F64&gt;0,成绩单!Q64,"")</f>
        <v/>
      </c>
      <c r="R64" s="18" t="str">
        <f>IF(成绩单!$F64&gt;0,成绩单!R64,"")</f>
        <v/>
      </c>
      <c r="S64" s="18" t="str">
        <f>IF(成绩单!$F64&gt;0,成绩单!S64,"")</f>
        <v/>
      </c>
      <c r="T64" s="18" t="str">
        <f>IF(成绩单!$F64&gt;0,成绩单!T64,"")</f>
        <v/>
      </c>
      <c r="U64" s="18" t="str">
        <f>IF(成绩单!$F64&gt;0,成绩单!U64,"")</f>
        <v/>
      </c>
      <c r="V64" s="18" t="str">
        <f>IF(成绩单!$F64&gt;0,成绩单!V64,"")</f>
        <v/>
      </c>
      <c r="W64" s="18" t="str">
        <f>IF(成绩单!$F64&gt;0,成绩单!W64,"")</f>
        <v/>
      </c>
      <c r="X64" s="18" t="str">
        <f>IF(成绩单!$F64&gt;0,成绩单!X64,"")</f>
        <v/>
      </c>
      <c r="Y64" s="18" t="str">
        <f>IF(成绩单!$F64&gt;0,成绩单!Y64,"")</f>
        <v/>
      </c>
      <c r="Z64" s="18" t="str">
        <f>IF(成绩单!$F64&gt;0,成绩单!Z64,"")</f>
        <v/>
      </c>
      <c r="AA64" s="18" t="str">
        <f>IF(成绩单!$F64&gt;0,成绩单!AA64,"")</f>
        <v/>
      </c>
      <c r="AB64" s="18" t="str">
        <f>IF(成绩单!$F64&gt;0,成绩单!AB64,"")</f>
        <v/>
      </c>
      <c r="AC64" s="18" t="str">
        <f>IF(成绩单!$F64&gt;0,成绩单!AC64,"")</f>
        <v/>
      </c>
      <c r="AD64" s="18" t="str">
        <f>IF(成绩单!$F64&gt;0,成绩单!AD64,"")</f>
        <v/>
      </c>
      <c r="AE64" s="18" t="str">
        <f>IF(成绩单!$F64&gt;0,成绩单!AE64,"")</f>
        <v/>
      </c>
      <c r="AF64" s="18" t="str">
        <f>IF(成绩单!$F64&gt;0,成绩单!AF64,"")</f>
        <v/>
      </c>
      <c r="AG64" s="18" t="str">
        <f>IF(成绩单!$F64&gt;0,成绩单!AG64,"")</f>
        <v/>
      </c>
      <c r="AH64" s="18" t="str">
        <f>IF(成绩单!$F64&gt;0,成绩单!AH64,"")</f>
        <v/>
      </c>
      <c r="AI64" s="18" t="str">
        <f>IF(成绩单!$F64&gt;0,成绩单!AI64,"")</f>
        <v/>
      </c>
      <c r="AJ64" s="18" t="str">
        <f>IF(成绩单!$F64&gt;0,成绩单!AJ64,"")</f>
        <v/>
      </c>
      <c r="AK64" s="18" t="str">
        <f>IF(成绩单!$F64&gt;0,成绩单!AK64,"")</f>
        <v/>
      </c>
      <c r="AL64" s="18" t="str">
        <f>IF(成绩单!$F64&gt;0,成绩单!AL64,"")</f>
        <v/>
      </c>
      <c r="AM64" s="18" t="str">
        <f>IF(成绩单!$F64&gt;0,成绩单!AM64,"")</f>
        <v/>
      </c>
      <c r="AN64" s="18" t="str">
        <f>IF(成绩单!$F64&gt;0,成绩单!AN64,"")</f>
        <v/>
      </c>
      <c r="AO64" s="18" t="str">
        <f>IF(成绩单!$F64&gt;0,成绩单!AO64,"")</f>
        <v/>
      </c>
      <c r="AP64" s="18" t="str">
        <f>IF(成绩单!$F64&gt;0,成绩单!AP64,"")</f>
        <v/>
      </c>
      <c r="AQ64" s="18" t="str">
        <f t="shared" si="11"/>
        <v/>
      </c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29"/>
      <c r="GF64" s="29"/>
      <c r="GG64" s="29"/>
      <c r="GH64" s="29"/>
      <c r="GI64" s="29"/>
      <c r="GJ64" s="29"/>
      <c r="GK64" s="29"/>
      <c r="GL64" s="29"/>
      <c r="GM64" s="29"/>
      <c r="GN64" s="29"/>
      <c r="GO64" s="29"/>
      <c r="GP64" s="29"/>
      <c r="GQ64" s="29"/>
      <c r="GR64" s="29"/>
      <c r="GS64" s="29"/>
    </row>
    <row r="65" ht="18.75" customHeight="1" spans="1:43">
      <c r="A65" s="17" t="s">
        <v>63</v>
      </c>
      <c r="B65" s="18">
        <f>90-通关分!D71-SUM(升末班明细!$P$9:$P$10)</f>
        <v>88</v>
      </c>
      <c r="C65" s="18">
        <f>90-通关分!E71-SUM(升末班明细!$P$9:$P$10)</f>
        <v>88</v>
      </c>
      <c r="D65" s="18">
        <f>IF(G65="","",90-通关分!D65-SUM(升末班明细!$P$9:$P$10))</f>
        <v>88</v>
      </c>
      <c r="E65" s="18">
        <f>IF(G65="","",90-通关分!E65-SUM(升末班明细!$P$9:$P$10))</f>
        <v>88</v>
      </c>
      <c r="F65" s="18" t="str">
        <f>IF(成绩单!F65&gt;0,成绩单!F65,"")</f>
        <v/>
      </c>
      <c r="G65" s="18">
        <f>IF(成绩单!$F65&gt;0,成绩单!G65,0)</f>
        <v>0</v>
      </c>
      <c r="H65" s="18" t="str">
        <f>IF(成绩单!$F65&gt;0,成绩单!H65,"")</f>
        <v/>
      </c>
      <c r="I65" s="18" t="str">
        <f>IF(成绩单!$F65&gt;0,成绩单!I65,"")</f>
        <v/>
      </c>
      <c r="J65" s="18" t="str">
        <f>IF(成绩单!$F65&gt;0,成绩单!J65,"")</f>
        <v/>
      </c>
      <c r="K65" s="18" t="str">
        <f>IF(成绩单!$F65&gt;0,成绩单!K65,"")</f>
        <v/>
      </c>
      <c r="L65" s="18" t="str">
        <f>IF(成绩单!$F65&gt;0,成绩单!L65,"")</f>
        <v/>
      </c>
      <c r="M65" s="18" t="str">
        <f>IF(成绩单!$F65&gt;0,成绩单!M65,"")</f>
        <v/>
      </c>
      <c r="N65" s="18" t="str">
        <f>IF(成绩单!$F65&gt;0,成绩单!N65,"")</f>
        <v/>
      </c>
      <c r="O65" s="18" t="str">
        <f>IF(成绩单!$F65&gt;0,成绩单!O65,"")</f>
        <v/>
      </c>
      <c r="P65" s="18" t="str">
        <f>IF(成绩单!$F65&gt;0,成绩单!P65,"")</f>
        <v/>
      </c>
      <c r="Q65" s="18" t="str">
        <f>IF(成绩单!$F65&gt;0,成绩单!Q65,"")</f>
        <v/>
      </c>
      <c r="R65" s="18" t="str">
        <f>IF(成绩单!$F65&gt;0,成绩单!R65,"")</f>
        <v/>
      </c>
      <c r="S65" s="18" t="str">
        <f>IF(成绩单!$F65&gt;0,成绩单!S65,"")</f>
        <v/>
      </c>
      <c r="T65" s="18" t="str">
        <f>IF(成绩单!$F65&gt;0,成绩单!T65,"")</f>
        <v/>
      </c>
      <c r="U65" s="18" t="str">
        <f>IF(成绩单!$F65&gt;0,成绩单!U65,"")</f>
        <v/>
      </c>
      <c r="V65" s="18" t="str">
        <f>IF(成绩单!$F65&gt;0,成绩单!V65,"")</f>
        <v/>
      </c>
      <c r="W65" s="18" t="str">
        <f>IF(成绩单!$F65&gt;0,成绩单!W65,"")</f>
        <v/>
      </c>
      <c r="X65" s="18" t="str">
        <f>IF(成绩单!$F65&gt;0,成绩单!X65,"")</f>
        <v/>
      </c>
      <c r="Y65" s="18" t="str">
        <f>IF(成绩单!$F65&gt;0,成绩单!Y65,"")</f>
        <v/>
      </c>
      <c r="Z65" s="18" t="str">
        <f>IF(成绩单!$F65&gt;0,成绩单!Z65,"")</f>
        <v/>
      </c>
      <c r="AA65" s="18" t="str">
        <f>IF(成绩单!$F65&gt;0,成绩单!AA65,"")</f>
        <v/>
      </c>
      <c r="AB65" s="18" t="str">
        <f>IF(成绩单!$F65&gt;0,成绩单!AB65,"")</f>
        <v/>
      </c>
      <c r="AC65" s="18" t="str">
        <f>IF(成绩单!$F65&gt;0,成绩单!AC65,"")</f>
        <v/>
      </c>
      <c r="AD65" s="18" t="str">
        <f>IF(成绩单!$F65&gt;0,成绩单!AD65,"")</f>
        <v/>
      </c>
      <c r="AE65" s="18" t="str">
        <f>IF(成绩单!$F65&gt;0,成绩单!AE65,"")</f>
        <v/>
      </c>
      <c r="AF65" s="18" t="str">
        <f>IF(成绩单!$F65&gt;0,成绩单!AF65,"")</f>
        <v/>
      </c>
      <c r="AG65" s="18" t="str">
        <f>IF(成绩单!$F65&gt;0,成绩单!AG65,"")</f>
        <v/>
      </c>
      <c r="AH65" s="18" t="str">
        <f>IF(成绩单!$F65&gt;0,成绩单!AH65,"")</f>
        <v/>
      </c>
      <c r="AI65" s="18" t="str">
        <f>IF(成绩单!$F65&gt;0,成绩单!AI65,"")</f>
        <v/>
      </c>
      <c r="AJ65" s="18" t="str">
        <f>IF(成绩单!$F65&gt;0,成绩单!AJ65,"")</f>
        <v/>
      </c>
      <c r="AK65" s="18" t="str">
        <f>IF(成绩单!$F65&gt;0,成绩单!AK65,"")</f>
        <v/>
      </c>
      <c r="AL65" s="18" t="str">
        <f>IF(成绩单!$F65&gt;0,成绩单!AL65,"")</f>
        <v/>
      </c>
      <c r="AM65" s="18" t="str">
        <f>IF(成绩单!$F65&gt;0,成绩单!AM65,"")</f>
        <v/>
      </c>
      <c r="AN65" s="18" t="str">
        <f>IF(成绩单!$F65&gt;0,成绩单!AN65,"")</f>
        <v/>
      </c>
      <c r="AO65" s="18" t="str">
        <f>IF(成绩单!$F65&gt;0,成绩单!AO65,"")</f>
        <v/>
      </c>
      <c r="AP65" s="18" t="str">
        <f>IF(成绩单!$F65&gt;0,成绩单!AP65,"")</f>
        <v/>
      </c>
      <c r="AQ65" s="18" t="str">
        <f t="shared" si="11"/>
        <v/>
      </c>
    </row>
    <row r="66" ht="18.75" customHeight="1" spans="1:43">
      <c r="A66" s="17"/>
      <c r="B66" s="18">
        <f t="shared" ref="B66:C70" si="15">B65</f>
        <v>88</v>
      </c>
      <c r="C66" s="18">
        <f t="shared" si="15"/>
        <v>88</v>
      </c>
      <c r="D66" s="18">
        <f>IF(G66="","",90-通关分!D66-SUM(升末班明细!$P$9:$P$10))</f>
        <v>88</v>
      </c>
      <c r="E66" s="18">
        <f>IF(G66="","",90-通关分!E66-SUM(升末班明细!$P$9:$P$10))</f>
        <v>88</v>
      </c>
      <c r="F66" s="18" t="str">
        <f>IF(成绩单!F66&gt;0,成绩单!F66,"")</f>
        <v/>
      </c>
      <c r="G66" s="18">
        <f>IF(成绩单!$F66&gt;0,成绩单!G66,0)</f>
        <v>0</v>
      </c>
      <c r="H66" s="18" t="str">
        <f>IF(成绩单!$F66&gt;0,成绩单!H66,"")</f>
        <v/>
      </c>
      <c r="I66" s="18" t="str">
        <f>IF(成绩单!$F66&gt;0,成绩单!I66,"")</f>
        <v/>
      </c>
      <c r="J66" s="18" t="str">
        <f>IF(成绩单!$F66&gt;0,成绩单!J66,"")</f>
        <v/>
      </c>
      <c r="K66" s="18" t="str">
        <f>IF(成绩单!$F66&gt;0,成绩单!K66,"")</f>
        <v/>
      </c>
      <c r="L66" s="18" t="str">
        <f>IF(成绩单!$F66&gt;0,成绩单!L66,"")</f>
        <v/>
      </c>
      <c r="M66" s="18" t="str">
        <f>IF(成绩单!$F66&gt;0,成绩单!M66,"")</f>
        <v/>
      </c>
      <c r="N66" s="18" t="str">
        <f>IF(成绩单!$F66&gt;0,成绩单!N66,"")</f>
        <v/>
      </c>
      <c r="O66" s="18" t="str">
        <f>IF(成绩单!$F66&gt;0,成绩单!O66,"")</f>
        <v/>
      </c>
      <c r="P66" s="18" t="str">
        <f>IF(成绩单!$F66&gt;0,成绩单!P66,"")</f>
        <v/>
      </c>
      <c r="Q66" s="18" t="str">
        <f>IF(成绩单!$F66&gt;0,成绩单!Q66,"")</f>
        <v/>
      </c>
      <c r="R66" s="18" t="str">
        <f>IF(成绩单!$F66&gt;0,成绩单!R66,"")</f>
        <v/>
      </c>
      <c r="S66" s="18" t="str">
        <f>IF(成绩单!$F66&gt;0,成绩单!S66,"")</f>
        <v/>
      </c>
      <c r="T66" s="18" t="str">
        <f>IF(成绩单!$F66&gt;0,成绩单!T66,"")</f>
        <v/>
      </c>
      <c r="U66" s="18" t="str">
        <f>IF(成绩单!$F66&gt;0,成绩单!U66,"")</f>
        <v/>
      </c>
      <c r="V66" s="18" t="str">
        <f>IF(成绩单!$F66&gt;0,成绩单!V66,"")</f>
        <v/>
      </c>
      <c r="W66" s="18" t="str">
        <f>IF(成绩单!$F66&gt;0,成绩单!W66,"")</f>
        <v/>
      </c>
      <c r="X66" s="18" t="str">
        <f>IF(成绩单!$F66&gt;0,成绩单!X66,"")</f>
        <v/>
      </c>
      <c r="Y66" s="18" t="str">
        <f>IF(成绩单!$F66&gt;0,成绩单!Y66,"")</f>
        <v/>
      </c>
      <c r="Z66" s="18" t="str">
        <f>IF(成绩单!$F66&gt;0,成绩单!Z66,"")</f>
        <v/>
      </c>
      <c r="AA66" s="18" t="str">
        <f>IF(成绩单!$F66&gt;0,成绩单!AA66,"")</f>
        <v/>
      </c>
      <c r="AB66" s="18" t="str">
        <f>IF(成绩单!$F66&gt;0,成绩单!AB66,"")</f>
        <v/>
      </c>
      <c r="AC66" s="18" t="str">
        <f>IF(成绩单!$F66&gt;0,成绩单!AC66,"")</f>
        <v/>
      </c>
      <c r="AD66" s="18" t="str">
        <f>IF(成绩单!$F66&gt;0,成绩单!AD66,"")</f>
        <v/>
      </c>
      <c r="AE66" s="18" t="str">
        <f>IF(成绩单!$F66&gt;0,成绩单!AE66,"")</f>
        <v/>
      </c>
      <c r="AF66" s="18" t="str">
        <f>IF(成绩单!$F66&gt;0,成绩单!AF66,"")</f>
        <v/>
      </c>
      <c r="AG66" s="18" t="str">
        <f>IF(成绩单!$F66&gt;0,成绩单!AG66,"")</f>
        <v/>
      </c>
      <c r="AH66" s="18" t="str">
        <f>IF(成绩单!$F66&gt;0,成绩单!AH66,"")</f>
        <v/>
      </c>
      <c r="AI66" s="18" t="str">
        <f>IF(成绩单!$F66&gt;0,成绩单!AI66,"")</f>
        <v/>
      </c>
      <c r="AJ66" s="18" t="str">
        <f>IF(成绩单!$F66&gt;0,成绩单!AJ66,"")</f>
        <v/>
      </c>
      <c r="AK66" s="18" t="str">
        <f>IF(成绩单!$F66&gt;0,成绩单!AK66,"")</f>
        <v/>
      </c>
      <c r="AL66" s="18" t="str">
        <f>IF(成绩单!$F66&gt;0,成绩单!AL66,"")</f>
        <v/>
      </c>
      <c r="AM66" s="18" t="str">
        <f>IF(成绩单!$F66&gt;0,成绩单!AM66,"")</f>
        <v/>
      </c>
      <c r="AN66" s="18" t="str">
        <f>IF(成绩单!$F66&gt;0,成绩单!AN66,"")</f>
        <v/>
      </c>
      <c r="AO66" s="18" t="str">
        <f>IF(成绩单!$F66&gt;0,成绩单!AO66,"")</f>
        <v/>
      </c>
      <c r="AP66" s="18" t="str">
        <f>IF(成绩单!$F66&gt;0,成绩单!AP66,"")</f>
        <v/>
      </c>
      <c r="AQ66" s="18" t="str">
        <f t="shared" si="11"/>
        <v/>
      </c>
    </row>
    <row r="67" ht="18.75" customHeight="1" spans="1:43">
      <c r="A67" s="17"/>
      <c r="B67" s="18">
        <f t="shared" si="15"/>
        <v>88</v>
      </c>
      <c r="C67" s="18">
        <f t="shared" si="15"/>
        <v>88</v>
      </c>
      <c r="D67" s="18">
        <f>IF(G67="","",90-通关分!D67-SUM(升末班明细!$P$9:$P$10))</f>
        <v>88</v>
      </c>
      <c r="E67" s="18">
        <f>IF(G67="","",90-通关分!E67-SUM(升末班明细!$P$9:$P$10))</f>
        <v>88</v>
      </c>
      <c r="F67" s="18" t="str">
        <f>IF(成绩单!F67&gt;0,成绩单!F67,"")</f>
        <v/>
      </c>
      <c r="G67" s="18">
        <f>IF(成绩单!$F67&gt;0,成绩单!G67,0)</f>
        <v>0</v>
      </c>
      <c r="H67" s="18" t="str">
        <f>IF(成绩单!$F67&gt;0,成绩单!H67,"")</f>
        <v/>
      </c>
      <c r="I67" s="18" t="str">
        <f>IF(成绩单!$F67&gt;0,成绩单!I67,"")</f>
        <v/>
      </c>
      <c r="J67" s="18" t="str">
        <f>IF(成绩单!$F67&gt;0,成绩单!J67,"")</f>
        <v/>
      </c>
      <c r="K67" s="18" t="str">
        <f>IF(成绩单!$F67&gt;0,成绩单!K67,"")</f>
        <v/>
      </c>
      <c r="L67" s="18" t="str">
        <f>IF(成绩单!$F67&gt;0,成绩单!L67,"")</f>
        <v/>
      </c>
      <c r="M67" s="18" t="str">
        <f>IF(成绩单!$F67&gt;0,成绩单!M67,"")</f>
        <v/>
      </c>
      <c r="N67" s="18" t="str">
        <f>IF(成绩单!$F67&gt;0,成绩单!N67,"")</f>
        <v/>
      </c>
      <c r="O67" s="18" t="str">
        <f>IF(成绩单!$F67&gt;0,成绩单!O67,"")</f>
        <v/>
      </c>
      <c r="P67" s="18" t="str">
        <f>IF(成绩单!$F67&gt;0,成绩单!P67,"")</f>
        <v/>
      </c>
      <c r="Q67" s="18" t="str">
        <f>IF(成绩单!$F67&gt;0,成绩单!Q67,"")</f>
        <v/>
      </c>
      <c r="R67" s="18" t="str">
        <f>IF(成绩单!$F67&gt;0,成绩单!R67,"")</f>
        <v/>
      </c>
      <c r="S67" s="18" t="str">
        <f>IF(成绩单!$F67&gt;0,成绩单!S67,"")</f>
        <v/>
      </c>
      <c r="T67" s="18" t="str">
        <f>IF(成绩单!$F67&gt;0,成绩单!T67,"")</f>
        <v/>
      </c>
      <c r="U67" s="18" t="str">
        <f>IF(成绩单!$F67&gt;0,成绩单!U67,"")</f>
        <v/>
      </c>
      <c r="V67" s="18" t="str">
        <f>IF(成绩单!$F67&gt;0,成绩单!V67,"")</f>
        <v/>
      </c>
      <c r="W67" s="18" t="str">
        <f>IF(成绩单!$F67&gt;0,成绩单!W67,"")</f>
        <v/>
      </c>
      <c r="X67" s="18" t="str">
        <f>IF(成绩单!$F67&gt;0,成绩单!X67,"")</f>
        <v/>
      </c>
      <c r="Y67" s="18" t="str">
        <f>IF(成绩单!$F67&gt;0,成绩单!Y67,"")</f>
        <v/>
      </c>
      <c r="Z67" s="18" t="str">
        <f>IF(成绩单!$F67&gt;0,成绩单!Z67,"")</f>
        <v/>
      </c>
      <c r="AA67" s="18" t="str">
        <f>IF(成绩单!$F67&gt;0,成绩单!AA67,"")</f>
        <v/>
      </c>
      <c r="AB67" s="18" t="str">
        <f>IF(成绩单!$F67&gt;0,成绩单!AB67,"")</f>
        <v/>
      </c>
      <c r="AC67" s="18" t="str">
        <f>IF(成绩单!$F67&gt;0,成绩单!AC67,"")</f>
        <v/>
      </c>
      <c r="AD67" s="18" t="str">
        <f>IF(成绩单!$F67&gt;0,成绩单!AD67,"")</f>
        <v/>
      </c>
      <c r="AE67" s="18" t="str">
        <f>IF(成绩单!$F67&gt;0,成绩单!AE67,"")</f>
        <v/>
      </c>
      <c r="AF67" s="18" t="str">
        <f>IF(成绩单!$F67&gt;0,成绩单!AF67,"")</f>
        <v/>
      </c>
      <c r="AG67" s="18" t="str">
        <f>IF(成绩单!$F67&gt;0,成绩单!AG67,"")</f>
        <v/>
      </c>
      <c r="AH67" s="18" t="str">
        <f>IF(成绩单!$F67&gt;0,成绩单!AH67,"")</f>
        <v/>
      </c>
      <c r="AI67" s="18" t="str">
        <f>IF(成绩单!$F67&gt;0,成绩单!AI67,"")</f>
        <v/>
      </c>
      <c r="AJ67" s="18" t="str">
        <f>IF(成绩单!$F67&gt;0,成绩单!AJ67,"")</f>
        <v/>
      </c>
      <c r="AK67" s="18" t="str">
        <f>IF(成绩单!$F67&gt;0,成绩单!AK67,"")</f>
        <v/>
      </c>
      <c r="AL67" s="18" t="str">
        <f>IF(成绩单!$F67&gt;0,成绩单!AL67,"")</f>
        <v/>
      </c>
      <c r="AM67" s="18" t="str">
        <f>IF(成绩单!$F67&gt;0,成绩单!AM67,"")</f>
        <v/>
      </c>
      <c r="AN67" s="18" t="str">
        <f>IF(成绩单!$F67&gt;0,成绩单!AN67,"")</f>
        <v/>
      </c>
      <c r="AO67" s="18" t="str">
        <f>IF(成绩单!$F67&gt;0,成绩单!AO67,"")</f>
        <v/>
      </c>
      <c r="AP67" s="18" t="str">
        <f>IF(成绩单!$F67&gt;0,成绩单!AP67,"")</f>
        <v/>
      </c>
      <c r="AQ67" s="18" t="str">
        <f t="shared" si="11"/>
        <v/>
      </c>
    </row>
    <row r="68" ht="18.75" customHeight="1" spans="1:43">
      <c r="A68" s="17"/>
      <c r="B68" s="18">
        <f t="shared" si="15"/>
        <v>88</v>
      </c>
      <c r="C68" s="18">
        <f t="shared" si="15"/>
        <v>88</v>
      </c>
      <c r="D68" s="18">
        <f>IF(G68="","",90-通关分!D68-SUM(升末班明细!$P$9:$P$10))</f>
        <v>88</v>
      </c>
      <c r="E68" s="18">
        <f>IF(G68="","",90-通关分!E68-SUM(升末班明细!$P$9:$P$10))</f>
        <v>88</v>
      </c>
      <c r="F68" s="18" t="str">
        <f>IF(成绩单!F68&gt;0,成绩单!F68,"")</f>
        <v/>
      </c>
      <c r="G68" s="18">
        <f>IF(成绩单!$F68&gt;0,成绩单!G68,0)</f>
        <v>0</v>
      </c>
      <c r="H68" s="18" t="str">
        <f>IF(成绩单!$F68&gt;0,成绩单!H68,"")</f>
        <v/>
      </c>
      <c r="I68" s="18" t="str">
        <f>IF(成绩单!$F68&gt;0,成绩单!I68,"")</f>
        <v/>
      </c>
      <c r="J68" s="18" t="str">
        <f>IF(成绩单!$F68&gt;0,成绩单!J68,"")</f>
        <v/>
      </c>
      <c r="K68" s="18" t="str">
        <f>IF(成绩单!$F68&gt;0,成绩单!K68,"")</f>
        <v/>
      </c>
      <c r="L68" s="18" t="str">
        <f>IF(成绩单!$F68&gt;0,成绩单!L68,"")</f>
        <v/>
      </c>
      <c r="M68" s="18" t="str">
        <f>IF(成绩单!$F68&gt;0,成绩单!M68,"")</f>
        <v/>
      </c>
      <c r="N68" s="18" t="str">
        <f>IF(成绩单!$F68&gt;0,成绩单!N68,"")</f>
        <v/>
      </c>
      <c r="O68" s="18" t="str">
        <f>IF(成绩单!$F68&gt;0,成绩单!O68,"")</f>
        <v/>
      </c>
      <c r="P68" s="18" t="str">
        <f>IF(成绩单!$F68&gt;0,成绩单!P68,"")</f>
        <v/>
      </c>
      <c r="Q68" s="18" t="str">
        <f>IF(成绩单!$F68&gt;0,成绩单!Q68,"")</f>
        <v/>
      </c>
      <c r="R68" s="18" t="str">
        <f>IF(成绩单!$F68&gt;0,成绩单!R68,"")</f>
        <v/>
      </c>
      <c r="S68" s="18" t="str">
        <f>IF(成绩单!$F68&gt;0,成绩单!S68,"")</f>
        <v/>
      </c>
      <c r="T68" s="18" t="str">
        <f>IF(成绩单!$F68&gt;0,成绩单!T68,"")</f>
        <v/>
      </c>
      <c r="U68" s="18" t="str">
        <f>IF(成绩单!$F68&gt;0,成绩单!U68,"")</f>
        <v/>
      </c>
      <c r="V68" s="18" t="str">
        <f>IF(成绩单!$F68&gt;0,成绩单!V68,"")</f>
        <v/>
      </c>
      <c r="W68" s="18" t="str">
        <f>IF(成绩单!$F68&gt;0,成绩单!W68,"")</f>
        <v/>
      </c>
      <c r="X68" s="18" t="str">
        <f>IF(成绩单!$F68&gt;0,成绩单!X68,"")</f>
        <v/>
      </c>
      <c r="Y68" s="18" t="str">
        <f>IF(成绩单!$F68&gt;0,成绩单!Y68,"")</f>
        <v/>
      </c>
      <c r="Z68" s="18" t="str">
        <f>IF(成绩单!$F68&gt;0,成绩单!Z68,"")</f>
        <v/>
      </c>
      <c r="AA68" s="18" t="str">
        <f>IF(成绩单!$F68&gt;0,成绩单!AA68,"")</f>
        <v/>
      </c>
      <c r="AB68" s="18" t="str">
        <f>IF(成绩单!$F68&gt;0,成绩单!AB68,"")</f>
        <v/>
      </c>
      <c r="AC68" s="18" t="str">
        <f>IF(成绩单!$F68&gt;0,成绩单!AC68,"")</f>
        <v/>
      </c>
      <c r="AD68" s="18" t="str">
        <f>IF(成绩单!$F68&gt;0,成绩单!AD68,"")</f>
        <v/>
      </c>
      <c r="AE68" s="18" t="str">
        <f>IF(成绩单!$F68&gt;0,成绩单!AE68,"")</f>
        <v/>
      </c>
      <c r="AF68" s="18" t="str">
        <f>IF(成绩单!$F68&gt;0,成绩单!AF68,"")</f>
        <v/>
      </c>
      <c r="AG68" s="18" t="str">
        <f>IF(成绩单!$F68&gt;0,成绩单!AG68,"")</f>
        <v/>
      </c>
      <c r="AH68" s="18" t="str">
        <f>IF(成绩单!$F68&gt;0,成绩单!AH68,"")</f>
        <v/>
      </c>
      <c r="AI68" s="18" t="str">
        <f>IF(成绩单!$F68&gt;0,成绩单!AI68,"")</f>
        <v/>
      </c>
      <c r="AJ68" s="18" t="str">
        <f>IF(成绩单!$F68&gt;0,成绩单!AJ68,"")</f>
        <v/>
      </c>
      <c r="AK68" s="18" t="str">
        <f>IF(成绩单!$F68&gt;0,成绩单!AK68,"")</f>
        <v/>
      </c>
      <c r="AL68" s="18" t="str">
        <f>IF(成绩单!$F68&gt;0,成绩单!AL68,"")</f>
        <v/>
      </c>
      <c r="AM68" s="18" t="str">
        <f>IF(成绩单!$F68&gt;0,成绩单!AM68,"")</f>
        <v/>
      </c>
      <c r="AN68" s="18" t="str">
        <f>IF(成绩单!$F68&gt;0,成绩单!AN68,"")</f>
        <v/>
      </c>
      <c r="AO68" s="18" t="str">
        <f>IF(成绩单!$F68&gt;0,成绩单!AO68,"")</f>
        <v/>
      </c>
      <c r="AP68" s="18" t="str">
        <f>IF(成绩单!$F68&gt;0,成绩单!AP68,"")</f>
        <v/>
      </c>
      <c r="AQ68" s="18" t="str">
        <f t="shared" si="11"/>
        <v/>
      </c>
    </row>
    <row r="69" ht="18.75" customHeight="1" spans="1:43">
      <c r="A69" s="17"/>
      <c r="B69" s="18">
        <f t="shared" si="15"/>
        <v>88</v>
      </c>
      <c r="C69" s="18">
        <f t="shared" si="15"/>
        <v>88</v>
      </c>
      <c r="D69" s="18">
        <f>IF(G69="","",90-通关分!D69-SUM(升末班明细!$P$9:$P$10))</f>
        <v>88</v>
      </c>
      <c r="E69" s="18">
        <f>IF(G69="","",90-通关分!E69-SUM(升末班明细!$P$9:$P$10))</f>
        <v>88</v>
      </c>
      <c r="F69" s="18" t="str">
        <f>IF(成绩单!F69&gt;0,成绩单!F69,"")</f>
        <v/>
      </c>
      <c r="G69" s="18">
        <f>IF(成绩单!$F69&gt;0,成绩单!G69,0)</f>
        <v>0</v>
      </c>
      <c r="H69" s="18" t="str">
        <f>IF(成绩单!$F69&gt;0,成绩单!H69,"")</f>
        <v/>
      </c>
      <c r="I69" s="18" t="str">
        <f>IF(成绩单!$F69&gt;0,成绩单!I69,"")</f>
        <v/>
      </c>
      <c r="J69" s="18" t="str">
        <f>IF(成绩单!$F69&gt;0,成绩单!J69,"")</f>
        <v/>
      </c>
      <c r="K69" s="18" t="str">
        <f>IF(成绩单!$F69&gt;0,成绩单!K69,"")</f>
        <v/>
      </c>
      <c r="L69" s="18" t="str">
        <f>IF(成绩单!$F69&gt;0,成绩单!L69,"")</f>
        <v/>
      </c>
      <c r="M69" s="18" t="str">
        <f>IF(成绩单!$F69&gt;0,成绩单!M69,"")</f>
        <v/>
      </c>
      <c r="N69" s="18" t="str">
        <f>IF(成绩单!$F69&gt;0,成绩单!N69,"")</f>
        <v/>
      </c>
      <c r="O69" s="18" t="str">
        <f>IF(成绩单!$F69&gt;0,成绩单!O69,"")</f>
        <v/>
      </c>
      <c r="P69" s="18" t="str">
        <f>IF(成绩单!$F69&gt;0,成绩单!P69,"")</f>
        <v/>
      </c>
      <c r="Q69" s="18" t="str">
        <f>IF(成绩单!$F69&gt;0,成绩单!Q69,"")</f>
        <v/>
      </c>
      <c r="R69" s="18" t="str">
        <f>IF(成绩单!$F69&gt;0,成绩单!R69,"")</f>
        <v/>
      </c>
      <c r="S69" s="18" t="str">
        <f>IF(成绩单!$F69&gt;0,成绩单!S69,"")</f>
        <v/>
      </c>
      <c r="T69" s="18" t="str">
        <f>IF(成绩单!$F69&gt;0,成绩单!T69,"")</f>
        <v/>
      </c>
      <c r="U69" s="18" t="str">
        <f>IF(成绩单!$F69&gt;0,成绩单!U69,"")</f>
        <v/>
      </c>
      <c r="V69" s="18" t="str">
        <f>IF(成绩单!$F69&gt;0,成绩单!V69,"")</f>
        <v/>
      </c>
      <c r="W69" s="18" t="str">
        <f>IF(成绩单!$F69&gt;0,成绩单!W69,"")</f>
        <v/>
      </c>
      <c r="X69" s="18" t="str">
        <f>IF(成绩单!$F69&gt;0,成绩单!X69,"")</f>
        <v/>
      </c>
      <c r="Y69" s="18" t="str">
        <f>IF(成绩单!$F69&gt;0,成绩单!Y69,"")</f>
        <v/>
      </c>
      <c r="Z69" s="18" t="str">
        <f>IF(成绩单!$F69&gt;0,成绩单!Z69,"")</f>
        <v/>
      </c>
      <c r="AA69" s="18" t="str">
        <f>IF(成绩单!$F69&gt;0,成绩单!AA69,"")</f>
        <v/>
      </c>
      <c r="AB69" s="18" t="str">
        <f>IF(成绩单!$F69&gt;0,成绩单!AB69,"")</f>
        <v/>
      </c>
      <c r="AC69" s="18" t="str">
        <f>IF(成绩单!$F69&gt;0,成绩单!AC69,"")</f>
        <v/>
      </c>
      <c r="AD69" s="18" t="str">
        <f>IF(成绩单!$F69&gt;0,成绩单!AD69,"")</f>
        <v/>
      </c>
      <c r="AE69" s="18" t="str">
        <f>IF(成绩单!$F69&gt;0,成绩单!AE69,"")</f>
        <v/>
      </c>
      <c r="AF69" s="18" t="str">
        <f>IF(成绩单!$F69&gt;0,成绩单!AF69,"")</f>
        <v/>
      </c>
      <c r="AG69" s="18" t="str">
        <f>IF(成绩单!$F69&gt;0,成绩单!AG69,"")</f>
        <v/>
      </c>
      <c r="AH69" s="18" t="str">
        <f>IF(成绩单!$F69&gt;0,成绩单!AH69,"")</f>
        <v/>
      </c>
      <c r="AI69" s="18" t="str">
        <f>IF(成绩单!$F69&gt;0,成绩单!AI69,"")</f>
        <v/>
      </c>
      <c r="AJ69" s="18" t="str">
        <f>IF(成绩单!$F69&gt;0,成绩单!AJ69,"")</f>
        <v/>
      </c>
      <c r="AK69" s="18" t="str">
        <f>IF(成绩单!$F69&gt;0,成绩单!AK69,"")</f>
        <v/>
      </c>
      <c r="AL69" s="18" t="str">
        <f>IF(成绩单!$F69&gt;0,成绩单!AL69,"")</f>
        <v/>
      </c>
      <c r="AM69" s="18" t="str">
        <f>IF(成绩单!$F69&gt;0,成绩单!AM69,"")</f>
        <v/>
      </c>
      <c r="AN69" s="18" t="str">
        <f>IF(成绩单!$F69&gt;0,成绩单!AN69,"")</f>
        <v/>
      </c>
      <c r="AO69" s="18" t="str">
        <f>IF(成绩单!$F69&gt;0,成绩单!AO69,"")</f>
        <v/>
      </c>
      <c r="AP69" s="18" t="str">
        <f>IF(成绩单!$F69&gt;0,成绩单!AP69,"")</f>
        <v/>
      </c>
      <c r="AQ69" s="18" t="str">
        <f t="shared" si="11"/>
        <v/>
      </c>
    </row>
    <row r="70" ht="18.75" customHeight="1" spans="1:43">
      <c r="A70" s="17"/>
      <c r="B70" s="18">
        <f t="shared" si="15"/>
        <v>88</v>
      </c>
      <c r="C70" s="18">
        <f t="shared" si="15"/>
        <v>88</v>
      </c>
      <c r="D70" s="18">
        <f>IF(G70="","",90-通关分!D70-SUM(升末班明细!$P$9:$P$10))</f>
        <v>88</v>
      </c>
      <c r="E70" s="18">
        <f>IF(G70="","",90-通关分!E70-SUM(升末班明细!$P$9:$P$10))</f>
        <v>88</v>
      </c>
      <c r="F70" s="18" t="str">
        <f>IF(成绩单!F70&gt;0,成绩单!F70,"")</f>
        <v/>
      </c>
      <c r="G70" s="18">
        <f>IF(成绩单!$F70&gt;0,成绩单!G70,0)</f>
        <v>0</v>
      </c>
      <c r="H70" s="18" t="str">
        <f>IF(成绩单!$F70&gt;0,成绩单!H70,"")</f>
        <v/>
      </c>
      <c r="I70" s="18" t="str">
        <f>IF(成绩单!$F70&gt;0,成绩单!I70,"")</f>
        <v/>
      </c>
      <c r="J70" s="18" t="str">
        <f>IF(成绩单!$F70&gt;0,成绩单!J70,"")</f>
        <v/>
      </c>
      <c r="K70" s="18" t="str">
        <f>IF(成绩单!$F70&gt;0,成绩单!K70,"")</f>
        <v/>
      </c>
      <c r="L70" s="18" t="str">
        <f>IF(成绩单!$F70&gt;0,成绩单!L70,"")</f>
        <v/>
      </c>
      <c r="M70" s="18" t="str">
        <f>IF(成绩单!$F70&gt;0,成绩单!M70,"")</f>
        <v/>
      </c>
      <c r="N70" s="18" t="str">
        <f>IF(成绩单!$F70&gt;0,成绩单!N70,"")</f>
        <v/>
      </c>
      <c r="O70" s="18" t="str">
        <f>IF(成绩单!$F70&gt;0,成绩单!O70,"")</f>
        <v/>
      </c>
      <c r="P70" s="18" t="str">
        <f>IF(成绩单!$F70&gt;0,成绩单!P70,"")</f>
        <v/>
      </c>
      <c r="Q70" s="18" t="str">
        <f>IF(成绩单!$F70&gt;0,成绩单!Q70,"")</f>
        <v/>
      </c>
      <c r="R70" s="18" t="str">
        <f>IF(成绩单!$F70&gt;0,成绩单!R70,"")</f>
        <v/>
      </c>
      <c r="S70" s="18" t="str">
        <f>IF(成绩单!$F70&gt;0,成绩单!S70,"")</f>
        <v/>
      </c>
      <c r="T70" s="18" t="str">
        <f>IF(成绩单!$F70&gt;0,成绩单!T70,"")</f>
        <v/>
      </c>
      <c r="U70" s="18" t="str">
        <f>IF(成绩单!$F70&gt;0,成绩单!U70,"")</f>
        <v/>
      </c>
      <c r="V70" s="18" t="str">
        <f>IF(成绩单!$F70&gt;0,成绩单!V70,"")</f>
        <v/>
      </c>
      <c r="W70" s="18" t="str">
        <f>IF(成绩单!$F70&gt;0,成绩单!W70,"")</f>
        <v/>
      </c>
      <c r="X70" s="18" t="str">
        <f>IF(成绩单!$F70&gt;0,成绩单!X70,"")</f>
        <v/>
      </c>
      <c r="Y70" s="18" t="str">
        <f>IF(成绩单!$F70&gt;0,成绩单!Y70,"")</f>
        <v/>
      </c>
      <c r="Z70" s="18" t="str">
        <f>IF(成绩单!$F70&gt;0,成绩单!Z70,"")</f>
        <v/>
      </c>
      <c r="AA70" s="18" t="str">
        <f>IF(成绩单!$F70&gt;0,成绩单!AA70,"")</f>
        <v/>
      </c>
      <c r="AB70" s="18" t="str">
        <f>IF(成绩单!$F70&gt;0,成绩单!AB70,"")</f>
        <v/>
      </c>
      <c r="AC70" s="18" t="str">
        <f>IF(成绩单!$F70&gt;0,成绩单!AC70,"")</f>
        <v/>
      </c>
      <c r="AD70" s="18" t="str">
        <f>IF(成绩单!$F70&gt;0,成绩单!AD70,"")</f>
        <v/>
      </c>
      <c r="AE70" s="18" t="str">
        <f>IF(成绩单!$F70&gt;0,成绩单!AE70,"")</f>
        <v/>
      </c>
      <c r="AF70" s="18" t="str">
        <f>IF(成绩单!$F70&gt;0,成绩单!AF70,"")</f>
        <v/>
      </c>
      <c r="AG70" s="18" t="str">
        <f>IF(成绩单!$F70&gt;0,成绩单!AG70,"")</f>
        <v/>
      </c>
      <c r="AH70" s="18" t="str">
        <f>IF(成绩单!$F70&gt;0,成绩单!AH70,"")</f>
        <v/>
      </c>
      <c r="AI70" s="18" t="str">
        <f>IF(成绩单!$F70&gt;0,成绩单!AI70,"")</f>
        <v/>
      </c>
      <c r="AJ70" s="18" t="str">
        <f>IF(成绩单!$F70&gt;0,成绩单!AJ70,"")</f>
        <v/>
      </c>
      <c r="AK70" s="18" t="str">
        <f>IF(成绩单!$F70&gt;0,成绩单!AK70,"")</f>
        <v/>
      </c>
      <c r="AL70" s="18" t="str">
        <f>IF(成绩单!$F70&gt;0,成绩单!AL70,"")</f>
        <v/>
      </c>
      <c r="AM70" s="18" t="str">
        <f>IF(成绩单!$F70&gt;0,成绩单!AM70,"")</f>
        <v/>
      </c>
      <c r="AN70" s="18" t="str">
        <f>IF(成绩单!$F70&gt;0,成绩单!AN70,"")</f>
        <v/>
      </c>
      <c r="AO70" s="18" t="str">
        <f>IF(成绩单!$F70&gt;0,成绩单!AO70,"")</f>
        <v/>
      </c>
      <c r="AP70" s="18" t="str">
        <f>IF(成绩单!$F70&gt;0,成绩单!AP70,"")</f>
        <v/>
      </c>
      <c r="AQ70" s="18" t="str">
        <f t="shared" si="11"/>
        <v/>
      </c>
    </row>
    <row r="71" s="1" customFormat="1" ht="18.75" customHeight="1" spans="1:201">
      <c r="A71" s="17"/>
      <c r="B71" s="110" t="s">
        <v>26</v>
      </c>
      <c r="C71" s="111"/>
      <c r="D71" s="111"/>
      <c r="E71" s="111"/>
      <c r="F71" s="18"/>
      <c r="G71" s="18">
        <f>IF(成绩单!$F71&gt;0,成绩单!G71,0)</f>
        <v>0</v>
      </c>
      <c r="H71" s="18" t="str">
        <f>IF(成绩单!$F71&gt;0,成绩单!H71,"")</f>
        <v/>
      </c>
      <c r="I71" s="18" t="str">
        <f>IF(成绩单!$F71&gt;0,成绩单!I71,"")</f>
        <v/>
      </c>
      <c r="J71" s="18" t="str">
        <f>IF(成绩单!$F71&gt;0,成绩单!J71,"")</f>
        <v/>
      </c>
      <c r="K71" s="18" t="str">
        <f>IF(成绩单!$F71&gt;0,成绩单!K71,"")</f>
        <v/>
      </c>
      <c r="L71" s="18" t="str">
        <f>IF(成绩单!$F71&gt;0,成绩单!L71,"")</f>
        <v/>
      </c>
      <c r="M71" s="18" t="str">
        <f>IF(成绩单!$F71&gt;0,成绩单!M71,"")</f>
        <v/>
      </c>
      <c r="N71" s="18" t="str">
        <f>IF(成绩单!$F71&gt;0,成绩单!N71,"")</f>
        <v/>
      </c>
      <c r="O71" s="18" t="str">
        <f>IF(成绩单!$F71&gt;0,成绩单!O71,"")</f>
        <v/>
      </c>
      <c r="P71" s="18" t="str">
        <f>IF(成绩单!$F71&gt;0,成绩单!P71,"")</f>
        <v/>
      </c>
      <c r="Q71" s="18" t="str">
        <f>IF(成绩单!$F71&gt;0,成绩单!Q71,"")</f>
        <v/>
      </c>
      <c r="R71" s="18" t="str">
        <f>IF(成绩单!$F71&gt;0,成绩单!R71,"")</f>
        <v/>
      </c>
      <c r="S71" s="18" t="str">
        <f>IF(成绩单!$F71&gt;0,成绩单!S71,"")</f>
        <v/>
      </c>
      <c r="T71" s="18" t="str">
        <f>IF(成绩单!$F71&gt;0,成绩单!T71,"")</f>
        <v/>
      </c>
      <c r="U71" s="18" t="str">
        <f>IF(成绩单!$F71&gt;0,成绩单!U71,"")</f>
        <v/>
      </c>
      <c r="V71" s="18" t="str">
        <f>IF(成绩单!$F71&gt;0,成绩单!V71,"")</f>
        <v/>
      </c>
      <c r="W71" s="18" t="str">
        <f>IF(成绩单!$F71&gt;0,成绩单!W71,"")</f>
        <v/>
      </c>
      <c r="X71" s="18" t="str">
        <f>IF(成绩单!$F71&gt;0,成绩单!X71,"")</f>
        <v/>
      </c>
      <c r="Y71" s="18" t="str">
        <f>IF(成绩单!$F71&gt;0,成绩单!Y71,"")</f>
        <v/>
      </c>
      <c r="Z71" s="18" t="str">
        <f>IF(成绩单!$F71&gt;0,成绩单!Z71,"")</f>
        <v/>
      </c>
      <c r="AA71" s="18" t="str">
        <f>IF(成绩单!$F71&gt;0,成绩单!AA71,"")</f>
        <v/>
      </c>
      <c r="AB71" s="18" t="str">
        <f>IF(成绩单!$F71&gt;0,成绩单!AB71,"")</f>
        <v/>
      </c>
      <c r="AC71" s="18" t="str">
        <f>IF(成绩单!$F71&gt;0,成绩单!AC71,"")</f>
        <v/>
      </c>
      <c r="AD71" s="18" t="str">
        <f>IF(成绩单!$F71&gt;0,成绩单!AD71,"")</f>
        <v/>
      </c>
      <c r="AE71" s="18" t="str">
        <f>IF(成绩单!$F71&gt;0,成绩单!AE71,"")</f>
        <v/>
      </c>
      <c r="AF71" s="18" t="str">
        <f>IF(成绩单!$F71&gt;0,成绩单!AF71,"")</f>
        <v/>
      </c>
      <c r="AG71" s="18" t="str">
        <f>IF(成绩单!$F71&gt;0,成绩单!AG71,"")</f>
        <v/>
      </c>
      <c r="AH71" s="18" t="str">
        <f>IF(成绩单!$F71&gt;0,成绩单!AH71,"")</f>
        <v/>
      </c>
      <c r="AI71" s="18" t="str">
        <f>IF(成绩单!$F71&gt;0,成绩单!AI71,"")</f>
        <v/>
      </c>
      <c r="AJ71" s="18" t="str">
        <f>IF(成绩单!$F71&gt;0,成绩单!AJ71,"")</f>
        <v/>
      </c>
      <c r="AK71" s="18" t="str">
        <f>IF(成绩单!$F71&gt;0,成绩单!AK71,"")</f>
        <v/>
      </c>
      <c r="AL71" s="18" t="str">
        <f>IF(成绩单!$F71&gt;0,成绩单!AL71,"")</f>
        <v/>
      </c>
      <c r="AM71" s="18" t="str">
        <f>IF(成绩单!$F71&gt;0,成绩单!AM71,"")</f>
        <v/>
      </c>
      <c r="AN71" s="18" t="str">
        <f>IF(成绩单!$F71&gt;0,成绩单!AN71,"")</f>
        <v/>
      </c>
      <c r="AO71" s="18" t="str">
        <f>IF(成绩单!$F71&gt;0,成绩单!AO71,"")</f>
        <v/>
      </c>
      <c r="AP71" s="18" t="str">
        <f>IF(成绩单!$F71&gt;0,成绩单!AP71,"")</f>
        <v/>
      </c>
      <c r="AQ71" s="18" t="str">
        <f t="shared" si="11"/>
        <v/>
      </c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</row>
    <row r="72" ht="18.75" customHeight="1" spans="1:43">
      <c r="A72" s="17" t="s">
        <v>64</v>
      </c>
      <c r="B72" s="18">
        <f>90-通关分!D78-SUM(升末班明细!$P$9:$P$10)</f>
        <v>88</v>
      </c>
      <c r="C72" s="18">
        <f>90-通关分!E78-SUM(升末班明细!$P$9:$P$10)</f>
        <v>88</v>
      </c>
      <c r="D72" s="18">
        <f>IF(G72="","",90-通关分!D72-SUM(升末班明细!$P$9:$P$10))</f>
        <v>88</v>
      </c>
      <c r="E72" s="18">
        <f>IF(G72="","",90-通关分!E72-SUM(升末班明细!$P$9:$P$10))</f>
        <v>88</v>
      </c>
      <c r="F72" s="18" t="str">
        <f>IF(成绩单!F72&gt;0,成绩单!F72,"")</f>
        <v/>
      </c>
      <c r="G72" s="18">
        <f>IF(成绩单!$F72&gt;0,成绩单!G72,0)</f>
        <v>0</v>
      </c>
      <c r="H72" s="18" t="str">
        <f>IF(成绩单!$F72&gt;0,成绩单!H72,"")</f>
        <v/>
      </c>
      <c r="I72" s="18" t="str">
        <f>IF(成绩单!$F72&gt;0,成绩单!I72,"")</f>
        <v/>
      </c>
      <c r="J72" s="18" t="str">
        <f>IF(成绩单!$F72&gt;0,成绩单!J72,"")</f>
        <v/>
      </c>
      <c r="K72" s="18" t="str">
        <f>IF(成绩单!$F72&gt;0,成绩单!K72,"")</f>
        <v/>
      </c>
      <c r="L72" s="18" t="str">
        <f>IF(成绩单!$F72&gt;0,成绩单!L72,"")</f>
        <v/>
      </c>
      <c r="M72" s="18" t="str">
        <f>IF(成绩单!$F72&gt;0,成绩单!M72,"")</f>
        <v/>
      </c>
      <c r="N72" s="18" t="str">
        <f>IF(成绩单!$F72&gt;0,成绩单!N72,"")</f>
        <v/>
      </c>
      <c r="O72" s="18" t="str">
        <f>IF(成绩单!$F72&gt;0,成绩单!O72,"")</f>
        <v/>
      </c>
      <c r="P72" s="18" t="str">
        <f>IF(成绩单!$F72&gt;0,成绩单!P72,"")</f>
        <v/>
      </c>
      <c r="Q72" s="18" t="str">
        <f>IF(成绩单!$F72&gt;0,成绩单!Q72,"")</f>
        <v/>
      </c>
      <c r="R72" s="18" t="str">
        <f>IF(成绩单!$F72&gt;0,成绩单!R72,"")</f>
        <v/>
      </c>
      <c r="S72" s="18" t="str">
        <f>IF(成绩单!$F72&gt;0,成绩单!S72,"")</f>
        <v/>
      </c>
      <c r="T72" s="18" t="str">
        <f>IF(成绩单!$F72&gt;0,成绩单!T72,"")</f>
        <v/>
      </c>
      <c r="U72" s="18" t="str">
        <f>IF(成绩单!$F72&gt;0,成绩单!U72,"")</f>
        <v/>
      </c>
      <c r="V72" s="18" t="str">
        <f>IF(成绩单!$F72&gt;0,成绩单!V72,"")</f>
        <v/>
      </c>
      <c r="W72" s="18" t="str">
        <f>IF(成绩单!$F72&gt;0,成绩单!W72,"")</f>
        <v/>
      </c>
      <c r="X72" s="18" t="str">
        <f>IF(成绩单!$F72&gt;0,成绩单!X72,"")</f>
        <v/>
      </c>
      <c r="Y72" s="18" t="str">
        <f>IF(成绩单!$F72&gt;0,成绩单!Y72,"")</f>
        <v/>
      </c>
      <c r="Z72" s="18" t="str">
        <f>IF(成绩单!$F72&gt;0,成绩单!Z72,"")</f>
        <v/>
      </c>
      <c r="AA72" s="18" t="str">
        <f>IF(成绩单!$F72&gt;0,成绩单!AA72,"")</f>
        <v/>
      </c>
      <c r="AB72" s="18" t="str">
        <f>IF(成绩单!$F72&gt;0,成绩单!AB72,"")</f>
        <v/>
      </c>
      <c r="AC72" s="18" t="str">
        <f>IF(成绩单!$F72&gt;0,成绩单!AC72,"")</f>
        <v/>
      </c>
      <c r="AD72" s="18" t="str">
        <f>IF(成绩单!$F72&gt;0,成绩单!AD72,"")</f>
        <v/>
      </c>
      <c r="AE72" s="18" t="str">
        <f>IF(成绩单!$F72&gt;0,成绩单!AE72,"")</f>
        <v/>
      </c>
      <c r="AF72" s="18" t="str">
        <f>IF(成绩单!$F72&gt;0,成绩单!AF72,"")</f>
        <v/>
      </c>
      <c r="AG72" s="18" t="str">
        <f>IF(成绩单!$F72&gt;0,成绩单!AG72,"")</f>
        <v/>
      </c>
      <c r="AH72" s="18" t="str">
        <f>IF(成绩单!$F72&gt;0,成绩单!AH72,"")</f>
        <v/>
      </c>
      <c r="AI72" s="18" t="str">
        <f>IF(成绩单!$F72&gt;0,成绩单!AI72,"")</f>
        <v/>
      </c>
      <c r="AJ72" s="18" t="str">
        <f>IF(成绩单!$F72&gt;0,成绩单!AJ72,"")</f>
        <v/>
      </c>
      <c r="AK72" s="18" t="str">
        <f>IF(成绩单!$F72&gt;0,成绩单!AK72,"")</f>
        <v/>
      </c>
      <c r="AL72" s="18" t="str">
        <f>IF(成绩单!$F72&gt;0,成绩单!AL72,"")</f>
        <v/>
      </c>
      <c r="AM72" s="18" t="str">
        <f>IF(成绩单!$F72&gt;0,成绩单!AM72,"")</f>
        <v/>
      </c>
      <c r="AN72" s="18" t="str">
        <f>IF(成绩单!$F72&gt;0,成绩单!AN72,"")</f>
        <v/>
      </c>
      <c r="AO72" s="18" t="str">
        <f>IF(成绩单!$F72&gt;0,成绩单!AO72,"")</f>
        <v/>
      </c>
      <c r="AP72" s="18" t="str">
        <f>IF(成绩单!$F72&gt;0,成绩单!AP72,"")</f>
        <v/>
      </c>
      <c r="AQ72" s="18" t="str">
        <f t="shared" si="11"/>
        <v/>
      </c>
    </row>
    <row r="73" ht="18.75" customHeight="1" spans="1:43">
      <c r="A73" s="17"/>
      <c r="B73" s="18">
        <f t="shared" ref="B73:C77" si="16">B72</f>
        <v>88</v>
      </c>
      <c r="C73" s="18">
        <f t="shared" si="16"/>
        <v>88</v>
      </c>
      <c r="D73" s="18">
        <f>IF(G73="","",90-通关分!D73-SUM(升末班明细!$P$9:$P$10))</f>
        <v>88</v>
      </c>
      <c r="E73" s="18">
        <f>IF(G73="","",90-通关分!E73-SUM(升末班明细!$P$9:$P$10))</f>
        <v>88</v>
      </c>
      <c r="F73" s="18" t="str">
        <f>IF(成绩单!F73&gt;0,成绩单!F73,"")</f>
        <v/>
      </c>
      <c r="G73" s="18">
        <f>IF(成绩单!$F73&gt;0,成绩单!G73,0)</f>
        <v>0</v>
      </c>
      <c r="H73" s="18" t="str">
        <f>IF(成绩单!$F73&gt;0,成绩单!H73,"")</f>
        <v/>
      </c>
      <c r="I73" s="18" t="str">
        <f>IF(成绩单!$F73&gt;0,成绩单!I73,"")</f>
        <v/>
      </c>
      <c r="J73" s="18" t="str">
        <f>IF(成绩单!$F73&gt;0,成绩单!J73,"")</f>
        <v/>
      </c>
      <c r="K73" s="18" t="str">
        <f>IF(成绩单!$F73&gt;0,成绩单!K73,"")</f>
        <v/>
      </c>
      <c r="L73" s="18" t="str">
        <f>IF(成绩单!$F73&gt;0,成绩单!L73,"")</f>
        <v/>
      </c>
      <c r="M73" s="18" t="str">
        <f>IF(成绩单!$F73&gt;0,成绩单!M73,"")</f>
        <v/>
      </c>
      <c r="N73" s="18" t="str">
        <f>IF(成绩单!$F73&gt;0,成绩单!N73,"")</f>
        <v/>
      </c>
      <c r="O73" s="18" t="str">
        <f>IF(成绩单!$F73&gt;0,成绩单!O73,"")</f>
        <v/>
      </c>
      <c r="P73" s="18" t="str">
        <f>IF(成绩单!$F73&gt;0,成绩单!P73,"")</f>
        <v/>
      </c>
      <c r="Q73" s="18" t="str">
        <f>IF(成绩单!$F73&gt;0,成绩单!Q73,"")</f>
        <v/>
      </c>
      <c r="R73" s="18" t="str">
        <f>IF(成绩单!$F73&gt;0,成绩单!R73,"")</f>
        <v/>
      </c>
      <c r="S73" s="18" t="str">
        <f>IF(成绩单!$F73&gt;0,成绩单!S73,"")</f>
        <v/>
      </c>
      <c r="T73" s="18" t="str">
        <f>IF(成绩单!$F73&gt;0,成绩单!T73,"")</f>
        <v/>
      </c>
      <c r="U73" s="18" t="str">
        <f>IF(成绩单!$F73&gt;0,成绩单!U73,"")</f>
        <v/>
      </c>
      <c r="V73" s="18" t="str">
        <f>IF(成绩单!$F73&gt;0,成绩单!V73,"")</f>
        <v/>
      </c>
      <c r="W73" s="18" t="str">
        <f>IF(成绩单!$F73&gt;0,成绩单!W73,"")</f>
        <v/>
      </c>
      <c r="X73" s="18" t="str">
        <f>IF(成绩单!$F73&gt;0,成绩单!X73,"")</f>
        <v/>
      </c>
      <c r="Y73" s="18" t="str">
        <f>IF(成绩单!$F73&gt;0,成绩单!Y73,"")</f>
        <v/>
      </c>
      <c r="Z73" s="18" t="str">
        <f>IF(成绩单!$F73&gt;0,成绩单!Z73,"")</f>
        <v/>
      </c>
      <c r="AA73" s="18" t="str">
        <f>IF(成绩单!$F73&gt;0,成绩单!AA73,"")</f>
        <v/>
      </c>
      <c r="AB73" s="18" t="str">
        <f>IF(成绩单!$F73&gt;0,成绩单!AB73,"")</f>
        <v/>
      </c>
      <c r="AC73" s="18" t="str">
        <f>IF(成绩单!$F73&gt;0,成绩单!AC73,"")</f>
        <v/>
      </c>
      <c r="AD73" s="18" t="str">
        <f>IF(成绩单!$F73&gt;0,成绩单!AD73,"")</f>
        <v/>
      </c>
      <c r="AE73" s="18" t="str">
        <f>IF(成绩单!$F73&gt;0,成绩单!AE73,"")</f>
        <v/>
      </c>
      <c r="AF73" s="18" t="str">
        <f>IF(成绩单!$F73&gt;0,成绩单!AF73,"")</f>
        <v/>
      </c>
      <c r="AG73" s="18" t="str">
        <f>IF(成绩单!$F73&gt;0,成绩单!AG73,"")</f>
        <v/>
      </c>
      <c r="AH73" s="18" t="str">
        <f>IF(成绩单!$F73&gt;0,成绩单!AH73,"")</f>
        <v/>
      </c>
      <c r="AI73" s="18" t="str">
        <f>IF(成绩单!$F73&gt;0,成绩单!AI73,"")</f>
        <v/>
      </c>
      <c r="AJ73" s="18" t="str">
        <f>IF(成绩单!$F73&gt;0,成绩单!AJ73,"")</f>
        <v/>
      </c>
      <c r="AK73" s="18" t="str">
        <f>IF(成绩单!$F73&gt;0,成绩单!AK73,"")</f>
        <v/>
      </c>
      <c r="AL73" s="18" t="str">
        <f>IF(成绩单!$F73&gt;0,成绩单!AL73,"")</f>
        <v/>
      </c>
      <c r="AM73" s="18" t="str">
        <f>IF(成绩单!$F73&gt;0,成绩单!AM73,"")</f>
        <v/>
      </c>
      <c r="AN73" s="18" t="str">
        <f>IF(成绩单!$F73&gt;0,成绩单!AN73,"")</f>
        <v/>
      </c>
      <c r="AO73" s="18" t="str">
        <f>IF(成绩单!$F73&gt;0,成绩单!AO73,"")</f>
        <v/>
      </c>
      <c r="AP73" s="18" t="str">
        <f>IF(成绩单!$F73&gt;0,成绩单!AP73,"")</f>
        <v/>
      </c>
      <c r="AQ73" s="18" t="str">
        <f t="shared" si="11"/>
        <v/>
      </c>
    </row>
    <row r="74" ht="18.75" customHeight="1" spans="1:43">
      <c r="A74" s="17"/>
      <c r="B74" s="18">
        <f t="shared" si="16"/>
        <v>88</v>
      </c>
      <c r="C74" s="18">
        <f t="shared" si="16"/>
        <v>88</v>
      </c>
      <c r="D74" s="18">
        <f>IF(G74="","",90-通关分!D74-SUM(升末班明细!$P$9:$P$10))</f>
        <v>88</v>
      </c>
      <c r="E74" s="18">
        <f>IF(G74="","",90-通关分!E74-SUM(升末班明细!$P$9:$P$10))</f>
        <v>88</v>
      </c>
      <c r="F74" s="18" t="str">
        <f>IF(成绩单!F74&gt;0,成绩单!F74,"")</f>
        <v/>
      </c>
      <c r="G74" s="18">
        <f>IF(成绩单!$F74&gt;0,成绩单!G74,0)</f>
        <v>0</v>
      </c>
      <c r="H74" s="18" t="str">
        <f>IF(成绩单!$F74&gt;0,成绩单!H74,"")</f>
        <v/>
      </c>
      <c r="I74" s="18" t="str">
        <f>IF(成绩单!$F74&gt;0,成绩单!I74,"")</f>
        <v/>
      </c>
      <c r="J74" s="18" t="str">
        <f>IF(成绩单!$F74&gt;0,成绩单!J74,"")</f>
        <v/>
      </c>
      <c r="K74" s="18" t="str">
        <f>IF(成绩单!$F74&gt;0,成绩单!K74,"")</f>
        <v/>
      </c>
      <c r="L74" s="18" t="str">
        <f>IF(成绩单!$F74&gt;0,成绩单!L74,"")</f>
        <v/>
      </c>
      <c r="M74" s="18" t="str">
        <f>IF(成绩单!$F74&gt;0,成绩单!M74,"")</f>
        <v/>
      </c>
      <c r="N74" s="18" t="str">
        <f>IF(成绩单!$F74&gt;0,成绩单!N74,"")</f>
        <v/>
      </c>
      <c r="O74" s="18" t="str">
        <f>IF(成绩单!$F74&gt;0,成绩单!O74,"")</f>
        <v/>
      </c>
      <c r="P74" s="18" t="str">
        <f>IF(成绩单!$F74&gt;0,成绩单!P74,"")</f>
        <v/>
      </c>
      <c r="Q74" s="18" t="str">
        <f>IF(成绩单!$F74&gt;0,成绩单!Q74,"")</f>
        <v/>
      </c>
      <c r="R74" s="18" t="str">
        <f>IF(成绩单!$F74&gt;0,成绩单!R74,"")</f>
        <v/>
      </c>
      <c r="S74" s="18" t="str">
        <f>IF(成绩单!$F74&gt;0,成绩单!S74,"")</f>
        <v/>
      </c>
      <c r="T74" s="18" t="str">
        <f>IF(成绩单!$F74&gt;0,成绩单!T74,"")</f>
        <v/>
      </c>
      <c r="U74" s="18" t="str">
        <f>IF(成绩单!$F74&gt;0,成绩单!U74,"")</f>
        <v/>
      </c>
      <c r="V74" s="18" t="str">
        <f>IF(成绩单!$F74&gt;0,成绩单!V74,"")</f>
        <v/>
      </c>
      <c r="W74" s="18" t="str">
        <f>IF(成绩单!$F74&gt;0,成绩单!W74,"")</f>
        <v/>
      </c>
      <c r="X74" s="18" t="str">
        <f>IF(成绩单!$F74&gt;0,成绩单!X74,"")</f>
        <v/>
      </c>
      <c r="Y74" s="18" t="str">
        <f>IF(成绩单!$F74&gt;0,成绩单!Y74,"")</f>
        <v/>
      </c>
      <c r="Z74" s="18" t="str">
        <f>IF(成绩单!$F74&gt;0,成绩单!Z74,"")</f>
        <v/>
      </c>
      <c r="AA74" s="18" t="str">
        <f>IF(成绩单!$F74&gt;0,成绩单!AA74,"")</f>
        <v/>
      </c>
      <c r="AB74" s="18" t="str">
        <f>IF(成绩单!$F74&gt;0,成绩单!AB74,"")</f>
        <v/>
      </c>
      <c r="AC74" s="18" t="str">
        <f>IF(成绩单!$F74&gt;0,成绩单!AC74,"")</f>
        <v/>
      </c>
      <c r="AD74" s="18" t="str">
        <f>IF(成绩单!$F74&gt;0,成绩单!AD74,"")</f>
        <v/>
      </c>
      <c r="AE74" s="18" t="str">
        <f>IF(成绩单!$F74&gt;0,成绩单!AE74,"")</f>
        <v/>
      </c>
      <c r="AF74" s="18" t="str">
        <f>IF(成绩单!$F74&gt;0,成绩单!AF74,"")</f>
        <v/>
      </c>
      <c r="AG74" s="18" t="str">
        <f>IF(成绩单!$F74&gt;0,成绩单!AG74,"")</f>
        <v/>
      </c>
      <c r="AH74" s="18" t="str">
        <f>IF(成绩单!$F74&gt;0,成绩单!AH74,"")</f>
        <v/>
      </c>
      <c r="AI74" s="18" t="str">
        <f>IF(成绩单!$F74&gt;0,成绩单!AI74,"")</f>
        <v/>
      </c>
      <c r="AJ74" s="18" t="str">
        <f>IF(成绩单!$F74&gt;0,成绩单!AJ74,"")</f>
        <v/>
      </c>
      <c r="AK74" s="18" t="str">
        <f>IF(成绩单!$F74&gt;0,成绩单!AK74,"")</f>
        <v/>
      </c>
      <c r="AL74" s="18" t="str">
        <f>IF(成绩单!$F74&gt;0,成绩单!AL74,"")</f>
        <v/>
      </c>
      <c r="AM74" s="18" t="str">
        <f>IF(成绩单!$F74&gt;0,成绩单!AM74,"")</f>
        <v/>
      </c>
      <c r="AN74" s="18" t="str">
        <f>IF(成绩单!$F74&gt;0,成绩单!AN74,"")</f>
        <v/>
      </c>
      <c r="AO74" s="18" t="str">
        <f>IF(成绩单!$F74&gt;0,成绩单!AO74,"")</f>
        <v/>
      </c>
      <c r="AP74" s="18" t="str">
        <f>IF(成绩单!$F74&gt;0,成绩单!AP74,"")</f>
        <v/>
      </c>
      <c r="AQ74" s="18" t="str">
        <f t="shared" ref="AQ74:AQ92" si="17">AP74</f>
        <v/>
      </c>
    </row>
    <row r="75" ht="18.75" customHeight="1" spans="1:43">
      <c r="A75" s="17"/>
      <c r="B75" s="18">
        <f t="shared" si="16"/>
        <v>88</v>
      </c>
      <c r="C75" s="18">
        <f t="shared" si="16"/>
        <v>88</v>
      </c>
      <c r="D75" s="18">
        <f>IF(G75="","",90-通关分!D75-SUM(升末班明细!$P$9:$P$10))</f>
        <v>88</v>
      </c>
      <c r="E75" s="18">
        <f>IF(G75="","",90-通关分!E75-SUM(升末班明细!$P$9:$P$10))</f>
        <v>88</v>
      </c>
      <c r="F75" s="18" t="str">
        <f>IF(成绩单!F75&gt;0,成绩单!F75,"")</f>
        <v/>
      </c>
      <c r="G75" s="18">
        <f>IF(成绩单!$F75&gt;0,成绩单!G75,0)</f>
        <v>0</v>
      </c>
      <c r="H75" s="18" t="str">
        <f>IF(成绩单!$F75&gt;0,成绩单!H75,"")</f>
        <v/>
      </c>
      <c r="I75" s="18" t="str">
        <f>IF(成绩单!$F75&gt;0,成绩单!I75,"")</f>
        <v/>
      </c>
      <c r="J75" s="18" t="str">
        <f>IF(成绩单!$F75&gt;0,成绩单!J75,"")</f>
        <v/>
      </c>
      <c r="K75" s="18" t="str">
        <f>IF(成绩单!$F75&gt;0,成绩单!K75,"")</f>
        <v/>
      </c>
      <c r="L75" s="18" t="str">
        <f>IF(成绩单!$F75&gt;0,成绩单!L75,"")</f>
        <v/>
      </c>
      <c r="M75" s="18" t="str">
        <f>IF(成绩单!$F75&gt;0,成绩单!M75,"")</f>
        <v/>
      </c>
      <c r="N75" s="18" t="str">
        <f>IF(成绩单!$F75&gt;0,成绩单!N75,"")</f>
        <v/>
      </c>
      <c r="O75" s="18" t="str">
        <f>IF(成绩单!$F75&gt;0,成绩单!O75,"")</f>
        <v/>
      </c>
      <c r="P75" s="18" t="str">
        <f>IF(成绩单!$F75&gt;0,成绩单!P75,"")</f>
        <v/>
      </c>
      <c r="Q75" s="18" t="str">
        <f>IF(成绩单!$F75&gt;0,成绩单!Q75,"")</f>
        <v/>
      </c>
      <c r="R75" s="18" t="str">
        <f>IF(成绩单!$F75&gt;0,成绩单!R75,"")</f>
        <v/>
      </c>
      <c r="S75" s="18" t="str">
        <f>IF(成绩单!$F75&gt;0,成绩单!S75,"")</f>
        <v/>
      </c>
      <c r="T75" s="18" t="str">
        <f>IF(成绩单!$F75&gt;0,成绩单!T75,"")</f>
        <v/>
      </c>
      <c r="U75" s="18" t="str">
        <f>IF(成绩单!$F75&gt;0,成绩单!U75,"")</f>
        <v/>
      </c>
      <c r="V75" s="18" t="str">
        <f>IF(成绩单!$F75&gt;0,成绩单!V75,"")</f>
        <v/>
      </c>
      <c r="W75" s="18" t="str">
        <f>IF(成绩单!$F75&gt;0,成绩单!W75,"")</f>
        <v/>
      </c>
      <c r="X75" s="18" t="str">
        <f>IF(成绩单!$F75&gt;0,成绩单!X75,"")</f>
        <v/>
      </c>
      <c r="Y75" s="18" t="str">
        <f>IF(成绩单!$F75&gt;0,成绩单!Y75,"")</f>
        <v/>
      </c>
      <c r="Z75" s="18" t="str">
        <f>IF(成绩单!$F75&gt;0,成绩单!Z75,"")</f>
        <v/>
      </c>
      <c r="AA75" s="18" t="str">
        <f>IF(成绩单!$F75&gt;0,成绩单!AA75,"")</f>
        <v/>
      </c>
      <c r="AB75" s="18" t="str">
        <f>IF(成绩单!$F75&gt;0,成绩单!AB75,"")</f>
        <v/>
      </c>
      <c r="AC75" s="18" t="str">
        <f>IF(成绩单!$F75&gt;0,成绩单!AC75,"")</f>
        <v/>
      </c>
      <c r="AD75" s="18" t="str">
        <f>IF(成绩单!$F75&gt;0,成绩单!AD75,"")</f>
        <v/>
      </c>
      <c r="AE75" s="18" t="str">
        <f>IF(成绩单!$F75&gt;0,成绩单!AE75,"")</f>
        <v/>
      </c>
      <c r="AF75" s="18" t="str">
        <f>IF(成绩单!$F75&gt;0,成绩单!AF75,"")</f>
        <v/>
      </c>
      <c r="AG75" s="18" t="str">
        <f>IF(成绩单!$F75&gt;0,成绩单!AG75,"")</f>
        <v/>
      </c>
      <c r="AH75" s="18" t="str">
        <f>IF(成绩单!$F75&gt;0,成绩单!AH75,"")</f>
        <v/>
      </c>
      <c r="AI75" s="18" t="str">
        <f>IF(成绩单!$F75&gt;0,成绩单!AI75,"")</f>
        <v/>
      </c>
      <c r="AJ75" s="18" t="str">
        <f>IF(成绩单!$F75&gt;0,成绩单!AJ75,"")</f>
        <v/>
      </c>
      <c r="AK75" s="18" t="str">
        <f>IF(成绩单!$F75&gt;0,成绩单!AK75,"")</f>
        <v/>
      </c>
      <c r="AL75" s="18" t="str">
        <f>IF(成绩单!$F75&gt;0,成绩单!AL75,"")</f>
        <v/>
      </c>
      <c r="AM75" s="18" t="str">
        <f>IF(成绩单!$F75&gt;0,成绩单!AM75,"")</f>
        <v/>
      </c>
      <c r="AN75" s="18" t="str">
        <f>IF(成绩单!$F75&gt;0,成绩单!AN75,"")</f>
        <v/>
      </c>
      <c r="AO75" s="18" t="str">
        <f>IF(成绩单!$F75&gt;0,成绩单!AO75,"")</f>
        <v/>
      </c>
      <c r="AP75" s="18" t="str">
        <f>IF(成绩单!$F75&gt;0,成绩单!AP75,"")</f>
        <v/>
      </c>
      <c r="AQ75" s="18" t="str">
        <f t="shared" si="17"/>
        <v/>
      </c>
    </row>
    <row r="76" ht="18.75" customHeight="1" spans="1:43">
      <c r="A76" s="17"/>
      <c r="B76" s="18">
        <f t="shared" si="16"/>
        <v>88</v>
      </c>
      <c r="C76" s="18">
        <f t="shared" si="16"/>
        <v>88</v>
      </c>
      <c r="D76" s="18">
        <f>IF(G76="","",90-通关分!D76-SUM(升末班明细!$P$9:$P$10))</f>
        <v>88</v>
      </c>
      <c r="E76" s="18">
        <f>IF(G76="","",90-通关分!E76-SUM(升末班明细!$P$9:$P$10))</f>
        <v>88</v>
      </c>
      <c r="F76" s="18" t="str">
        <f>IF(成绩单!F76&gt;0,成绩单!F76,"")</f>
        <v/>
      </c>
      <c r="G76" s="18">
        <f>IF(成绩单!$F76&gt;0,成绩单!G76,0)</f>
        <v>0</v>
      </c>
      <c r="H76" s="18" t="str">
        <f>IF(成绩单!$F76&gt;0,成绩单!H76,"")</f>
        <v/>
      </c>
      <c r="I76" s="18" t="str">
        <f>IF(成绩单!$F76&gt;0,成绩单!I76,"")</f>
        <v/>
      </c>
      <c r="J76" s="18" t="str">
        <f>IF(成绩单!$F76&gt;0,成绩单!J76,"")</f>
        <v/>
      </c>
      <c r="K76" s="18" t="str">
        <f>IF(成绩单!$F76&gt;0,成绩单!K76,"")</f>
        <v/>
      </c>
      <c r="L76" s="18" t="str">
        <f>IF(成绩单!$F76&gt;0,成绩单!L76,"")</f>
        <v/>
      </c>
      <c r="M76" s="18" t="str">
        <f>IF(成绩单!$F76&gt;0,成绩单!M76,"")</f>
        <v/>
      </c>
      <c r="N76" s="18" t="str">
        <f>IF(成绩单!$F76&gt;0,成绩单!N76,"")</f>
        <v/>
      </c>
      <c r="O76" s="18" t="str">
        <f>IF(成绩单!$F76&gt;0,成绩单!O76,"")</f>
        <v/>
      </c>
      <c r="P76" s="18" t="str">
        <f>IF(成绩单!$F76&gt;0,成绩单!P76,"")</f>
        <v/>
      </c>
      <c r="Q76" s="18" t="str">
        <f>IF(成绩单!$F76&gt;0,成绩单!Q76,"")</f>
        <v/>
      </c>
      <c r="R76" s="18" t="str">
        <f>IF(成绩单!$F76&gt;0,成绩单!R76,"")</f>
        <v/>
      </c>
      <c r="S76" s="18" t="str">
        <f>IF(成绩单!$F76&gt;0,成绩单!S76,"")</f>
        <v/>
      </c>
      <c r="T76" s="18" t="str">
        <f>IF(成绩单!$F76&gt;0,成绩单!T76,"")</f>
        <v/>
      </c>
      <c r="U76" s="18" t="str">
        <f>IF(成绩单!$F76&gt;0,成绩单!U76,"")</f>
        <v/>
      </c>
      <c r="V76" s="18" t="str">
        <f>IF(成绩单!$F76&gt;0,成绩单!V76,"")</f>
        <v/>
      </c>
      <c r="W76" s="18" t="str">
        <f>IF(成绩单!$F76&gt;0,成绩单!W76,"")</f>
        <v/>
      </c>
      <c r="X76" s="18" t="str">
        <f>IF(成绩单!$F76&gt;0,成绩单!X76,"")</f>
        <v/>
      </c>
      <c r="Y76" s="18" t="str">
        <f>IF(成绩单!$F76&gt;0,成绩单!Y76,"")</f>
        <v/>
      </c>
      <c r="Z76" s="18" t="str">
        <f>IF(成绩单!$F76&gt;0,成绩单!Z76,"")</f>
        <v/>
      </c>
      <c r="AA76" s="18" t="str">
        <f>IF(成绩单!$F76&gt;0,成绩单!AA76,"")</f>
        <v/>
      </c>
      <c r="AB76" s="18" t="str">
        <f>IF(成绩单!$F76&gt;0,成绩单!AB76,"")</f>
        <v/>
      </c>
      <c r="AC76" s="18" t="str">
        <f>IF(成绩单!$F76&gt;0,成绩单!AC76,"")</f>
        <v/>
      </c>
      <c r="AD76" s="18" t="str">
        <f>IF(成绩单!$F76&gt;0,成绩单!AD76,"")</f>
        <v/>
      </c>
      <c r="AE76" s="18" t="str">
        <f>IF(成绩单!$F76&gt;0,成绩单!AE76,"")</f>
        <v/>
      </c>
      <c r="AF76" s="18" t="str">
        <f>IF(成绩单!$F76&gt;0,成绩单!AF76,"")</f>
        <v/>
      </c>
      <c r="AG76" s="18" t="str">
        <f>IF(成绩单!$F76&gt;0,成绩单!AG76,"")</f>
        <v/>
      </c>
      <c r="AH76" s="18" t="str">
        <f>IF(成绩单!$F76&gt;0,成绩单!AH76,"")</f>
        <v/>
      </c>
      <c r="AI76" s="18" t="str">
        <f>IF(成绩单!$F76&gt;0,成绩单!AI76,"")</f>
        <v/>
      </c>
      <c r="AJ76" s="18" t="str">
        <f>IF(成绩单!$F76&gt;0,成绩单!AJ76,"")</f>
        <v/>
      </c>
      <c r="AK76" s="18" t="str">
        <f>IF(成绩单!$F76&gt;0,成绩单!AK76,"")</f>
        <v/>
      </c>
      <c r="AL76" s="18" t="str">
        <f>IF(成绩单!$F76&gt;0,成绩单!AL76,"")</f>
        <v/>
      </c>
      <c r="AM76" s="18" t="str">
        <f>IF(成绩单!$F76&gt;0,成绩单!AM76,"")</f>
        <v/>
      </c>
      <c r="AN76" s="18" t="str">
        <f>IF(成绩单!$F76&gt;0,成绩单!AN76,"")</f>
        <v/>
      </c>
      <c r="AO76" s="18" t="str">
        <f>IF(成绩单!$F76&gt;0,成绩单!AO76,"")</f>
        <v/>
      </c>
      <c r="AP76" s="18" t="str">
        <f>IF(成绩单!$F76&gt;0,成绩单!AP76,"")</f>
        <v/>
      </c>
      <c r="AQ76" s="18" t="str">
        <f t="shared" si="17"/>
        <v/>
      </c>
    </row>
    <row r="77" ht="18.75" customHeight="1" spans="1:43">
      <c r="A77" s="17"/>
      <c r="B77" s="18">
        <f t="shared" si="16"/>
        <v>88</v>
      </c>
      <c r="C77" s="18">
        <f t="shared" si="16"/>
        <v>88</v>
      </c>
      <c r="D77" s="18">
        <f>IF(G77="","",90-通关分!D77-SUM(升末班明细!$P$9:$P$10))</f>
        <v>88</v>
      </c>
      <c r="E77" s="18">
        <f>IF(G77="","",90-通关分!E77-SUM(升末班明细!$P$9:$P$10))</f>
        <v>88</v>
      </c>
      <c r="F77" s="18" t="str">
        <f>IF(成绩单!F77&gt;0,成绩单!F77,"")</f>
        <v/>
      </c>
      <c r="G77" s="18">
        <f>IF(成绩单!$F77&gt;0,成绩单!G77,0)</f>
        <v>0</v>
      </c>
      <c r="H77" s="18" t="str">
        <f>IF(成绩单!$F77&gt;0,成绩单!H77,"")</f>
        <v/>
      </c>
      <c r="I77" s="18" t="str">
        <f>IF(成绩单!$F77&gt;0,成绩单!I77,"")</f>
        <v/>
      </c>
      <c r="J77" s="18" t="str">
        <f>IF(成绩单!$F77&gt;0,成绩单!J77,"")</f>
        <v/>
      </c>
      <c r="K77" s="18" t="str">
        <f>IF(成绩单!$F77&gt;0,成绩单!K77,"")</f>
        <v/>
      </c>
      <c r="L77" s="18" t="str">
        <f>IF(成绩单!$F77&gt;0,成绩单!L77,"")</f>
        <v/>
      </c>
      <c r="M77" s="18" t="str">
        <f>IF(成绩单!$F77&gt;0,成绩单!M77,"")</f>
        <v/>
      </c>
      <c r="N77" s="18" t="str">
        <f>IF(成绩单!$F77&gt;0,成绩单!N77,"")</f>
        <v/>
      </c>
      <c r="O77" s="18" t="str">
        <f>IF(成绩单!$F77&gt;0,成绩单!O77,"")</f>
        <v/>
      </c>
      <c r="P77" s="18" t="str">
        <f>IF(成绩单!$F77&gt;0,成绩单!P77,"")</f>
        <v/>
      </c>
      <c r="Q77" s="18" t="str">
        <f>IF(成绩单!$F77&gt;0,成绩单!Q77,"")</f>
        <v/>
      </c>
      <c r="R77" s="18" t="str">
        <f>IF(成绩单!$F77&gt;0,成绩单!R77,"")</f>
        <v/>
      </c>
      <c r="S77" s="18" t="str">
        <f>IF(成绩单!$F77&gt;0,成绩单!S77,"")</f>
        <v/>
      </c>
      <c r="T77" s="18" t="str">
        <f>IF(成绩单!$F77&gt;0,成绩单!T77,"")</f>
        <v/>
      </c>
      <c r="U77" s="18" t="str">
        <f>IF(成绩单!$F77&gt;0,成绩单!U77,"")</f>
        <v/>
      </c>
      <c r="V77" s="18" t="str">
        <f>IF(成绩单!$F77&gt;0,成绩单!V77,"")</f>
        <v/>
      </c>
      <c r="W77" s="18" t="str">
        <f>IF(成绩单!$F77&gt;0,成绩单!W77,"")</f>
        <v/>
      </c>
      <c r="X77" s="18" t="str">
        <f>IF(成绩单!$F77&gt;0,成绩单!X77,"")</f>
        <v/>
      </c>
      <c r="Y77" s="18" t="str">
        <f>IF(成绩单!$F77&gt;0,成绩单!Y77,"")</f>
        <v/>
      </c>
      <c r="Z77" s="18" t="str">
        <f>IF(成绩单!$F77&gt;0,成绩单!Z77,"")</f>
        <v/>
      </c>
      <c r="AA77" s="18" t="str">
        <f>IF(成绩单!$F77&gt;0,成绩单!AA77,"")</f>
        <v/>
      </c>
      <c r="AB77" s="18" t="str">
        <f>IF(成绩单!$F77&gt;0,成绩单!AB77,"")</f>
        <v/>
      </c>
      <c r="AC77" s="18" t="str">
        <f>IF(成绩单!$F77&gt;0,成绩单!AC77,"")</f>
        <v/>
      </c>
      <c r="AD77" s="18" t="str">
        <f>IF(成绩单!$F77&gt;0,成绩单!AD77,"")</f>
        <v/>
      </c>
      <c r="AE77" s="18" t="str">
        <f>IF(成绩单!$F77&gt;0,成绩单!AE77,"")</f>
        <v/>
      </c>
      <c r="AF77" s="18" t="str">
        <f>IF(成绩单!$F77&gt;0,成绩单!AF77,"")</f>
        <v/>
      </c>
      <c r="AG77" s="18" t="str">
        <f>IF(成绩单!$F77&gt;0,成绩单!AG77,"")</f>
        <v/>
      </c>
      <c r="AH77" s="18" t="str">
        <f>IF(成绩单!$F77&gt;0,成绩单!AH77,"")</f>
        <v/>
      </c>
      <c r="AI77" s="18" t="str">
        <f>IF(成绩单!$F77&gt;0,成绩单!AI77,"")</f>
        <v/>
      </c>
      <c r="AJ77" s="18" t="str">
        <f>IF(成绩单!$F77&gt;0,成绩单!AJ77,"")</f>
        <v/>
      </c>
      <c r="AK77" s="18" t="str">
        <f>IF(成绩单!$F77&gt;0,成绩单!AK77,"")</f>
        <v/>
      </c>
      <c r="AL77" s="18" t="str">
        <f>IF(成绩单!$F77&gt;0,成绩单!AL77,"")</f>
        <v/>
      </c>
      <c r="AM77" s="18" t="str">
        <f>IF(成绩单!$F77&gt;0,成绩单!AM77,"")</f>
        <v/>
      </c>
      <c r="AN77" s="18" t="str">
        <f>IF(成绩单!$F77&gt;0,成绩单!AN77,"")</f>
        <v/>
      </c>
      <c r="AO77" s="18" t="str">
        <f>IF(成绩单!$F77&gt;0,成绩单!AO77,"")</f>
        <v/>
      </c>
      <c r="AP77" s="18" t="str">
        <f>IF(成绩单!$F77&gt;0,成绩单!AP77,"")</f>
        <v/>
      </c>
      <c r="AQ77" s="18" t="str">
        <f t="shared" si="17"/>
        <v/>
      </c>
    </row>
    <row r="78" s="1" customFormat="1" ht="18.75" customHeight="1" spans="1:201">
      <c r="A78" s="17"/>
      <c r="B78" s="110" t="s">
        <v>26</v>
      </c>
      <c r="C78" s="111"/>
      <c r="D78" s="111"/>
      <c r="E78" s="111"/>
      <c r="F78" s="18"/>
      <c r="G78" s="18">
        <f>IF(成绩单!$F78&gt;0,成绩单!G78,0)</f>
        <v>0</v>
      </c>
      <c r="H78" s="18" t="str">
        <f>IF(成绩单!$F78&gt;0,成绩单!H78,"")</f>
        <v/>
      </c>
      <c r="I78" s="18" t="str">
        <f>IF(成绩单!$F78&gt;0,成绩单!I78,"")</f>
        <v/>
      </c>
      <c r="J78" s="18" t="str">
        <f>IF(成绩单!$F78&gt;0,成绩单!J78,"")</f>
        <v/>
      </c>
      <c r="K78" s="18" t="str">
        <f>IF(成绩单!$F78&gt;0,成绩单!K78,"")</f>
        <v/>
      </c>
      <c r="L78" s="18" t="str">
        <f>IF(成绩单!$F78&gt;0,成绩单!L78,"")</f>
        <v/>
      </c>
      <c r="M78" s="18" t="str">
        <f>IF(成绩单!$F78&gt;0,成绩单!M78,"")</f>
        <v/>
      </c>
      <c r="N78" s="18" t="str">
        <f>IF(成绩单!$F78&gt;0,成绩单!N78,"")</f>
        <v/>
      </c>
      <c r="O78" s="18" t="str">
        <f>IF(成绩单!$F78&gt;0,成绩单!O78,"")</f>
        <v/>
      </c>
      <c r="P78" s="18" t="str">
        <f>IF(成绩单!$F78&gt;0,成绩单!P78,"")</f>
        <v/>
      </c>
      <c r="Q78" s="18" t="str">
        <f>IF(成绩单!$F78&gt;0,成绩单!Q78,"")</f>
        <v/>
      </c>
      <c r="R78" s="18" t="str">
        <f>IF(成绩单!$F78&gt;0,成绩单!R78,"")</f>
        <v/>
      </c>
      <c r="S78" s="18" t="str">
        <f>IF(成绩单!$F78&gt;0,成绩单!S78,"")</f>
        <v/>
      </c>
      <c r="T78" s="18" t="str">
        <f>IF(成绩单!$F78&gt;0,成绩单!T78,"")</f>
        <v/>
      </c>
      <c r="U78" s="18" t="str">
        <f>IF(成绩单!$F78&gt;0,成绩单!U78,"")</f>
        <v/>
      </c>
      <c r="V78" s="18" t="str">
        <f>IF(成绩单!$F78&gt;0,成绩单!V78,"")</f>
        <v/>
      </c>
      <c r="W78" s="18" t="str">
        <f>IF(成绩单!$F78&gt;0,成绩单!W78,"")</f>
        <v/>
      </c>
      <c r="X78" s="18" t="str">
        <f>IF(成绩单!$F78&gt;0,成绩单!X78,"")</f>
        <v/>
      </c>
      <c r="Y78" s="18" t="str">
        <f>IF(成绩单!$F78&gt;0,成绩单!Y78,"")</f>
        <v/>
      </c>
      <c r="Z78" s="18" t="str">
        <f>IF(成绩单!$F78&gt;0,成绩单!Z78,"")</f>
        <v/>
      </c>
      <c r="AA78" s="18" t="str">
        <f>IF(成绩单!$F78&gt;0,成绩单!AA78,"")</f>
        <v/>
      </c>
      <c r="AB78" s="18" t="str">
        <f>IF(成绩单!$F78&gt;0,成绩单!AB78,"")</f>
        <v/>
      </c>
      <c r="AC78" s="18" t="str">
        <f>IF(成绩单!$F78&gt;0,成绩单!AC78,"")</f>
        <v/>
      </c>
      <c r="AD78" s="18" t="str">
        <f>IF(成绩单!$F78&gt;0,成绩单!AD78,"")</f>
        <v/>
      </c>
      <c r="AE78" s="18" t="str">
        <f>IF(成绩单!$F78&gt;0,成绩单!AE78,"")</f>
        <v/>
      </c>
      <c r="AF78" s="18" t="str">
        <f>IF(成绩单!$F78&gt;0,成绩单!AF78,"")</f>
        <v/>
      </c>
      <c r="AG78" s="18" t="str">
        <f>IF(成绩单!$F78&gt;0,成绩单!AG78,"")</f>
        <v/>
      </c>
      <c r="AH78" s="18" t="str">
        <f>IF(成绩单!$F78&gt;0,成绩单!AH78,"")</f>
        <v/>
      </c>
      <c r="AI78" s="18" t="str">
        <f>IF(成绩单!$F78&gt;0,成绩单!AI78,"")</f>
        <v/>
      </c>
      <c r="AJ78" s="18" t="str">
        <f>IF(成绩单!$F78&gt;0,成绩单!AJ78,"")</f>
        <v/>
      </c>
      <c r="AK78" s="18" t="str">
        <f>IF(成绩单!$F78&gt;0,成绩单!AK78,"")</f>
        <v/>
      </c>
      <c r="AL78" s="18" t="str">
        <f>IF(成绩单!$F78&gt;0,成绩单!AL78,"")</f>
        <v/>
      </c>
      <c r="AM78" s="18" t="str">
        <f>IF(成绩单!$F78&gt;0,成绩单!AM78,"")</f>
        <v/>
      </c>
      <c r="AN78" s="18" t="str">
        <f>IF(成绩单!$F78&gt;0,成绩单!AN78,"")</f>
        <v/>
      </c>
      <c r="AO78" s="18" t="str">
        <f>IF(成绩单!$F78&gt;0,成绩单!AO78,"")</f>
        <v/>
      </c>
      <c r="AP78" s="18" t="str">
        <f>IF(成绩单!$F78&gt;0,成绩单!AP78,"")</f>
        <v/>
      </c>
      <c r="AQ78" s="18" t="str">
        <f t="shared" si="17"/>
        <v/>
      </c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</row>
    <row r="79" ht="18.75" customHeight="1" spans="1:43">
      <c r="A79" s="17" t="s">
        <v>65</v>
      </c>
      <c r="B79" s="18">
        <f>90-通关分!D85-SUM(升末班明细!$P$9:$P$10)</f>
        <v>88</v>
      </c>
      <c r="C79" s="18">
        <f>90-通关分!E85-SUM(升末班明细!$P$9:$P$10)</f>
        <v>88</v>
      </c>
      <c r="D79" s="18">
        <f>IF(G79="","",90-通关分!D79-SUM(升末班明细!$P$9:$P$10))</f>
        <v>88</v>
      </c>
      <c r="E79" s="18">
        <f>IF(G79="","",90-通关分!E79-SUM(升末班明细!$P$9:$P$10))</f>
        <v>88</v>
      </c>
      <c r="F79" s="18" t="str">
        <f>IF(成绩单!F79&gt;0,成绩单!F79,"")</f>
        <v/>
      </c>
      <c r="G79" s="18">
        <f>IF(成绩单!$F79&gt;0,成绩单!G79,0)</f>
        <v>0</v>
      </c>
      <c r="H79" s="18" t="str">
        <f>IF(成绩单!$F79&gt;0,成绩单!H79,"")</f>
        <v/>
      </c>
      <c r="I79" s="18" t="str">
        <f>IF(成绩单!$F79&gt;0,成绩单!I79,"")</f>
        <v/>
      </c>
      <c r="J79" s="18" t="str">
        <f>IF(成绩单!$F79&gt;0,成绩单!J79,"")</f>
        <v/>
      </c>
      <c r="K79" s="18" t="str">
        <f>IF(成绩单!$F79&gt;0,成绩单!K79,"")</f>
        <v/>
      </c>
      <c r="L79" s="18" t="str">
        <f>IF(成绩单!$F79&gt;0,成绩单!L79,"")</f>
        <v/>
      </c>
      <c r="M79" s="18" t="str">
        <f>IF(成绩单!$F79&gt;0,成绩单!M79,"")</f>
        <v/>
      </c>
      <c r="N79" s="18" t="str">
        <f>IF(成绩单!$F79&gt;0,成绩单!N79,"")</f>
        <v/>
      </c>
      <c r="O79" s="18" t="str">
        <f>IF(成绩单!$F79&gt;0,成绩单!O79,"")</f>
        <v/>
      </c>
      <c r="P79" s="18" t="str">
        <f>IF(成绩单!$F79&gt;0,成绩单!P79,"")</f>
        <v/>
      </c>
      <c r="Q79" s="18" t="str">
        <f>IF(成绩单!$F79&gt;0,成绩单!Q79,"")</f>
        <v/>
      </c>
      <c r="R79" s="18" t="str">
        <f>IF(成绩单!$F79&gt;0,成绩单!R79,"")</f>
        <v/>
      </c>
      <c r="S79" s="18" t="str">
        <f>IF(成绩单!$F79&gt;0,成绩单!S79,"")</f>
        <v/>
      </c>
      <c r="T79" s="18" t="str">
        <f>IF(成绩单!$F79&gt;0,成绩单!T79,"")</f>
        <v/>
      </c>
      <c r="U79" s="18" t="str">
        <f>IF(成绩单!$F79&gt;0,成绩单!U79,"")</f>
        <v/>
      </c>
      <c r="V79" s="18" t="str">
        <f>IF(成绩单!$F79&gt;0,成绩单!V79,"")</f>
        <v/>
      </c>
      <c r="W79" s="18" t="str">
        <f>IF(成绩单!$F79&gt;0,成绩单!W79,"")</f>
        <v/>
      </c>
      <c r="X79" s="18" t="str">
        <f>IF(成绩单!$F79&gt;0,成绩单!X79,"")</f>
        <v/>
      </c>
      <c r="Y79" s="18" t="str">
        <f>IF(成绩单!$F79&gt;0,成绩单!Y79,"")</f>
        <v/>
      </c>
      <c r="Z79" s="18" t="str">
        <f>IF(成绩单!$F79&gt;0,成绩单!Z79,"")</f>
        <v/>
      </c>
      <c r="AA79" s="18" t="str">
        <f>IF(成绩单!$F79&gt;0,成绩单!AA79,"")</f>
        <v/>
      </c>
      <c r="AB79" s="18" t="str">
        <f>IF(成绩单!$F79&gt;0,成绩单!AB79,"")</f>
        <v/>
      </c>
      <c r="AC79" s="18" t="str">
        <f>IF(成绩单!$F79&gt;0,成绩单!AC79,"")</f>
        <v/>
      </c>
      <c r="AD79" s="18" t="str">
        <f>IF(成绩单!$F79&gt;0,成绩单!AD79,"")</f>
        <v/>
      </c>
      <c r="AE79" s="18" t="str">
        <f>IF(成绩单!$F79&gt;0,成绩单!AE79,"")</f>
        <v/>
      </c>
      <c r="AF79" s="18" t="str">
        <f>IF(成绩单!$F79&gt;0,成绩单!AF79,"")</f>
        <v/>
      </c>
      <c r="AG79" s="18" t="str">
        <f>IF(成绩单!$F79&gt;0,成绩单!AG79,"")</f>
        <v/>
      </c>
      <c r="AH79" s="18" t="str">
        <f>IF(成绩单!$F79&gt;0,成绩单!AH79,"")</f>
        <v/>
      </c>
      <c r="AI79" s="18" t="str">
        <f>IF(成绩单!$F79&gt;0,成绩单!AI79,"")</f>
        <v/>
      </c>
      <c r="AJ79" s="18" t="str">
        <f>IF(成绩单!$F79&gt;0,成绩单!AJ79,"")</f>
        <v/>
      </c>
      <c r="AK79" s="18" t="str">
        <f>IF(成绩单!$F79&gt;0,成绩单!AK79,"")</f>
        <v/>
      </c>
      <c r="AL79" s="18" t="str">
        <f>IF(成绩单!$F79&gt;0,成绩单!AL79,"")</f>
        <v/>
      </c>
      <c r="AM79" s="18" t="str">
        <f>IF(成绩单!$F79&gt;0,成绩单!AM79,"")</f>
        <v/>
      </c>
      <c r="AN79" s="18" t="str">
        <f>IF(成绩单!$F79&gt;0,成绩单!AN79,"")</f>
        <v/>
      </c>
      <c r="AO79" s="18" t="str">
        <f>IF(成绩单!$F79&gt;0,成绩单!AO79,"")</f>
        <v/>
      </c>
      <c r="AP79" s="18" t="str">
        <f>IF(成绩单!$F79&gt;0,成绩单!AP79,"")</f>
        <v/>
      </c>
      <c r="AQ79" s="18" t="str">
        <f t="shared" si="17"/>
        <v/>
      </c>
    </row>
    <row r="80" ht="18.75" customHeight="1" spans="1:43">
      <c r="A80" s="17"/>
      <c r="B80" s="18">
        <f t="shared" ref="B80:C84" si="18">B79</f>
        <v>88</v>
      </c>
      <c r="C80" s="18">
        <f t="shared" si="18"/>
        <v>88</v>
      </c>
      <c r="D80" s="18">
        <f>IF(G80="","",90-通关分!D80-SUM(升末班明细!$P$9:$P$10))</f>
        <v>88</v>
      </c>
      <c r="E80" s="18">
        <f>IF(G80="","",90-通关分!E80-SUM(升末班明细!$P$9:$P$10))</f>
        <v>88</v>
      </c>
      <c r="F80" s="18" t="str">
        <f>IF(成绩单!F80&gt;0,成绩单!F80,"")</f>
        <v/>
      </c>
      <c r="G80" s="18">
        <f>IF(成绩单!$F80&gt;0,成绩单!G80,0)</f>
        <v>0</v>
      </c>
      <c r="H80" s="18" t="str">
        <f>IF(成绩单!$F80&gt;0,成绩单!H80,"")</f>
        <v/>
      </c>
      <c r="I80" s="18" t="str">
        <f>IF(成绩单!$F80&gt;0,成绩单!I80,"")</f>
        <v/>
      </c>
      <c r="J80" s="18" t="str">
        <f>IF(成绩单!$F80&gt;0,成绩单!J80,"")</f>
        <v/>
      </c>
      <c r="K80" s="18" t="str">
        <f>IF(成绩单!$F80&gt;0,成绩单!K80,"")</f>
        <v/>
      </c>
      <c r="L80" s="18" t="str">
        <f>IF(成绩单!$F80&gt;0,成绩单!L80,"")</f>
        <v/>
      </c>
      <c r="M80" s="18" t="str">
        <f>IF(成绩单!$F80&gt;0,成绩单!M80,"")</f>
        <v/>
      </c>
      <c r="N80" s="18" t="str">
        <f>IF(成绩单!$F80&gt;0,成绩单!N80,"")</f>
        <v/>
      </c>
      <c r="O80" s="18" t="str">
        <f>IF(成绩单!$F80&gt;0,成绩单!O80,"")</f>
        <v/>
      </c>
      <c r="P80" s="18" t="str">
        <f>IF(成绩单!$F80&gt;0,成绩单!P80,"")</f>
        <v/>
      </c>
      <c r="Q80" s="18" t="str">
        <f>IF(成绩单!$F80&gt;0,成绩单!Q80,"")</f>
        <v/>
      </c>
      <c r="R80" s="18" t="str">
        <f>IF(成绩单!$F80&gt;0,成绩单!R80,"")</f>
        <v/>
      </c>
      <c r="S80" s="18" t="str">
        <f>IF(成绩单!$F80&gt;0,成绩单!S80,"")</f>
        <v/>
      </c>
      <c r="T80" s="18" t="str">
        <f>IF(成绩单!$F80&gt;0,成绩单!T80,"")</f>
        <v/>
      </c>
      <c r="U80" s="18" t="str">
        <f>IF(成绩单!$F80&gt;0,成绩单!U80,"")</f>
        <v/>
      </c>
      <c r="V80" s="18" t="str">
        <f>IF(成绩单!$F80&gt;0,成绩单!V80,"")</f>
        <v/>
      </c>
      <c r="W80" s="18" t="str">
        <f>IF(成绩单!$F80&gt;0,成绩单!W80,"")</f>
        <v/>
      </c>
      <c r="X80" s="18" t="str">
        <f>IF(成绩单!$F80&gt;0,成绩单!X80,"")</f>
        <v/>
      </c>
      <c r="Y80" s="18" t="str">
        <f>IF(成绩单!$F80&gt;0,成绩单!Y80,"")</f>
        <v/>
      </c>
      <c r="Z80" s="18" t="str">
        <f>IF(成绩单!$F80&gt;0,成绩单!Z80,"")</f>
        <v/>
      </c>
      <c r="AA80" s="18" t="str">
        <f>IF(成绩单!$F80&gt;0,成绩单!AA80,"")</f>
        <v/>
      </c>
      <c r="AB80" s="18" t="str">
        <f>IF(成绩单!$F80&gt;0,成绩单!AB80,"")</f>
        <v/>
      </c>
      <c r="AC80" s="18" t="str">
        <f>IF(成绩单!$F80&gt;0,成绩单!AC80,"")</f>
        <v/>
      </c>
      <c r="AD80" s="18" t="str">
        <f>IF(成绩单!$F80&gt;0,成绩单!AD80,"")</f>
        <v/>
      </c>
      <c r="AE80" s="18" t="str">
        <f>IF(成绩单!$F80&gt;0,成绩单!AE80,"")</f>
        <v/>
      </c>
      <c r="AF80" s="18" t="str">
        <f>IF(成绩单!$F80&gt;0,成绩单!AF80,"")</f>
        <v/>
      </c>
      <c r="AG80" s="18" t="str">
        <f>IF(成绩单!$F80&gt;0,成绩单!AG80,"")</f>
        <v/>
      </c>
      <c r="AH80" s="18" t="str">
        <f>IF(成绩单!$F80&gt;0,成绩单!AH80,"")</f>
        <v/>
      </c>
      <c r="AI80" s="18" t="str">
        <f>IF(成绩单!$F80&gt;0,成绩单!AI80,"")</f>
        <v/>
      </c>
      <c r="AJ80" s="18" t="str">
        <f>IF(成绩单!$F80&gt;0,成绩单!AJ80,"")</f>
        <v/>
      </c>
      <c r="AK80" s="18" t="str">
        <f>IF(成绩单!$F80&gt;0,成绩单!AK80,"")</f>
        <v/>
      </c>
      <c r="AL80" s="18" t="str">
        <f>IF(成绩单!$F80&gt;0,成绩单!AL80,"")</f>
        <v/>
      </c>
      <c r="AM80" s="18" t="str">
        <f>IF(成绩单!$F80&gt;0,成绩单!AM80,"")</f>
        <v/>
      </c>
      <c r="AN80" s="18" t="str">
        <f>IF(成绩单!$F80&gt;0,成绩单!AN80,"")</f>
        <v/>
      </c>
      <c r="AO80" s="18" t="str">
        <f>IF(成绩单!$F80&gt;0,成绩单!AO80,"")</f>
        <v/>
      </c>
      <c r="AP80" s="18" t="str">
        <f>IF(成绩单!$F80&gt;0,成绩单!AP80,"")</f>
        <v/>
      </c>
      <c r="AQ80" s="18" t="str">
        <f t="shared" si="17"/>
        <v/>
      </c>
    </row>
    <row r="81" ht="18.75" customHeight="1" spans="1:43">
      <c r="A81" s="17"/>
      <c r="B81" s="18">
        <f t="shared" si="18"/>
        <v>88</v>
      </c>
      <c r="C81" s="18">
        <f t="shared" si="18"/>
        <v>88</v>
      </c>
      <c r="D81" s="18">
        <f>IF(G81="","",90-通关分!D81-SUM(升末班明细!$P$9:$P$10))</f>
        <v>88</v>
      </c>
      <c r="E81" s="18">
        <f>IF(G81="","",90-通关分!E81-SUM(升末班明细!$P$9:$P$10))</f>
        <v>88</v>
      </c>
      <c r="F81" s="18" t="str">
        <f>IF(成绩单!F81&gt;0,成绩单!F81,"")</f>
        <v/>
      </c>
      <c r="G81" s="18">
        <f>IF(成绩单!$F81&gt;0,成绩单!G81,0)</f>
        <v>0</v>
      </c>
      <c r="H81" s="18" t="str">
        <f>IF(成绩单!$F81&gt;0,成绩单!H81,"")</f>
        <v/>
      </c>
      <c r="I81" s="18" t="str">
        <f>IF(成绩单!$F81&gt;0,成绩单!I81,"")</f>
        <v/>
      </c>
      <c r="J81" s="18" t="str">
        <f>IF(成绩单!$F81&gt;0,成绩单!J81,"")</f>
        <v/>
      </c>
      <c r="K81" s="18" t="str">
        <f>IF(成绩单!$F81&gt;0,成绩单!K81,"")</f>
        <v/>
      </c>
      <c r="L81" s="18" t="str">
        <f>IF(成绩单!$F81&gt;0,成绩单!L81,"")</f>
        <v/>
      </c>
      <c r="M81" s="18" t="str">
        <f>IF(成绩单!$F81&gt;0,成绩单!M81,"")</f>
        <v/>
      </c>
      <c r="N81" s="18" t="str">
        <f>IF(成绩单!$F81&gt;0,成绩单!N81,"")</f>
        <v/>
      </c>
      <c r="O81" s="18" t="str">
        <f>IF(成绩单!$F81&gt;0,成绩单!O81,"")</f>
        <v/>
      </c>
      <c r="P81" s="18" t="str">
        <f>IF(成绩单!$F81&gt;0,成绩单!P81,"")</f>
        <v/>
      </c>
      <c r="Q81" s="18" t="str">
        <f>IF(成绩单!$F81&gt;0,成绩单!Q81,"")</f>
        <v/>
      </c>
      <c r="R81" s="18" t="str">
        <f>IF(成绩单!$F81&gt;0,成绩单!R81,"")</f>
        <v/>
      </c>
      <c r="S81" s="18" t="str">
        <f>IF(成绩单!$F81&gt;0,成绩单!S81,"")</f>
        <v/>
      </c>
      <c r="T81" s="18" t="str">
        <f>IF(成绩单!$F81&gt;0,成绩单!T81,"")</f>
        <v/>
      </c>
      <c r="U81" s="18" t="str">
        <f>IF(成绩单!$F81&gt;0,成绩单!U81,"")</f>
        <v/>
      </c>
      <c r="V81" s="18" t="str">
        <f>IF(成绩单!$F81&gt;0,成绩单!V81,"")</f>
        <v/>
      </c>
      <c r="W81" s="18" t="str">
        <f>IF(成绩单!$F81&gt;0,成绩单!W81,"")</f>
        <v/>
      </c>
      <c r="X81" s="18" t="str">
        <f>IF(成绩单!$F81&gt;0,成绩单!X81,"")</f>
        <v/>
      </c>
      <c r="Y81" s="18" t="str">
        <f>IF(成绩单!$F81&gt;0,成绩单!Y81,"")</f>
        <v/>
      </c>
      <c r="Z81" s="18" t="str">
        <f>IF(成绩单!$F81&gt;0,成绩单!Z81,"")</f>
        <v/>
      </c>
      <c r="AA81" s="18" t="str">
        <f>IF(成绩单!$F81&gt;0,成绩单!AA81,"")</f>
        <v/>
      </c>
      <c r="AB81" s="18" t="str">
        <f>IF(成绩单!$F81&gt;0,成绩单!AB81,"")</f>
        <v/>
      </c>
      <c r="AC81" s="18" t="str">
        <f>IF(成绩单!$F81&gt;0,成绩单!AC81,"")</f>
        <v/>
      </c>
      <c r="AD81" s="18" t="str">
        <f>IF(成绩单!$F81&gt;0,成绩单!AD81,"")</f>
        <v/>
      </c>
      <c r="AE81" s="18" t="str">
        <f>IF(成绩单!$F81&gt;0,成绩单!AE81,"")</f>
        <v/>
      </c>
      <c r="AF81" s="18" t="str">
        <f>IF(成绩单!$F81&gt;0,成绩单!AF81,"")</f>
        <v/>
      </c>
      <c r="AG81" s="18" t="str">
        <f>IF(成绩单!$F81&gt;0,成绩单!AG81,"")</f>
        <v/>
      </c>
      <c r="AH81" s="18" t="str">
        <f>IF(成绩单!$F81&gt;0,成绩单!AH81,"")</f>
        <v/>
      </c>
      <c r="AI81" s="18" t="str">
        <f>IF(成绩单!$F81&gt;0,成绩单!AI81,"")</f>
        <v/>
      </c>
      <c r="AJ81" s="18" t="str">
        <f>IF(成绩单!$F81&gt;0,成绩单!AJ81,"")</f>
        <v/>
      </c>
      <c r="AK81" s="18" t="str">
        <f>IF(成绩单!$F81&gt;0,成绩单!AK81,"")</f>
        <v/>
      </c>
      <c r="AL81" s="18" t="str">
        <f>IF(成绩单!$F81&gt;0,成绩单!AL81,"")</f>
        <v/>
      </c>
      <c r="AM81" s="18" t="str">
        <f>IF(成绩单!$F81&gt;0,成绩单!AM81,"")</f>
        <v/>
      </c>
      <c r="AN81" s="18" t="str">
        <f>IF(成绩单!$F81&gt;0,成绩单!AN81,"")</f>
        <v/>
      </c>
      <c r="AO81" s="18" t="str">
        <f>IF(成绩单!$F81&gt;0,成绩单!AO81,"")</f>
        <v/>
      </c>
      <c r="AP81" s="18" t="str">
        <f>IF(成绩单!$F81&gt;0,成绩单!AP81,"")</f>
        <v/>
      </c>
      <c r="AQ81" s="18" t="str">
        <f t="shared" si="17"/>
        <v/>
      </c>
    </row>
    <row r="82" ht="18.75" customHeight="1" spans="1:43">
      <c r="A82" s="17"/>
      <c r="B82" s="18">
        <f t="shared" si="18"/>
        <v>88</v>
      </c>
      <c r="C82" s="18">
        <f t="shared" si="18"/>
        <v>88</v>
      </c>
      <c r="D82" s="18">
        <f>IF(G82="","",90-通关分!D82-SUM(升末班明细!$P$9:$P$10))</f>
        <v>88</v>
      </c>
      <c r="E82" s="18">
        <f>IF(G82="","",90-通关分!E82-SUM(升末班明细!$P$9:$P$10))</f>
        <v>88</v>
      </c>
      <c r="F82" s="18" t="str">
        <f>IF(成绩单!F82&gt;0,成绩单!F82,"")</f>
        <v/>
      </c>
      <c r="G82" s="18">
        <f>IF(成绩单!$F82&gt;0,成绩单!G82,0)</f>
        <v>0</v>
      </c>
      <c r="H82" s="18" t="str">
        <f>IF(成绩单!$F82&gt;0,成绩单!H82,"")</f>
        <v/>
      </c>
      <c r="I82" s="18" t="str">
        <f>IF(成绩单!$F82&gt;0,成绩单!I82,"")</f>
        <v/>
      </c>
      <c r="J82" s="18" t="str">
        <f>IF(成绩单!$F82&gt;0,成绩单!J82,"")</f>
        <v/>
      </c>
      <c r="K82" s="18" t="str">
        <f>IF(成绩单!$F82&gt;0,成绩单!K82,"")</f>
        <v/>
      </c>
      <c r="L82" s="18" t="str">
        <f>IF(成绩单!$F82&gt;0,成绩单!L82,"")</f>
        <v/>
      </c>
      <c r="M82" s="18" t="str">
        <f>IF(成绩单!$F82&gt;0,成绩单!M82,"")</f>
        <v/>
      </c>
      <c r="N82" s="18" t="str">
        <f>IF(成绩单!$F82&gt;0,成绩单!N82,"")</f>
        <v/>
      </c>
      <c r="O82" s="18" t="str">
        <f>IF(成绩单!$F82&gt;0,成绩单!O82,"")</f>
        <v/>
      </c>
      <c r="P82" s="18" t="str">
        <f>IF(成绩单!$F82&gt;0,成绩单!P82,"")</f>
        <v/>
      </c>
      <c r="Q82" s="18" t="str">
        <f>IF(成绩单!$F82&gt;0,成绩单!Q82,"")</f>
        <v/>
      </c>
      <c r="R82" s="18" t="str">
        <f>IF(成绩单!$F82&gt;0,成绩单!R82,"")</f>
        <v/>
      </c>
      <c r="S82" s="18" t="str">
        <f>IF(成绩单!$F82&gt;0,成绩单!S82,"")</f>
        <v/>
      </c>
      <c r="T82" s="18" t="str">
        <f>IF(成绩单!$F82&gt;0,成绩单!T82,"")</f>
        <v/>
      </c>
      <c r="U82" s="18" t="str">
        <f>IF(成绩单!$F82&gt;0,成绩单!U82,"")</f>
        <v/>
      </c>
      <c r="V82" s="18" t="str">
        <f>IF(成绩单!$F82&gt;0,成绩单!V82,"")</f>
        <v/>
      </c>
      <c r="W82" s="18" t="str">
        <f>IF(成绩单!$F82&gt;0,成绩单!W82,"")</f>
        <v/>
      </c>
      <c r="X82" s="18" t="str">
        <f>IF(成绩单!$F82&gt;0,成绩单!X82,"")</f>
        <v/>
      </c>
      <c r="Y82" s="18" t="str">
        <f>IF(成绩单!$F82&gt;0,成绩单!Y82,"")</f>
        <v/>
      </c>
      <c r="Z82" s="18" t="str">
        <f>IF(成绩单!$F82&gt;0,成绩单!Z82,"")</f>
        <v/>
      </c>
      <c r="AA82" s="18" t="str">
        <f>IF(成绩单!$F82&gt;0,成绩单!AA82,"")</f>
        <v/>
      </c>
      <c r="AB82" s="18" t="str">
        <f>IF(成绩单!$F82&gt;0,成绩单!AB82,"")</f>
        <v/>
      </c>
      <c r="AC82" s="18" t="str">
        <f>IF(成绩单!$F82&gt;0,成绩单!AC82,"")</f>
        <v/>
      </c>
      <c r="AD82" s="18" t="str">
        <f>IF(成绩单!$F82&gt;0,成绩单!AD82,"")</f>
        <v/>
      </c>
      <c r="AE82" s="18" t="str">
        <f>IF(成绩单!$F82&gt;0,成绩单!AE82,"")</f>
        <v/>
      </c>
      <c r="AF82" s="18" t="str">
        <f>IF(成绩单!$F82&gt;0,成绩单!AF82,"")</f>
        <v/>
      </c>
      <c r="AG82" s="18" t="str">
        <f>IF(成绩单!$F82&gt;0,成绩单!AG82,"")</f>
        <v/>
      </c>
      <c r="AH82" s="18" t="str">
        <f>IF(成绩单!$F82&gt;0,成绩单!AH82,"")</f>
        <v/>
      </c>
      <c r="AI82" s="18" t="str">
        <f>IF(成绩单!$F82&gt;0,成绩单!AI82,"")</f>
        <v/>
      </c>
      <c r="AJ82" s="18" t="str">
        <f>IF(成绩单!$F82&gt;0,成绩单!AJ82,"")</f>
        <v/>
      </c>
      <c r="AK82" s="18" t="str">
        <f>IF(成绩单!$F82&gt;0,成绩单!AK82,"")</f>
        <v/>
      </c>
      <c r="AL82" s="18" t="str">
        <f>IF(成绩单!$F82&gt;0,成绩单!AL82,"")</f>
        <v/>
      </c>
      <c r="AM82" s="18" t="str">
        <f>IF(成绩单!$F82&gt;0,成绩单!AM82,"")</f>
        <v/>
      </c>
      <c r="AN82" s="18" t="str">
        <f>IF(成绩单!$F82&gt;0,成绩单!AN82,"")</f>
        <v/>
      </c>
      <c r="AO82" s="18" t="str">
        <f>IF(成绩单!$F82&gt;0,成绩单!AO82,"")</f>
        <v/>
      </c>
      <c r="AP82" s="18" t="str">
        <f>IF(成绩单!$F82&gt;0,成绩单!AP82,"")</f>
        <v/>
      </c>
      <c r="AQ82" s="18" t="str">
        <f t="shared" si="17"/>
        <v/>
      </c>
    </row>
    <row r="83" ht="18.75" customHeight="1" spans="1:43">
      <c r="A83" s="17"/>
      <c r="B83" s="18">
        <f t="shared" si="18"/>
        <v>88</v>
      </c>
      <c r="C83" s="18">
        <f t="shared" si="18"/>
        <v>88</v>
      </c>
      <c r="D83" s="18">
        <f>IF(G83="","",90-通关分!D83-SUM(升末班明细!$P$9:$P$10))</f>
        <v>88</v>
      </c>
      <c r="E83" s="18">
        <f>IF(G83="","",90-通关分!E83-SUM(升末班明细!$P$9:$P$10))</f>
        <v>88</v>
      </c>
      <c r="F83" s="18" t="str">
        <f>IF(成绩单!F83&gt;0,成绩单!F83,"")</f>
        <v/>
      </c>
      <c r="G83" s="18">
        <f>IF(成绩单!$F83&gt;0,成绩单!G83,0)</f>
        <v>0</v>
      </c>
      <c r="H83" s="18" t="str">
        <f>IF(成绩单!$F83&gt;0,成绩单!H83,"")</f>
        <v/>
      </c>
      <c r="I83" s="18" t="str">
        <f>IF(成绩单!$F83&gt;0,成绩单!I83,"")</f>
        <v/>
      </c>
      <c r="J83" s="18" t="str">
        <f>IF(成绩单!$F83&gt;0,成绩单!J83,"")</f>
        <v/>
      </c>
      <c r="K83" s="18" t="str">
        <f>IF(成绩单!$F83&gt;0,成绩单!K83,"")</f>
        <v/>
      </c>
      <c r="L83" s="18" t="str">
        <f>IF(成绩单!$F83&gt;0,成绩单!L83,"")</f>
        <v/>
      </c>
      <c r="M83" s="18" t="str">
        <f>IF(成绩单!$F83&gt;0,成绩单!M83,"")</f>
        <v/>
      </c>
      <c r="N83" s="18" t="str">
        <f>IF(成绩单!$F83&gt;0,成绩单!N83,"")</f>
        <v/>
      </c>
      <c r="O83" s="18" t="str">
        <f>IF(成绩单!$F83&gt;0,成绩单!O83,"")</f>
        <v/>
      </c>
      <c r="P83" s="18" t="str">
        <f>IF(成绩单!$F83&gt;0,成绩单!P83,"")</f>
        <v/>
      </c>
      <c r="Q83" s="18" t="str">
        <f>IF(成绩单!$F83&gt;0,成绩单!Q83,"")</f>
        <v/>
      </c>
      <c r="R83" s="18" t="str">
        <f>IF(成绩单!$F83&gt;0,成绩单!R83,"")</f>
        <v/>
      </c>
      <c r="S83" s="18" t="str">
        <f>IF(成绩单!$F83&gt;0,成绩单!S83,"")</f>
        <v/>
      </c>
      <c r="T83" s="18" t="str">
        <f>IF(成绩单!$F83&gt;0,成绩单!T83,"")</f>
        <v/>
      </c>
      <c r="U83" s="18" t="str">
        <f>IF(成绩单!$F83&gt;0,成绩单!U83,"")</f>
        <v/>
      </c>
      <c r="V83" s="18" t="str">
        <f>IF(成绩单!$F83&gt;0,成绩单!V83,"")</f>
        <v/>
      </c>
      <c r="W83" s="18" t="str">
        <f>IF(成绩单!$F83&gt;0,成绩单!W83,"")</f>
        <v/>
      </c>
      <c r="X83" s="18" t="str">
        <f>IF(成绩单!$F83&gt;0,成绩单!X83,"")</f>
        <v/>
      </c>
      <c r="Y83" s="18" t="str">
        <f>IF(成绩单!$F83&gt;0,成绩单!Y83,"")</f>
        <v/>
      </c>
      <c r="Z83" s="18" t="str">
        <f>IF(成绩单!$F83&gt;0,成绩单!Z83,"")</f>
        <v/>
      </c>
      <c r="AA83" s="18" t="str">
        <f>IF(成绩单!$F83&gt;0,成绩单!AA83,"")</f>
        <v/>
      </c>
      <c r="AB83" s="18" t="str">
        <f>IF(成绩单!$F83&gt;0,成绩单!AB83,"")</f>
        <v/>
      </c>
      <c r="AC83" s="18" t="str">
        <f>IF(成绩单!$F83&gt;0,成绩单!AC83,"")</f>
        <v/>
      </c>
      <c r="AD83" s="18" t="str">
        <f>IF(成绩单!$F83&gt;0,成绩单!AD83,"")</f>
        <v/>
      </c>
      <c r="AE83" s="18" t="str">
        <f>IF(成绩单!$F83&gt;0,成绩单!AE83,"")</f>
        <v/>
      </c>
      <c r="AF83" s="18" t="str">
        <f>IF(成绩单!$F83&gt;0,成绩单!AF83,"")</f>
        <v/>
      </c>
      <c r="AG83" s="18" t="str">
        <f>IF(成绩单!$F83&gt;0,成绩单!AG83,"")</f>
        <v/>
      </c>
      <c r="AH83" s="18" t="str">
        <f>IF(成绩单!$F83&gt;0,成绩单!AH83,"")</f>
        <v/>
      </c>
      <c r="AI83" s="18" t="str">
        <f>IF(成绩单!$F83&gt;0,成绩单!AI83,"")</f>
        <v/>
      </c>
      <c r="AJ83" s="18" t="str">
        <f>IF(成绩单!$F83&gt;0,成绩单!AJ83,"")</f>
        <v/>
      </c>
      <c r="AK83" s="18" t="str">
        <f>IF(成绩单!$F83&gt;0,成绩单!AK83,"")</f>
        <v/>
      </c>
      <c r="AL83" s="18" t="str">
        <f>IF(成绩单!$F83&gt;0,成绩单!AL83,"")</f>
        <v/>
      </c>
      <c r="AM83" s="18" t="str">
        <f>IF(成绩单!$F83&gt;0,成绩单!AM83,"")</f>
        <v/>
      </c>
      <c r="AN83" s="18" t="str">
        <f>IF(成绩单!$F83&gt;0,成绩单!AN83,"")</f>
        <v/>
      </c>
      <c r="AO83" s="18" t="str">
        <f>IF(成绩单!$F83&gt;0,成绩单!AO83,"")</f>
        <v/>
      </c>
      <c r="AP83" s="18" t="str">
        <f>IF(成绩单!$F83&gt;0,成绩单!AP83,"")</f>
        <v/>
      </c>
      <c r="AQ83" s="18" t="str">
        <f t="shared" si="17"/>
        <v/>
      </c>
    </row>
    <row r="84" ht="18.75" customHeight="1" spans="1:43">
      <c r="A84" s="17"/>
      <c r="B84" s="18">
        <f t="shared" si="18"/>
        <v>88</v>
      </c>
      <c r="C84" s="18">
        <f t="shared" si="18"/>
        <v>88</v>
      </c>
      <c r="D84" s="18">
        <f>IF(G84="","",90-通关分!D84-SUM(升末班明细!$P$9:$P$10))</f>
        <v>88</v>
      </c>
      <c r="E84" s="18">
        <f>IF(G84="","",90-通关分!E84-SUM(升末班明细!$P$9:$P$10))</f>
        <v>88</v>
      </c>
      <c r="F84" s="18" t="str">
        <f>IF(成绩单!F84&gt;0,成绩单!F84,"")</f>
        <v/>
      </c>
      <c r="G84" s="18">
        <f>IF(成绩单!$F84&gt;0,成绩单!G84,0)</f>
        <v>0</v>
      </c>
      <c r="H84" s="18" t="str">
        <f>IF(成绩单!$F84&gt;0,成绩单!H84,"")</f>
        <v/>
      </c>
      <c r="I84" s="18" t="str">
        <f>IF(成绩单!$F84&gt;0,成绩单!I84,"")</f>
        <v/>
      </c>
      <c r="J84" s="18" t="str">
        <f>IF(成绩单!$F84&gt;0,成绩单!J84,"")</f>
        <v/>
      </c>
      <c r="K84" s="18" t="str">
        <f>IF(成绩单!$F84&gt;0,成绩单!K84,"")</f>
        <v/>
      </c>
      <c r="L84" s="18" t="str">
        <f>IF(成绩单!$F84&gt;0,成绩单!L84,"")</f>
        <v/>
      </c>
      <c r="M84" s="18" t="str">
        <f>IF(成绩单!$F84&gt;0,成绩单!M84,"")</f>
        <v/>
      </c>
      <c r="N84" s="18" t="str">
        <f>IF(成绩单!$F84&gt;0,成绩单!N84,"")</f>
        <v/>
      </c>
      <c r="O84" s="18" t="str">
        <f>IF(成绩单!$F84&gt;0,成绩单!O84,"")</f>
        <v/>
      </c>
      <c r="P84" s="18" t="str">
        <f>IF(成绩单!$F84&gt;0,成绩单!P84,"")</f>
        <v/>
      </c>
      <c r="Q84" s="18" t="str">
        <f>IF(成绩单!$F84&gt;0,成绩单!Q84,"")</f>
        <v/>
      </c>
      <c r="R84" s="18" t="str">
        <f>IF(成绩单!$F84&gt;0,成绩单!R84,"")</f>
        <v/>
      </c>
      <c r="S84" s="18" t="str">
        <f>IF(成绩单!$F84&gt;0,成绩单!S84,"")</f>
        <v/>
      </c>
      <c r="T84" s="18" t="str">
        <f>IF(成绩单!$F84&gt;0,成绩单!T84,"")</f>
        <v/>
      </c>
      <c r="U84" s="18" t="str">
        <f>IF(成绩单!$F84&gt;0,成绩单!U84,"")</f>
        <v/>
      </c>
      <c r="V84" s="18" t="str">
        <f>IF(成绩单!$F84&gt;0,成绩单!V84,"")</f>
        <v/>
      </c>
      <c r="W84" s="18" t="str">
        <f>IF(成绩单!$F84&gt;0,成绩单!W84,"")</f>
        <v/>
      </c>
      <c r="X84" s="18" t="str">
        <f>IF(成绩单!$F84&gt;0,成绩单!X84,"")</f>
        <v/>
      </c>
      <c r="Y84" s="18" t="str">
        <f>IF(成绩单!$F84&gt;0,成绩单!Y84,"")</f>
        <v/>
      </c>
      <c r="Z84" s="18" t="str">
        <f>IF(成绩单!$F84&gt;0,成绩单!Z84,"")</f>
        <v/>
      </c>
      <c r="AA84" s="18" t="str">
        <f>IF(成绩单!$F84&gt;0,成绩单!AA84,"")</f>
        <v/>
      </c>
      <c r="AB84" s="18" t="str">
        <f>IF(成绩单!$F84&gt;0,成绩单!AB84,"")</f>
        <v/>
      </c>
      <c r="AC84" s="18" t="str">
        <f>IF(成绩单!$F84&gt;0,成绩单!AC84,"")</f>
        <v/>
      </c>
      <c r="AD84" s="18" t="str">
        <f>IF(成绩单!$F84&gt;0,成绩单!AD84,"")</f>
        <v/>
      </c>
      <c r="AE84" s="18" t="str">
        <f>IF(成绩单!$F84&gt;0,成绩单!AE84,"")</f>
        <v/>
      </c>
      <c r="AF84" s="18" t="str">
        <f>IF(成绩单!$F84&gt;0,成绩单!AF84,"")</f>
        <v/>
      </c>
      <c r="AG84" s="18" t="str">
        <f>IF(成绩单!$F84&gt;0,成绩单!AG84,"")</f>
        <v/>
      </c>
      <c r="AH84" s="18" t="str">
        <f>IF(成绩单!$F84&gt;0,成绩单!AH84,"")</f>
        <v/>
      </c>
      <c r="AI84" s="18" t="str">
        <f>IF(成绩单!$F84&gt;0,成绩单!AI84,"")</f>
        <v/>
      </c>
      <c r="AJ84" s="18" t="str">
        <f>IF(成绩单!$F84&gt;0,成绩单!AJ84,"")</f>
        <v/>
      </c>
      <c r="AK84" s="18" t="str">
        <f>IF(成绩单!$F84&gt;0,成绩单!AK84,"")</f>
        <v/>
      </c>
      <c r="AL84" s="18" t="str">
        <f>IF(成绩单!$F84&gt;0,成绩单!AL84,"")</f>
        <v/>
      </c>
      <c r="AM84" s="18" t="str">
        <f>IF(成绩单!$F84&gt;0,成绩单!AM84,"")</f>
        <v/>
      </c>
      <c r="AN84" s="18" t="str">
        <f>IF(成绩单!$F84&gt;0,成绩单!AN84,"")</f>
        <v/>
      </c>
      <c r="AO84" s="18" t="str">
        <f>IF(成绩单!$F84&gt;0,成绩单!AO84,"")</f>
        <v/>
      </c>
      <c r="AP84" s="18" t="str">
        <f>IF(成绩单!$F84&gt;0,成绩单!AP84,"")</f>
        <v/>
      </c>
      <c r="AQ84" s="18" t="str">
        <f t="shared" si="17"/>
        <v/>
      </c>
    </row>
    <row r="85" s="1" customFormat="1" ht="18.75" customHeight="1" spans="1:201">
      <c r="A85" s="17"/>
      <c r="B85" s="110" t="s">
        <v>26</v>
      </c>
      <c r="C85" s="111"/>
      <c r="D85" s="111"/>
      <c r="E85" s="111"/>
      <c r="F85" s="18"/>
      <c r="G85" s="18">
        <f>IF(成绩单!$F85&gt;0,成绩单!G85,0)</f>
        <v>0</v>
      </c>
      <c r="H85" s="18" t="str">
        <f>IF(成绩单!$F85&gt;0,成绩单!H85,"")</f>
        <v/>
      </c>
      <c r="I85" s="18" t="str">
        <f>IF(成绩单!$F85&gt;0,成绩单!I85,"")</f>
        <v/>
      </c>
      <c r="J85" s="18" t="str">
        <f>IF(成绩单!$F85&gt;0,成绩单!J85,"")</f>
        <v/>
      </c>
      <c r="K85" s="18" t="str">
        <f>IF(成绩单!$F85&gt;0,成绩单!K85,"")</f>
        <v/>
      </c>
      <c r="L85" s="18" t="str">
        <f>IF(成绩单!$F85&gt;0,成绩单!L85,"")</f>
        <v/>
      </c>
      <c r="M85" s="18" t="str">
        <f>IF(成绩单!$F85&gt;0,成绩单!M85,"")</f>
        <v/>
      </c>
      <c r="N85" s="18" t="str">
        <f>IF(成绩单!$F85&gt;0,成绩单!N85,"")</f>
        <v/>
      </c>
      <c r="O85" s="18" t="str">
        <f>IF(成绩单!$F85&gt;0,成绩单!O85,"")</f>
        <v/>
      </c>
      <c r="P85" s="18" t="str">
        <f>IF(成绩单!$F85&gt;0,成绩单!P85,"")</f>
        <v/>
      </c>
      <c r="Q85" s="18" t="str">
        <f>IF(成绩单!$F85&gt;0,成绩单!Q85,"")</f>
        <v/>
      </c>
      <c r="R85" s="18" t="str">
        <f>IF(成绩单!$F85&gt;0,成绩单!R85,"")</f>
        <v/>
      </c>
      <c r="S85" s="18" t="str">
        <f>IF(成绩单!$F85&gt;0,成绩单!S85,"")</f>
        <v/>
      </c>
      <c r="T85" s="18" t="str">
        <f>IF(成绩单!$F85&gt;0,成绩单!T85,"")</f>
        <v/>
      </c>
      <c r="U85" s="18" t="str">
        <f>IF(成绩单!$F85&gt;0,成绩单!U85,"")</f>
        <v/>
      </c>
      <c r="V85" s="18" t="str">
        <f>IF(成绩单!$F85&gt;0,成绩单!V85,"")</f>
        <v/>
      </c>
      <c r="W85" s="18" t="str">
        <f>IF(成绩单!$F85&gt;0,成绩单!W85,"")</f>
        <v/>
      </c>
      <c r="X85" s="18" t="str">
        <f>IF(成绩单!$F85&gt;0,成绩单!X85,"")</f>
        <v/>
      </c>
      <c r="Y85" s="18" t="str">
        <f>IF(成绩单!$F85&gt;0,成绩单!Y85,"")</f>
        <v/>
      </c>
      <c r="Z85" s="18" t="str">
        <f>IF(成绩单!$F85&gt;0,成绩单!Z85,"")</f>
        <v/>
      </c>
      <c r="AA85" s="18" t="str">
        <f>IF(成绩单!$F85&gt;0,成绩单!AA85,"")</f>
        <v/>
      </c>
      <c r="AB85" s="18" t="str">
        <f>IF(成绩单!$F85&gt;0,成绩单!AB85,"")</f>
        <v/>
      </c>
      <c r="AC85" s="18" t="str">
        <f>IF(成绩单!$F85&gt;0,成绩单!AC85,"")</f>
        <v/>
      </c>
      <c r="AD85" s="18" t="str">
        <f>IF(成绩单!$F85&gt;0,成绩单!AD85,"")</f>
        <v/>
      </c>
      <c r="AE85" s="18" t="str">
        <f>IF(成绩单!$F85&gt;0,成绩单!AE85,"")</f>
        <v/>
      </c>
      <c r="AF85" s="18" t="str">
        <f>IF(成绩单!$F85&gt;0,成绩单!AF85,"")</f>
        <v/>
      </c>
      <c r="AG85" s="18" t="str">
        <f>IF(成绩单!$F85&gt;0,成绩单!AG85,"")</f>
        <v/>
      </c>
      <c r="AH85" s="18" t="str">
        <f>IF(成绩单!$F85&gt;0,成绩单!AH85,"")</f>
        <v/>
      </c>
      <c r="AI85" s="18" t="str">
        <f>IF(成绩单!$F85&gt;0,成绩单!AI85,"")</f>
        <v/>
      </c>
      <c r="AJ85" s="18" t="str">
        <f>IF(成绩单!$F85&gt;0,成绩单!AJ85,"")</f>
        <v/>
      </c>
      <c r="AK85" s="18" t="str">
        <f>IF(成绩单!$F85&gt;0,成绩单!AK85,"")</f>
        <v/>
      </c>
      <c r="AL85" s="18" t="str">
        <f>IF(成绩单!$F85&gt;0,成绩单!AL85,"")</f>
        <v/>
      </c>
      <c r="AM85" s="18" t="str">
        <f>IF(成绩单!$F85&gt;0,成绩单!AM85,"")</f>
        <v/>
      </c>
      <c r="AN85" s="18" t="str">
        <f>IF(成绩单!$F85&gt;0,成绩单!AN85,"")</f>
        <v/>
      </c>
      <c r="AO85" s="18" t="str">
        <f>IF(成绩单!$F85&gt;0,成绩单!AO85,"")</f>
        <v/>
      </c>
      <c r="AP85" s="18" t="str">
        <f>IF(成绩单!$F85&gt;0,成绩单!AP85,"")</f>
        <v/>
      </c>
      <c r="AQ85" s="18" t="str">
        <f t="shared" si="17"/>
        <v/>
      </c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</row>
    <row r="86" ht="18.75" customHeight="1" spans="1:43">
      <c r="A86" s="17" t="s">
        <v>66</v>
      </c>
      <c r="B86" s="18">
        <f>90-通关分!D92-SUM(升末班明细!$P$9:$P$10)</f>
        <v>88</v>
      </c>
      <c r="C86" s="18">
        <f>90-通关分!E92-SUM(升末班明细!$P$9:$P$10)</f>
        <v>88</v>
      </c>
      <c r="D86" s="18">
        <f>IF(G86="","",90-通关分!D86-SUM(升末班明细!$P$9:$P$10))</f>
        <v>88</v>
      </c>
      <c r="E86" s="18">
        <f>IF(G86="","",90-通关分!E86-SUM(升末班明细!$P$9:$P$10))</f>
        <v>88</v>
      </c>
      <c r="F86" s="18" t="str">
        <f>IF(成绩单!F86&gt;0,成绩单!F86,"")</f>
        <v/>
      </c>
      <c r="G86" s="18">
        <f>IF(成绩单!$F86&gt;0,成绩单!G86,0)</f>
        <v>0</v>
      </c>
      <c r="H86" s="18" t="str">
        <f>IF(成绩单!$F86&gt;0,成绩单!H86,"")</f>
        <v/>
      </c>
      <c r="I86" s="18" t="str">
        <f>IF(成绩单!$F86&gt;0,成绩单!I86,"")</f>
        <v/>
      </c>
      <c r="J86" s="18" t="str">
        <f>IF(成绩单!$F86&gt;0,成绩单!J86,"")</f>
        <v/>
      </c>
      <c r="K86" s="18" t="str">
        <f>IF(成绩单!$F86&gt;0,成绩单!K86,"")</f>
        <v/>
      </c>
      <c r="L86" s="18" t="str">
        <f>IF(成绩单!$F86&gt;0,成绩单!L86,"")</f>
        <v/>
      </c>
      <c r="M86" s="18" t="str">
        <f>IF(成绩单!$F86&gt;0,成绩单!M86,"")</f>
        <v/>
      </c>
      <c r="N86" s="18" t="str">
        <f>IF(成绩单!$F86&gt;0,成绩单!N86,"")</f>
        <v/>
      </c>
      <c r="O86" s="18" t="str">
        <f>IF(成绩单!$F86&gt;0,成绩单!O86,"")</f>
        <v/>
      </c>
      <c r="P86" s="18" t="str">
        <f>IF(成绩单!$F86&gt;0,成绩单!P86,"")</f>
        <v/>
      </c>
      <c r="Q86" s="18" t="str">
        <f>IF(成绩单!$F86&gt;0,成绩单!Q86,"")</f>
        <v/>
      </c>
      <c r="R86" s="18" t="str">
        <f>IF(成绩单!$F86&gt;0,成绩单!R86,"")</f>
        <v/>
      </c>
      <c r="S86" s="18" t="str">
        <f>IF(成绩单!$F86&gt;0,成绩单!S86,"")</f>
        <v/>
      </c>
      <c r="T86" s="18" t="str">
        <f>IF(成绩单!$F86&gt;0,成绩单!T86,"")</f>
        <v/>
      </c>
      <c r="U86" s="18" t="str">
        <f>IF(成绩单!$F86&gt;0,成绩单!U86,"")</f>
        <v/>
      </c>
      <c r="V86" s="18" t="str">
        <f>IF(成绩单!$F86&gt;0,成绩单!V86,"")</f>
        <v/>
      </c>
      <c r="W86" s="18" t="str">
        <f>IF(成绩单!$F86&gt;0,成绩单!W86,"")</f>
        <v/>
      </c>
      <c r="X86" s="18" t="str">
        <f>IF(成绩单!$F86&gt;0,成绩单!X86,"")</f>
        <v/>
      </c>
      <c r="Y86" s="18" t="str">
        <f>IF(成绩单!$F86&gt;0,成绩单!Y86,"")</f>
        <v/>
      </c>
      <c r="Z86" s="18" t="str">
        <f>IF(成绩单!$F86&gt;0,成绩单!Z86,"")</f>
        <v/>
      </c>
      <c r="AA86" s="18" t="str">
        <f>IF(成绩单!$F86&gt;0,成绩单!AA86,"")</f>
        <v/>
      </c>
      <c r="AB86" s="18" t="str">
        <f>IF(成绩单!$F86&gt;0,成绩单!AB86,"")</f>
        <v/>
      </c>
      <c r="AC86" s="18" t="str">
        <f>IF(成绩单!$F86&gt;0,成绩单!AC86,"")</f>
        <v/>
      </c>
      <c r="AD86" s="18" t="str">
        <f>IF(成绩单!$F86&gt;0,成绩单!AD86,"")</f>
        <v/>
      </c>
      <c r="AE86" s="18" t="str">
        <f>IF(成绩单!$F86&gt;0,成绩单!AE86,"")</f>
        <v/>
      </c>
      <c r="AF86" s="18" t="str">
        <f>IF(成绩单!$F86&gt;0,成绩单!AF86,"")</f>
        <v/>
      </c>
      <c r="AG86" s="18" t="str">
        <f>IF(成绩单!$F86&gt;0,成绩单!AG86,"")</f>
        <v/>
      </c>
      <c r="AH86" s="18" t="str">
        <f>IF(成绩单!$F86&gt;0,成绩单!AH86,"")</f>
        <v/>
      </c>
      <c r="AI86" s="18" t="str">
        <f>IF(成绩单!$F86&gt;0,成绩单!AI86,"")</f>
        <v/>
      </c>
      <c r="AJ86" s="18" t="str">
        <f>IF(成绩单!$F86&gt;0,成绩单!AJ86,"")</f>
        <v/>
      </c>
      <c r="AK86" s="18" t="str">
        <f>IF(成绩单!$F86&gt;0,成绩单!AK86,"")</f>
        <v/>
      </c>
      <c r="AL86" s="18" t="str">
        <f>IF(成绩单!$F86&gt;0,成绩单!AL86,"")</f>
        <v/>
      </c>
      <c r="AM86" s="18" t="str">
        <f>IF(成绩单!$F86&gt;0,成绩单!AM86,"")</f>
        <v/>
      </c>
      <c r="AN86" s="18" t="str">
        <f>IF(成绩单!$F86&gt;0,成绩单!AN86,"")</f>
        <v/>
      </c>
      <c r="AO86" s="18" t="str">
        <f>IF(成绩单!$F86&gt;0,成绩单!AO86,"")</f>
        <v/>
      </c>
      <c r="AP86" s="18" t="str">
        <f>IF(成绩单!$F86&gt;0,成绩单!AP86,"")</f>
        <v/>
      </c>
      <c r="AQ86" s="18" t="str">
        <f t="shared" si="17"/>
        <v/>
      </c>
    </row>
    <row r="87" ht="18.75" customHeight="1" spans="1:43">
      <c r="A87" s="17"/>
      <c r="B87" s="18">
        <f t="shared" ref="B87:C91" si="19">B86</f>
        <v>88</v>
      </c>
      <c r="C87" s="18">
        <f t="shared" si="19"/>
        <v>88</v>
      </c>
      <c r="D87" s="18">
        <f>IF(G87="","",90-通关分!D87-SUM(升末班明细!$P$9:$P$10))</f>
        <v>88</v>
      </c>
      <c r="E87" s="18">
        <f>IF(G87="","",90-通关分!E87-SUM(升末班明细!$P$9:$P$10))</f>
        <v>88</v>
      </c>
      <c r="F87" s="18" t="str">
        <f>IF(成绩单!F87&gt;0,成绩单!F87,"")</f>
        <v/>
      </c>
      <c r="G87" s="18">
        <f>IF(成绩单!$F87&gt;0,成绩单!G87,0)</f>
        <v>0</v>
      </c>
      <c r="H87" s="18" t="str">
        <f>IF(成绩单!$F87&gt;0,成绩单!H87,"")</f>
        <v/>
      </c>
      <c r="I87" s="18" t="str">
        <f>IF(成绩单!$F87&gt;0,成绩单!I87,"")</f>
        <v/>
      </c>
      <c r="J87" s="18" t="str">
        <f>IF(成绩单!$F87&gt;0,成绩单!J87,"")</f>
        <v/>
      </c>
      <c r="K87" s="18" t="str">
        <f>IF(成绩单!$F87&gt;0,成绩单!K87,"")</f>
        <v/>
      </c>
      <c r="L87" s="18" t="str">
        <f>IF(成绩单!$F87&gt;0,成绩单!L87,"")</f>
        <v/>
      </c>
      <c r="M87" s="18" t="str">
        <f>IF(成绩单!$F87&gt;0,成绩单!M87,"")</f>
        <v/>
      </c>
      <c r="N87" s="18" t="str">
        <f>IF(成绩单!$F87&gt;0,成绩单!N87,"")</f>
        <v/>
      </c>
      <c r="O87" s="18" t="str">
        <f>IF(成绩单!$F87&gt;0,成绩单!O87,"")</f>
        <v/>
      </c>
      <c r="P87" s="18" t="str">
        <f>IF(成绩单!$F87&gt;0,成绩单!P87,"")</f>
        <v/>
      </c>
      <c r="Q87" s="18" t="str">
        <f>IF(成绩单!$F87&gt;0,成绩单!Q87,"")</f>
        <v/>
      </c>
      <c r="R87" s="18" t="str">
        <f>IF(成绩单!$F87&gt;0,成绩单!R87,"")</f>
        <v/>
      </c>
      <c r="S87" s="18" t="str">
        <f>IF(成绩单!$F87&gt;0,成绩单!S87,"")</f>
        <v/>
      </c>
      <c r="T87" s="18" t="str">
        <f>IF(成绩单!$F87&gt;0,成绩单!T87,"")</f>
        <v/>
      </c>
      <c r="U87" s="18" t="str">
        <f>IF(成绩单!$F87&gt;0,成绩单!U87,"")</f>
        <v/>
      </c>
      <c r="V87" s="18" t="str">
        <f>IF(成绩单!$F87&gt;0,成绩单!V87,"")</f>
        <v/>
      </c>
      <c r="W87" s="18" t="str">
        <f>IF(成绩单!$F87&gt;0,成绩单!W87,"")</f>
        <v/>
      </c>
      <c r="X87" s="18" t="str">
        <f>IF(成绩单!$F87&gt;0,成绩单!X87,"")</f>
        <v/>
      </c>
      <c r="Y87" s="18" t="str">
        <f>IF(成绩单!$F87&gt;0,成绩单!Y87,"")</f>
        <v/>
      </c>
      <c r="Z87" s="18" t="str">
        <f>IF(成绩单!$F87&gt;0,成绩单!Z87,"")</f>
        <v/>
      </c>
      <c r="AA87" s="18" t="str">
        <f>IF(成绩单!$F87&gt;0,成绩单!AA87,"")</f>
        <v/>
      </c>
      <c r="AB87" s="18" t="str">
        <f>IF(成绩单!$F87&gt;0,成绩单!AB87,"")</f>
        <v/>
      </c>
      <c r="AC87" s="18" t="str">
        <f>IF(成绩单!$F87&gt;0,成绩单!AC87,"")</f>
        <v/>
      </c>
      <c r="AD87" s="18" t="str">
        <f>IF(成绩单!$F87&gt;0,成绩单!AD87,"")</f>
        <v/>
      </c>
      <c r="AE87" s="18" t="str">
        <f>IF(成绩单!$F87&gt;0,成绩单!AE87,"")</f>
        <v/>
      </c>
      <c r="AF87" s="18" t="str">
        <f>IF(成绩单!$F87&gt;0,成绩单!AF87,"")</f>
        <v/>
      </c>
      <c r="AG87" s="18" t="str">
        <f>IF(成绩单!$F87&gt;0,成绩单!AG87,"")</f>
        <v/>
      </c>
      <c r="AH87" s="18" t="str">
        <f>IF(成绩单!$F87&gt;0,成绩单!AH87,"")</f>
        <v/>
      </c>
      <c r="AI87" s="18" t="str">
        <f>IF(成绩单!$F87&gt;0,成绩单!AI87,"")</f>
        <v/>
      </c>
      <c r="AJ87" s="18" t="str">
        <f>IF(成绩单!$F87&gt;0,成绩单!AJ87,"")</f>
        <v/>
      </c>
      <c r="AK87" s="18" t="str">
        <f>IF(成绩单!$F87&gt;0,成绩单!AK87,"")</f>
        <v/>
      </c>
      <c r="AL87" s="18" t="str">
        <f>IF(成绩单!$F87&gt;0,成绩单!AL87,"")</f>
        <v/>
      </c>
      <c r="AM87" s="18" t="str">
        <f>IF(成绩单!$F87&gt;0,成绩单!AM87,"")</f>
        <v/>
      </c>
      <c r="AN87" s="18" t="str">
        <f>IF(成绩单!$F87&gt;0,成绩单!AN87,"")</f>
        <v/>
      </c>
      <c r="AO87" s="18" t="str">
        <f>IF(成绩单!$F87&gt;0,成绩单!AO87,"")</f>
        <v/>
      </c>
      <c r="AP87" s="18" t="str">
        <f>IF(成绩单!$F87&gt;0,成绩单!AP87,"")</f>
        <v/>
      </c>
      <c r="AQ87" s="18" t="str">
        <f t="shared" si="17"/>
        <v/>
      </c>
    </row>
    <row r="88" ht="18.75" customHeight="1" spans="1:43">
      <c r="A88" s="17"/>
      <c r="B88" s="18">
        <f t="shared" si="19"/>
        <v>88</v>
      </c>
      <c r="C88" s="18">
        <f t="shared" si="19"/>
        <v>88</v>
      </c>
      <c r="D88" s="18">
        <f>IF(G88="","",90-通关分!D88-SUM(升末班明细!$P$9:$P$10))</f>
        <v>88</v>
      </c>
      <c r="E88" s="18">
        <f>IF(G88="","",90-通关分!E88-SUM(升末班明细!$P$9:$P$10))</f>
        <v>88</v>
      </c>
      <c r="F88" s="18" t="str">
        <f>IF(成绩单!F88&gt;0,成绩单!F88,"")</f>
        <v/>
      </c>
      <c r="G88" s="18">
        <f>IF(成绩单!$F88&gt;0,成绩单!G88,0)</f>
        <v>0</v>
      </c>
      <c r="H88" s="18" t="str">
        <f>IF(成绩单!$F88&gt;0,成绩单!H88,"")</f>
        <v/>
      </c>
      <c r="I88" s="18" t="str">
        <f>IF(成绩单!$F88&gt;0,成绩单!I88,"")</f>
        <v/>
      </c>
      <c r="J88" s="18" t="str">
        <f>IF(成绩单!$F88&gt;0,成绩单!J88,"")</f>
        <v/>
      </c>
      <c r="K88" s="18" t="str">
        <f>IF(成绩单!$F88&gt;0,成绩单!K88,"")</f>
        <v/>
      </c>
      <c r="L88" s="18" t="str">
        <f>IF(成绩单!$F88&gt;0,成绩单!L88,"")</f>
        <v/>
      </c>
      <c r="M88" s="18" t="str">
        <f>IF(成绩单!$F88&gt;0,成绩单!M88,"")</f>
        <v/>
      </c>
      <c r="N88" s="18" t="str">
        <f>IF(成绩单!$F88&gt;0,成绩单!N88,"")</f>
        <v/>
      </c>
      <c r="O88" s="18" t="str">
        <f>IF(成绩单!$F88&gt;0,成绩单!O88,"")</f>
        <v/>
      </c>
      <c r="P88" s="18" t="str">
        <f>IF(成绩单!$F88&gt;0,成绩单!P88,"")</f>
        <v/>
      </c>
      <c r="Q88" s="18" t="str">
        <f>IF(成绩单!$F88&gt;0,成绩单!Q88,"")</f>
        <v/>
      </c>
      <c r="R88" s="18" t="str">
        <f>IF(成绩单!$F88&gt;0,成绩单!R88,"")</f>
        <v/>
      </c>
      <c r="S88" s="18" t="str">
        <f>IF(成绩单!$F88&gt;0,成绩单!S88,"")</f>
        <v/>
      </c>
      <c r="T88" s="18" t="str">
        <f>IF(成绩单!$F88&gt;0,成绩单!T88,"")</f>
        <v/>
      </c>
      <c r="U88" s="18" t="str">
        <f>IF(成绩单!$F88&gt;0,成绩单!U88,"")</f>
        <v/>
      </c>
      <c r="V88" s="18" t="str">
        <f>IF(成绩单!$F88&gt;0,成绩单!V88,"")</f>
        <v/>
      </c>
      <c r="W88" s="18" t="str">
        <f>IF(成绩单!$F88&gt;0,成绩单!W88,"")</f>
        <v/>
      </c>
      <c r="X88" s="18" t="str">
        <f>IF(成绩单!$F88&gt;0,成绩单!X88,"")</f>
        <v/>
      </c>
      <c r="Y88" s="18" t="str">
        <f>IF(成绩单!$F88&gt;0,成绩单!Y88,"")</f>
        <v/>
      </c>
      <c r="Z88" s="18" t="str">
        <f>IF(成绩单!$F88&gt;0,成绩单!Z88,"")</f>
        <v/>
      </c>
      <c r="AA88" s="18" t="str">
        <f>IF(成绩单!$F88&gt;0,成绩单!AA88,"")</f>
        <v/>
      </c>
      <c r="AB88" s="18" t="str">
        <f>IF(成绩单!$F88&gt;0,成绩单!AB88,"")</f>
        <v/>
      </c>
      <c r="AC88" s="18" t="str">
        <f>IF(成绩单!$F88&gt;0,成绩单!AC88,"")</f>
        <v/>
      </c>
      <c r="AD88" s="18" t="str">
        <f>IF(成绩单!$F88&gt;0,成绩单!AD88,"")</f>
        <v/>
      </c>
      <c r="AE88" s="18" t="str">
        <f>IF(成绩单!$F88&gt;0,成绩单!AE88,"")</f>
        <v/>
      </c>
      <c r="AF88" s="18" t="str">
        <f>IF(成绩单!$F88&gt;0,成绩单!AF88,"")</f>
        <v/>
      </c>
      <c r="AG88" s="18" t="str">
        <f>IF(成绩单!$F88&gt;0,成绩单!AG88,"")</f>
        <v/>
      </c>
      <c r="AH88" s="18" t="str">
        <f>IF(成绩单!$F88&gt;0,成绩单!AH88,"")</f>
        <v/>
      </c>
      <c r="AI88" s="18" t="str">
        <f>IF(成绩单!$F88&gt;0,成绩单!AI88,"")</f>
        <v/>
      </c>
      <c r="AJ88" s="18" t="str">
        <f>IF(成绩单!$F88&gt;0,成绩单!AJ88,"")</f>
        <v/>
      </c>
      <c r="AK88" s="18" t="str">
        <f>IF(成绩单!$F88&gt;0,成绩单!AK88,"")</f>
        <v/>
      </c>
      <c r="AL88" s="18" t="str">
        <f>IF(成绩单!$F88&gt;0,成绩单!AL88,"")</f>
        <v/>
      </c>
      <c r="AM88" s="18" t="str">
        <f>IF(成绩单!$F88&gt;0,成绩单!AM88,"")</f>
        <v/>
      </c>
      <c r="AN88" s="18" t="str">
        <f>IF(成绩单!$F88&gt;0,成绩单!AN88,"")</f>
        <v/>
      </c>
      <c r="AO88" s="18" t="str">
        <f>IF(成绩单!$F88&gt;0,成绩单!AO88,"")</f>
        <v/>
      </c>
      <c r="AP88" s="18" t="str">
        <f>IF(成绩单!$F88&gt;0,成绩单!AP88,"")</f>
        <v/>
      </c>
      <c r="AQ88" s="18" t="str">
        <f t="shared" si="17"/>
        <v/>
      </c>
    </row>
    <row r="89" ht="18.75" customHeight="1" spans="1:43">
      <c r="A89" s="17"/>
      <c r="B89" s="18">
        <f t="shared" si="19"/>
        <v>88</v>
      </c>
      <c r="C89" s="18">
        <f t="shared" si="19"/>
        <v>88</v>
      </c>
      <c r="D89" s="18">
        <f>IF(G89="","",90-通关分!D89-SUM(升末班明细!$P$9:$P$10))</f>
        <v>88</v>
      </c>
      <c r="E89" s="18">
        <f>IF(G89="","",90-通关分!E89-SUM(升末班明细!$P$9:$P$10))</f>
        <v>88</v>
      </c>
      <c r="F89" s="18" t="str">
        <f>IF(成绩单!F89&gt;0,成绩单!F89,"")</f>
        <v/>
      </c>
      <c r="G89" s="18">
        <f>IF(成绩单!$F89&gt;0,成绩单!G89,0)</f>
        <v>0</v>
      </c>
      <c r="H89" s="18" t="str">
        <f>IF(成绩单!$F89&gt;0,成绩单!H89,"")</f>
        <v/>
      </c>
      <c r="I89" s="18" t="str">
        <f>IF(成绩单!$F89&gt;0,成绩单!I89,"")</f>
        <v/>
      </c>
      <c r="J89" s="18" t="str">
        <f>IF(成绩单!$F89&gt;0,成绩单!J89,"")</f>
        <v/>
      </c>
      <c r="K89" s="18" t="str">
        <f>IF(成绩单!$F89&gt;0,成绩单!K89,"")</f>
        <v/>
      </c>
      <c r="L89" s="18" t="str">
        <f>IF(成绩单!$F89&gt;0,成绩单!L89,"")</f>
        <v/>
      </c>
      <c r="M89" s="18" t="str">
        <f>IF(成绩单!$F89&gt;0,成绩单!M89,"")</f>
        <v/>
      </c>
      <c r="N89" s="18" t="str">
        <f>IF(成绩单!$F89&gt;0,成绩单!N89,"")</f>
        <v/>
      </c>
      <c r="O89" s="18" t="str">
        <f>IF(成绩单!$F89&gt;0,成绩单!O89,"")</f>
        <v/>
      </c>
      <c r="P89" s="18" t="str">
        <f>IF(成绩单!$F89&gt;0,成绩单!P89,"")</f>
        <v/>
      </c>
      <c r="Q89" s="18" t="str">
        <f>IF(成绩单!$F89&gt;0,成绩单!Q89,"")</f>
        <v/>
      </c>
      <c r="R89" s="18" t="str">
        <f>IF(成绩单!$F89&gt;0,成绩单!R89,"")</f>
        <v/>
      </c>
      <c r="S89" s="18" t="str">
        <f>IF(成绩单!$F89&gt;0,成绩单!S89,"")</f>
        <v/>
      </c>
      <c r="T89" s="18" t="str">
        <f>IF(成绩单!$F89&gt;0,成绩单!T89,"")</f>
        <v/>
      </c>
      <c r="U89" s="18" t="str">
        <f>IF(成绩单!$F89&gt;0,成绩单!U89,"")</f>
        <v/>
      </c>
      <c r="V89" s="18" t="str">
        <f>IF(成绩单!$F89&gt;0,成绩单!V89,"")</f>
        <v/>
      </c>
      <c r="W89" s="18" t="str">
        <f>IF(成绩单!$F89&gt;0,成绩单!W89,"")</f>
        <v/>
      </c>
      <c r="X89" s="18" t="str">
        <f>IF(成绩单!$F89&gt;0,成绩单!X89,"")</f>
        <v/>
      </c>
      <c r="Y89" s="18" t="str">
        <f>IF(成绩单!$F89&gt;0,成绩单!Y89,"")</f>
        <v/>
      </c>
      <c r="Z89" s="18" t="str">
        <f>IF(成绩单!$F89&gt;0,成绩单!Z89,"")</f>
        <v/>
      </c>
      <c r="AA89" s="18" t="str">
        <f>IF(成绩单!$F89&gt;0,成绩单!AA89,"")</f>
        <v/>
      </c>
      <c r="AB89" s="18" t="str">
        <f>IF(成绩单!$F89&gt;0,成绩单!AB89,"")</f>
        <v/>
      </c>
      <c r="AC89" s="18" t="str">
        <f>IF(成绩单!$F89&gt;0,成绩单!AC89,"")</f>
        <v/>
      </c>
      <c r="AD89" s="18" t="str">
        <f>IF(成绩单!$F89&gt;0,成绩单!AD89,"")</f>
        <v/>
      </c>
      <c r="AE89" s="18" t="str">
        <f>IF(成绩单!$F89&gt;0,成绩单!AE89,"")</f>
        <v/>
      </c>
      <c r="AF89" s="18" t="str">
        <f>IF(成绩单!$F89&gt;0,成绩单!AF89,"")</f>
        <v/>
      </c>
      <c r="AG89" s="18" t="str">
        <f>IF(成绩单!$F89&gt;0,成绩单!AG89,"")</f>
        <v/>
      </c>
      <c r="AH89" s="18" t="str">
        <f>IF(成绩单!$F89&gt;0,成绩单!AH89,"")</f>
        <v/>
      </c>
      <c r="AI89" s="18" t="str">
        <f>IF(成绩单!$F89&gt;0,成绩单!AI89,"")</f>
        <v/>
      </c>
      <c r="AJ89" s="18" t="str">
        <f>IF(成绩单!$F89&gt;0,成绩单!AJ89,"")</f>
        <v/>
      </c>
      <c r="AK89" s="18" t="str">
        <f>IF(成绩单!$F89&gt;0,成绩单!AK89,"")</f>
        <v/>
      </c>
      <c r="AL89" s="18" t="str">
        <f>IF(成绩单!$F89&gt;0,成绩单!AL89,"")</f>
        <v/>
      </c>
      <c r="AM89" s="18" t="str">
        <f>IF(成绩单!$F89&gt;0,成绩单!AM89,"")</f>
        <v/>
      </c>
      <c r="AN89" s="18" t="str">
        <f>IF(成绩单!$F89&gt;0,成绩单!AN89,"")</f>
        <v/>
      </c>
      <c r="AO89" s="18" t="str">
        <f>IF(成绩单!$F89&gt;0,成绩单!AO89,"")</f>
        <v/>
      </c>
      <c r="AP89" s="18" t="str">
        <f>IF(成绩单!$F89&gt;0,成绩单!AP89,"")</f>
        <v/>
      </c>
      <c r="AQ89" s="18" t="str">
        <f t="shared" si="17"/>
        <v/>
      </c>
    </row>
    <row r="90" ht="18.75" customHeight="1" spans="1:43">
      <c r="A90" s="17"/>
      <c r="B90" s="18">
        <f t="shared" si="19"/>
        <v>88</v>
      </c>
      <c r="C90" s="18">
        <f t="shared" si="19"/>
        <v>88</v>
      </c>
      <c r="D90" s="18">
        <f>IF(G90="","",90-通关分!D90-SUM(升末班明细!$P$9:$P$10))</f>
        <v>88</v>
      </c>
      <c r="E90" s="18">
        <f>IF(G90="","",90-通关分!E90-SUM(升末班明细!$P$9:$P$10))</f>
        <v>88</v>
      </c>
      <c r="F90" s="18" t="str">
        <f>IF(成绩单!F90&gt;0,成绩单!F90,"")</f>
        <v/>
      </c>
      <c r="G90" s="18">
        <f>IF(成绩单!$F90&gt;0,成绩单!G90,0)</f>
        <v>0</v>
      </c>
      <c r="H90" s="18" t="str">
        <f>IF(成绩单!$F90&gt;0,成绩单!H90,"")</f>
        <v/>
      </c>
      <c r="I90" s="18" t="str">
        <f>IF(成绩单!$F90&gt;0,成绩单!I90,"")</f>
        <v/>
      </c>
      <c r="J90" s="18" t="str">
        <f>IF(成绩单!$F90&gt;0,成绩单!J90,"")</f>
        <v/>
      </c>
      <c r="K90" s="18" t="str">
        <f>IF(成绩单!$F90&gt;0,成绩单!K90,"")</f>
        <v/>
      </c>
      <c r="L90" s="18" t="str">
        <f>IF(成绩单!$F90&gt;0,成绩单!L90,"")</f>
        <v/>
      </c>
      <c r="M90" s="18" t="str">
        <f>IF(成绩单!$F90&gt;0,成绩单!M90,"")</f>
        <v/>
      </c>
      <c r="N90" s="18" t="str">
        <f>IF(成绩单!$F90&gt;0,成绩单!N90,"")</f>
        <v/>
      </c>
      <c r="O90" s="18" t="str">
        <f>IF(成绩单!$F90&gt;0,成绩单!O90,"")</f>
        <v/>
      </c>
      <c r="P90" s="18" t="str">
        <f>IF(成绩单!$F90&gt;0,成绩单!P90,"")</f>
        <v/>
      </c>
      <c r="Q90" s="18" t="str">
        <f>IF(成绩单!$F90&gt;0,成绩单!Q90,"")</f>
        <v/>
      </c>
      <c r="R90" s="18" t="str">
        <f>IF(成绩单!$F90&gt;0,成绩单!R90,"")</f>
        <v/>
      </c>
      <c r="S90" s="18" t="str">
        <f>IF(成绩单!$F90&gt;0,成绩单!S90,"")</f>
        <v/>
      </c>
      <c r="T90" s="18" t="str">
        <f>IF(成绩单!$F90&gt;0,成绩单!T90,"")</f>
        <v/>
      </c>
      <c r="U90" s="18" t="str">
        <f>IF(成绩单!$F90&gt;0,成绩单!U90,"")</f>
        <v/>
      </c>
      <c r="V90" s="18" t="str">
        <f>IF(成绩单!$F90&gt;0,成绩单!V90,"")</f>
        <v/>
      </c>
      <c r="W90" s="18" t="str">
        <f>IF(成绩单!$F90&gt;0,成绩单!W90,"")</f>
        <v/>
      </c>
      <c r="X90" s="18" t="str">
        <f>IF(成绩单!$F90&gt;0,成绩单!X90,"")</f>
        <v/>
      </c>
      <c r="Y90" s="18" t="str">
        <f>IF(成绩单!$F90&gt;0,成绩单!Y90,"")</f>
        <v/>
      </c>
      <c r="Z90" s="18" t="str">
        <f>IF(成绩单!$F90&gt;0,成绩单!Z90,"")</f>
        <v/>
      </c>
      <c r="AA90" s="18" t="str">
        <f>IF(成绩单!$F90&gt;0,成绩单!AA90,"")</f>
        <v/>
      </c>
      <c r="AB90" s="18" t="str">
        <f>IF(成绩单!$F90&gt;0,成绩单!AB90,"")</f>
        <v/>
      </c>
      <c r="AC90" s="18" t="str">
        <f>IF(成绩单!$F90&gt;0,成绩单!AC90,"")</f>
        <v/>
      </c>
      <c r="AD90" s="18" t="str">
        <f>IF(成绩单!$F90&gt;0,成绩单!AD90,"")</f>
        <v/>
      </c>
      <c r="AE90" s="18" t="str">
        <f>IF(成绩单!$F90&gt;0,成绩单!AE90,"")</f>
        <v/>
      </c>
      <c r="AF90" s="18" t="str">
        <f>IF(成绩单!$F90&gt;0,成绩单!AF90,"")</f>
        <v/>
      </c>
      <c r="AG90" s="18" t="str">
        <f>IF(成绩单!$F90&gt;0,成绩单!AG90,"")</f>
        <v/>
      </c>
      <c r="AH90" s="18" t="str">
        <f>IF(成绩单!$F90&gt;0,成绩单!AH90,"")</f>
        <v/>
      </c>
      <c r="AI90" s="18" t="str">
        <f>IF(成绩单!$F90&gt;0,成绩单!AI90,"")</f>
        <v/>
      </c>
      <c r="AJ90" s="18" t="str">
        <f>IF(成绩单!$F90&gt;0,成绩单!AJ90,"")</f>
        <v/>
      </c>
      <c r="AK90" s="18" t="str">
        <f>IF(成绩单!$F90&gt;0,成绩单!AK90,"")</f>
        <v/>
      </c>
      <c r="AL90" s="18" t="str">
        <f>IF(成绩单!$F90&gt;0,成绩单!AL90,"")</f>
        <v/>
      </c>
      <c r="AM90" s="18" t="str">
        <f>IF(成绩单!$F90&gt;0,成绩单!AM90,"")</f>
        <v/>
      </c>
      <c r="AN90" s="18" t="str">
        <f>IF(成绩单!$F90&gt;0,成绩单!AN90,"")</f>
        <v/>
      </c>
      <c r="AO90" s="18" t="str">
        <f>IF(成绩单!$F90&gt;0,成绩单!AO90,"")</f>
        <v/>
      </c>
      <c r="AP90" s="18" t="str">
        <f>IF(成绩单!$F90&gt;0,成绩单!AP90,"")</f>
        <v/>
      </c>
      <c r="AQ90" s="18" t="str">
        <f t="shared" si="17"/>
        <v/>
      </c>
    </row>
    <row r="91" ht="18.75" customHeight="1" spans="1:43">
      <c r="A91" s="17"/>
      <c r="B91" s="18">
        <f t="shared" si="19"/>
        <v>88</v>
      </c>
      <c r="C91" s="18">
        <f t="shared" si="19"/>
        <v>88</v>
      </c>
      <c r="D91" s="18">
        <f>IF(G91="","",90-通关分!D91-SUM(升末班明细!$P$9:$P$10))</f>
        <v>88</v>
      </c>
      <c r="E91" s="18">
        <f>IF(G91="","",90-通关分!E91-SUM(升末班明细!$P$9:$P$10))</f>
        <v>88</v>
      </c>
      <c r="F91" s="18" t="str">
        <f>IF(成绩单!F91&gt;0,成绩单!F91,"")</f>
        <v/>
      </c>
      <c r="G91" s="18">
        <f>IF(成绩单!$F91&gt;0,成绩单!G91,0)</f>
        <v>0</v>
      </c>
      <c r="H91" s="18" t="str">
        <f>IF(成绩单!$F91&gt;0,成绩单!H91,"")</f>
        <v/>
      </c>
      <c r="I91" s="18" t="str">
        <f>IF(成绩单!$F91&gt;0,成绩单!I91,"")</f>
        <v/>
      </c>
      <c r="J91" s="18" t="str">
        <f>IF(成绩单!$F91&gt;0,成绩单!J91,"")</f>
        <v/>
      </c>
      <c r="K91" s="18" t="str">
        <f>IF(成绩单!$F91&gt;0,成绩单!K91,"")</f>
        <v/>
      </c>
      <c r="L91" s="18" t="str">
        <f>IF(成绩单!$F91&gt;0,成绩单!L91,"")</f>
        <v/>
      </c>
      <c r="M91" s="18" t="str">
        <f>IF(成绩单!$F91&gt;0,成绩单!M91,"")</f>
        <v/>
      </c>
      <c r="N91" s="18" t="str">
        <f>IF(成绩单!$F91&gt;0,成绩单!N91,"")</f>
        <v/>
      </c>
      <c r="O91" s="18" t="str">
        <f>IF(成绩单!$F91&gt;0,成绩单!O91,"")</f>
        <v/>
      </c>
      <c r="P91" s="18" t="str">
        <f>IF(成绩单!$F91&gt;0,成绩单!P91,"")</f>
        <v/>
      </c>
      <c r="Q91" s="18" t="str">
        <f>IF(成绩单!$F91&gt;0,成绩单!Q91,"")</f>
        <v/>
      </c>
      <c r="R91" s="18" t="str">
        <f>IF(成绩单!$F91&gt;0,成绩单!R91,"")</f>
        <v/>
      </c>
      <c r="S91" s="18" t="str">
        <f>IF(成绩单!$F91&gt;0,成绩单!S91,"")</f>
        <v/>
      </c>
      <c r="T91" s="18" t="str">
        <f>IF(成绩单!$F91&gt;0,成绩单!T91,"")</f>
        <v/>
      </c>
      <c r="U91" s="18" t="str">
        <f>IF(成绩单!$F91&gt;0,成绩单!U91,"")</f>
        <v/>
      </c>
      <c r="V91" s="18" t="str">
        <f>IF(成绩单!$F91&gt;0,成绩单!V91,"")</f>
        <v/>
      </c>
      <c r="W91" s="18" t="str">
        <f>IF(成绩单!$F91&gt;0,成绩单!W91,"")</f>
        <v/>
      </c>
      <c r="X91" s="18" t="str">
        <f>IF(成绩单!$F91&gt;0,成绩单!X91,"")</f>
        <v/>
      </c>
      <c r="Y91" s="18" t="str">
        <f>IF(成绩单!$F91&gt;0,成绩单!Y91,"")</f>
        <v/>
      </c>
      <c r="Z91" s="18" t="str">
        <f>IF(成绩单!$F91&gt;0,成绩单!Z91,"")</f>
        <v/>
      </c>
      <c r="AA91" s="18" t="str">
        <f>IF(成绩单!$F91&gt;0,成绩单!AA91,"")</f>
        <v/>
      </c>
      <c r="AB91" s="18" t="str">
        <f>IF(成绩单!$F91&gt;0,成绩单!AB91,"")</f>
        <v/>
      </c>
      <c r="AC91" s="18" t="str">
        <f>IF(成绩单!$F91&gt;0,成绩单!AC91,"")</f>
        <v/>
      </c>
      <c r="AD91" s="18" t="str">
        <f>IF(成绩单!$F91&gt;0,成绩单!AD91,"")</f>
        <v/>
      </c>
      <c r="AE91" s="18" t="str">
        <f>IF(成绩单!$F91&gt;0,成绩单!AE91,"")</f>
        <v/>
      </c>
      <c r="AF91" s="18" t="str">
        <f>IF(成绩单!$F91&gt;0,成绩单!AF91,"")</f>
        <v/>
      </c>
      <c r="AG91" s="18" t="str">
        <f>IF(成绩单!$F91&gt;0,成绩单!AG91,"")</f>
        <v/>
      </c>
      <c r="AH91" s="18" t="str">
        <f>IF(成绩单!$F91&gt;0,成绩单!AH91,"")</f>
        <v/>
      </c>
      <c r="AI91" s="18" t="str">
        <f>IF(成绩单!$F91&gt;0,成绩单!AI91,"")</f>
        <v/>
      </c>
      <c r="AJ91" s="18" t="str">
        <f>IF(成绩单!$F91&gt;0,成绩单!AJ91,"")</f>
        <v/>
      </c>
      <c r="AK91" s="18" t="str">
        <f>IF(成绩单!$F91&gt;0,成绩单!AK91,"")</f>
        <v/>
      </c>
      <c r="AL91" s="18" t="str">
        <f>IF(成绩单!$F91&gt;0,成绩单!AL91,"")</f>
        <v/>
      </c>
      <c r="AM91" s="18" t="str">
        <f>IF(成绩单!$F91&gt;0,成绩单!AM91,"")</f>
        <v/>
      </c>
      <c r="AN91" s="18" t="str">
        <f>IF(成绩单!$F91&gt;0,成绩单!AN91,"")</f>
        <v/>
      </c>
      <c r="AO91" s="18" t="str">
        <f>IF(成绩单!$F91&gt;0,成绩单!AO91,"")</f>
        <v/>
      </c>
      <c r="AP91" s="18" t="str">
        <f>IF(成绩单!$F91&gt;0,成绩单!AP91,"")</f>
        <v/>
      </c>
      <c r="AQ91" s="18" t="str">
        <f t="shared" si="17"/>
        <v/>
      </c>
    </row>
    <row r="92" s="1" customFormat="1" ht="18.75" customHeight="1" spans="1:201">
      <c r="A92" s="17"/>
      <c r="B92" s="110" t="s">
        <v>26</v>
      </c>
      <c r="C92" s="111"/>
      <c r="D92" s="111"/>
      <c r="E92" s="111"/>
      <c r="F92" s="18"/>
      <c r="G92" s="18">
        <f>IF(成绩单!$F92&gt;0,成绩单!G92,0)</f>
        <v>0</v>
      </c>
      <c r="H92" s="18" t="str">
        <f>IF(成绩单!$F92&gt;0,成绩单!H92,"")</f>
        <v/>
      </c>
      <c r="I92" s="18" t="str">
        <f>IF(成绩单!$F92&gt;0,成绩单!I92,"")</f>
        <v/>
      </c>
      <c r="J92" s="18" t="str">
        <f>IF(成绩单!$F92&gt;0,成绩单!J92,"")</f>
        <v/>
      </c>
      <c r="K92" s="18" t="str">
        <f>IF(成绩单!$F92&gt;0,成绩单!K92,"")</f>
        <v/>
      </c>
      <c r="L92" s="18" t="str">
        <f>IF(成绩单!$F92&gt;0,成绩单!L92,"")</f>
        <v/>
      </c>
      <c r="M92" s="18" t="str">
        <f>IF(成绩单!$F92&gt;0,成绩单!M92,"")</f>
        <v/>
      </c>
      <c r="N92" s="18" t="str">
        <f>IF(成绩单!$F92&gt;0,成绩单!N92,"")</f>
        <v/>
      </c>
      <c r="O92" s="18" t="str">
        <f>IF(成绩单!$F92&gt;0,成绩单!O92,"")</f>
        <v/>
      </c>
      <c r="P92" s="18" t="str">
        <f>IF(成绩单!$F92&gt;0,成绩单!P92,"")</f>
        <v/>
      </c>
      <c r="Q92" s="18" t="str">
        <f>IF(成绩单!$F92&gt;0,成绩单!Q92,"")</f>
        <v/>
      </c>
      <c r="R92" s="18" t="str">
        <f>IF(成绩单!$F92&gt;0,成绩单!R92,"")</f>
        <v/>
      </c>
      <c r="S92" s="18" t="str">
        <f>IF(成绩单!$F92&gt;0,成绩单!S92,"")</f>
        <v/>
      </c>
      <c r="T92" s="18" t="str">
        <f>IF(成绩单!$F92&gt;0,成绩单!T92,"")</f>
        <v/>
      </c>
      <c r="U92" s="18" t="str">
        <f>IF(成绩单!$F92&gt;0,成绩单!U92,"")</f>
        <v/>
      </c>
      <c r="V92" s="18" t="str">
        <f>IF(成绩单!$F92&gt;0,成绩单!V92,"")</f>
        <v/>
      </c>
      <c r="W92" s="18" t="str">
        <f>IF(成绩单!$F92&gt;0,成绩单!W92,"")</f>
        <v/>
      </c>
      <c r="X92" s="18" t="str">
        <f>IF(成绩单!$F92&gt;0,成绩单!X92,"")</f>
        <v/>
      </c>
      <c r="Y92" s="18" t="str">
        <f>IF(成绩单!$F92&gt;0,成绩单!Y92,"")</f>
        <v/>
      </c>
      <c r="Z92" s="18" t="str">
        <f>IF(成绩单!$F92&gt;0,成绩单!Z92,"")</f>
        <v/>
      </c>
      <c r="AA92" s="18" t="str">
        <f>IF(成绩单!$F92&gt;0,成绩单!AA92,"")</f>
        <v/>
      </c>
      <c r="AB92" s="18" t="str">
        <f>IF(成绩单!$F92&gt;0,成绩单!AB92,"")</f>
        <v/>
      </c>
      <c r="AC92" s="18" t="str">
        <f>IF(成绩单!$F92&gt;0,成绩单!AC92,"")</f>
        <v/>
      </c>
      <c r="AD92" s="18" t="str">
        <f>IF(成绩单!$F92&gt;0,成绩单!AD92,"")</f>
        <v/>
      </c>
      <c r="AE92" s="18" t="str">
        <f>IF(成绩单!$F92&gt;0,成绩单!AE92,"")</f>
        <v/>
      </c>
      <c r="AF92" s="18" t="str">
        <f>IF(成绩单!$F92&gt;0,成绩单!AF92,"")</f>
        <v/>
      </c>
      <c r="AG92" s="18" t="str">
        <f>IF(成绩单!$F92&gt;0,成绩单!AG92,"")</f>
        <v/>
      </c>
      <c r="AH92" s="18" t="str">
        <f>IF(成绩单!$F92&gt;0,成绩单!AH92,"")</f>
        <v/>
      </c>
      <c r="AI92" s="18" t="str">
        <f>IF(成绩单!$F92&gt;0,成绩单!AI92,"")</f>
        <v/>
      </c>
      <c r="AJ92" s="18" t="str">
        <f>IF(成绩单!$F92&gt;0,成绩单!AJ92,"")</f>
        <v/>
      </c>
      <c r="AK92" s="18" t="str">
        <f>IF(成绩单!$F92&gt;0,成绩单!AK92,"")</f>
        <v/>
      </c>
      <c r="AL92" s="18" t="str">
        <f>IF(成绩单!$F92&gt;0,成绩单!AL92,"")</f>
        <v/>
      </c>
      <c r="AM92" s="18" t="str">
        <f>IF(成绩单!$F92&gt;0,成绩单!AM92,"")</f>
        <v/>
      </c>
      <c r="AN92" s="18" t="str">
        <f>IF(成绩单!$F92&gt;0,成绩单!AN92,"")</f>
        <v/>
      </c>
      <c r="AO92" s="18" t="str">
        <f>IF(成绩单!$F92&gt;0,成绩单!AO92,"")</f>
        <v/>
      </c>
      <c r="AP92" s="18" t="str">
        <f>IF(成绩单!$F92&gt;0,成绩单!AP92,"")</f>
        <v/>
      </c>
      <c r="AQ92" s="18" t="str">
        <f t="shared" si="17"/>
        <v/>
      </c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</row>
    <row r="93" s="1" customFormat="1" ht="18.75" customHeight="1" spans="1:226">
      <c r="A93" s="31"/>
      <c r="B93" s="125"/>
      <c r="C93" s="125"/>
      <c r="D93" s="125"/>
      <c r="E93" s="125"/>
      <c r="F93" s="126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</row>
    <row r="94" s="1" customFormat="1" ht="18.75" customHeight="1" spans="1:226">
      <c r="A94" s="31"/>
      <c r="B94" s="125"/>
      <c r="C94" s="125"/>
      <c r="D94" s="125"/>
      <c r="E94" s="125"/>
      <c r="F94" s="126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</row>
    <row r="95" spans="1:226">
      <c r="A95" s="4"/>
      <c r="B95" s="127"/>
      <c r="C95" s="127"/>
      <c r="D95" s="127"/>
      <c r="E95" s="127"/>
      <c r="F95" s="1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4"/>
      <c r="AQ95" s="4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</row>
    <row r="96" spans="1:226">
      <c r="A96" s="4"/>
      <c r="B96" s="127"/>
      <c r="C96" s="127"/>
      <c r="D96" s="127"/>
      <c r="E96" s="127"/>
      <c r="F96" s="12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4"/>
      <c r="AQ96" s="4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</row>
    <row r="97" spans="1:226">
      <c r="A97" s="4"/>
      <c r="B97" s="127"/>
      <c r="C97" s="127"/>
      <c r="D97" s="127"/>
      <c r="E97" s="127"/>
      <c r="F97" s="128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4"/>
      <c r="AQ97" s="4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</row>
    <row r="98" spans="1:226">
      <c r="A98" s="4"/>
      <c r="B98" s="127"/>
      <c r="C98" s="127"/>
      <c r="D98" s="127"/>
      <c r="E98" s="127"/>
      <c r="F98" s="128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4"/>
      <c r="AQ98" s="4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</row>
    <row r="99" spans="1:226">
      <c r="A99" s="4"/>
      <c r="B99" s="127"/>
      <c r="C99" s="127"/>
      <c r="D99" s="127"/>
      <c r="E99" s="127"/>
      <c r="F99" s="12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4"/>
      <c r="AQ99" s="4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</row>
    <row r="100" spans="1:226">
      <c r="A100" s="4"/>
      <c r="B100" s="127"/>
      <c r="C100" s="127"/>
      <c r="D100" s="127"/>
      <c r="E100" s="127"/>
      <c r="F100" s="12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4"/>
      <c r="AQ100" s="4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</row>
    <row r="101" spans="1:226">
      <c r="A101" s="4"/>
      <c r="B101" s="127"/>
      <c r="C101" s="127"/>
      <c r="D101" s="127"/>
      <c r="E101" s="127"/>
      <c r="F101" s="128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4"/>
      <c r="AQ101" s="4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</row>
    <row r="102" spans="1:226">
      <c r="A102" s="4"/>
      <c r="B102" s="127"/>
      <c r="C102" s="127"/>
      <c r="D102" s="127"/>
      <c r="E102" s="127"/>
      <c r="F102" s="128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4"/>
      <c r="AQ102" s="4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</row>
    <row r="103" spans="1:226">
      <c r="A103" s="4"/>
      <c r="B103" s="127"/>
      <c r="C103" s="127"/>
      <c r="D103" s="127"/>
      <c r="E103" s="127"/>
      <c r="F103" s="128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4"/>
      <c r="AQ103" s="4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</row>
    <row r="104" spans="1:226">
      <c r="A104" s="4"/>
      <c r="B104" s="127"/>
      <c r="C104" s="127"/>
      <c r="D104" s="127"/>
      <c r="E104" s="127"/>
      <c r="F104" s="128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4"/>
      <c r="AQ104" s="4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</row>
    <row r="105" spans="1:226">
      <c r="A105" s="4"/>
      <c r="B105" s="127"/>
      <c r="C105" s="127"/>
      <c r="D105" s="127"/>
      <c r="E105" s="127"/>
      <c r="F105" s="128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4"/>
      <c r="AQ105" s="4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</row>
    <row r="106" spans="1:226">
      <c r="A106" s="4"/>
      <c r="B106" s="127"/>
      <c r="C106" s="127"/>
      <c r="D106" s="127"/>
      <c r="E106" s="127"/>
      <c r="F106" s="1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4"/>
      <c r="AQ106" s="4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</row>
    <row r="107" spans="1:226">
      <c r="A107" s="4"/>
      <c r="B107" s="127"/>
      <c r="C107" s="127"/>
      <c r="D107" s="127"/>
      <c r="E107" s="127"/>
      <c r="F107" s="128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4"/>
      <c r="AQ107" s="4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</row>
    <row r="108" spans="1:226">
      <c r="A108" s="4"/>
      <c r="B108" s="127"/>
      <c r="C108" s="127"/>
      <c r="D108" s="127"/>
      <c r="E108" s="127"/>
      <c r="F108" s="128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4"/>
      <c r="AQ108" s="4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</row>
    <row r="109" spans="1:226">
      <c r="A109" s="4"/>
      <c r="B109" s="127"/>
      <c r="C109" s="127"/>
      <c r="D109" s="127"/>
      <c r="E109" s="127"/>
      <c r="F109" s="128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4"/>
      <c r="AQ109" s="4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</row>
    <row r="110" spans="1:226">
      <c r="A110" s="4"/>
      <c r="B110" s="127"/>
      <c r="C110" s="127"/>
      <c r="D110" s="127"/>
      <c r="E110" s="127"/>
      <c r="F110" s="128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4"/>
      <c r="AQ110" s="4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</row>
    <row r="111" spans="1:226">
      <c r="A111" s="4"/>
      <c r="B111" s="127"/>
      <c r="C111" s="127"/>
      <c r="D111" s="127"/>
      <c r="E111" s="127"/>
      <c r="F111" s="128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4"/>
      <c r="AQ111" s="4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</row>
    <row r="112" spans="1:226">
      <c r="A112" s="4"/>
      <c r="B112" s="127"/>
      <c r="C112" s="127"/>
      <c r="D112" s="127"/>
      <c r="E112" s="127"/>
      <c r="F112" s="128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4"/>
      <c r="AQ112" s="4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</row>
    <row r="113" spans="1:226">
      <c r="A113" s="4"/>
      <c r="B113" s="127"/>
      <c r="C113" s="127"/>
      <c r="D113" s="127"/>
      <c r="E113" s="127"/>
      <c r="F113" s="128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4"/>
      <c r="AQ113" s="4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</row>
    <row r="114" spans="1:226">
      <c r="A114" s="4"/>
      <c r="B114" s="127"/>
      <c r="C114" s="127"/>
      <c r="D114" s="127"/>
      <c r="E114" s="127"/>
      <c r="F114" s="128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4"/>
      <c r="AQ114" s="4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</row>
    <row r="115" spans="1:226">
      <c r="A115" s="4"/>
      <c r="B115" s="127"/>
      <c r="C115" s="127"/>
      <c r="D115" s="127"/>
      <c r="E115" s="127"/>
      <c r="F115" s="128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4"/>
      <c r="AQ115" s="4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</row>
    <row r="116" spans="1:226">
      <c r="A116" s="4"/>
      <c r="B116" s="127"/>
      <c r="C116" s="127"/>
      <c r="D116" s="127"/>
      <c r="E116" s="127"/>
      <c r="F116" s="128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4"/>
      <c r="AQ116" s="4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</row>
    <row r="117" spans="1:226">
      <c r="A117" s="4"/>
      <c r="B117" s="127"/>
      <c r="C117" s="127"/>
      <c r="D117" s="127"/>
      <c r="E117" s="127"/>
      <c r="F117" s="1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4"/>
      <c r="AQ117" s="4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</row>
    <row r="118" spans="1:226">
      <c r="A118" s="4"/>
      <c r="B118" s="127"/>
      <c r="C118" s="127"/>
      <c r="D118" s="127"/>
      <c r="E118" s="127"/>
      <c r="F118" s="128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4"/>
      <c r="AQ118" s="4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</row>
    <row r="119" spans="1:226">
      <c r="A119" s="4"/>
      <c r="B119" s="127"/>
      <c r="C119" s="127"/>
      <c r="D119" s="127"/>
      <c r="E119" s="127"/>
      <c r="F119" s="128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4"/>
      <c r="AQ119" s="4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29"/>
      <c r="HL119" s="29"/>
      <c r="HM119" s="29"/>
      <c r="HN119" s="29"/>
      <c r="HO119" s="29"/>
      <c r="HP119" s="29"/>
      <c r="HQ119" s="29"/>
      <c r="HR119" s="29"/>
    </row>
    <row r="120" spans="1:226">
      <c r="A120" s="4"/>
      <c r="B120" s="127"/>
      <c r="C120" s="127"/>
      <c r="D120" s="127"/>
      <c r="E120" s="127"/>
      <c r="F120" s="128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4"/>
      <c r="AQ120" s="4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</row>
    <row r="121" spans="1:226">
      <c r="A121" s="4"/>
      <c r="B121" s="127"/>
      <c r="C121" s="127"/>
      <c r="D121" s="127"/>
      <c r="E121" s="127"/>
      <c r="F121" s="128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4"/>
      <c r="AQ121" s="4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</row>
    <row r="122" spans="1:226">
      <c r="A122" s="4"/>
      <c r="B122" s="127"/>
      <c r="C122" s="127"/>
      <c r="D122" s="127"/>
      <c r="E122" s="127"/>
      <c r="F122" s="128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4"/>
      <c r="AQ122" s="4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</row>
    <row r="123" spans="1:226">
      <c r="A123" s="4"/>
      <c r="B123" s="127"/>
      <c r="C123" s="127"/>
      <c r="D123" s="127"/>
      <c r="E123" s="127"/>
      <c r="F123" s="128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4"/>
      <c r="AQ123" s="4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</row>
    <row r="124" spans="1:226">
      <c r="A124" s="4"/>
      <c r="B124" s="127"/>
      <c r="C124" s="127"/>
      <c r="D124" s="127"/>
      <c r="E124" s="127"/>
      <c r="F124" s="128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4"/>
      <c r="AQ124" s="4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</row>
    <row r="125" spans="1:226">
      <c r="A125" s="4"/>
      <c r="B125" s="127"/>
      <c r="C125" s="127"/>
      <c r="D125" s="127"/>
      <c r="E125" s="127"/>
      <c r="F125" s="128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4"/>
      <c r="AQ125" s="4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</row>
    <row r="126" spans="1:226">
      <c r="A126" s="4"/>
      <c r="B126" s="127"/>
      <c r="C126" s="127"/>
      <c r="D126" s="127"/>
      <c r="E126" s="127"/>
      <c r="F126" s="128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4"/>
      <c r="AQ126" s="4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</row>
    <row r="127" spans="1:226">
      <c r="A127" s="4"/>
      <c r="B127" s="127"/>
      <c r="C127" s="127"/>
      <c r="D127" s="127"/>
      <c r="E127" s="127"/>
      <c r="F127" s="128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4"/>
      <c r="AQ127" s="4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29"/>
      <c r="HL127" s="29"/>
      <c r="HM127" s="29"/>
      <c r="HN127" s="29"/>
      <c r="HO127" s="29"/>
      <c r="HP127" s="29"/>
      <c r="HQ127" s="29"/>
      <c r="HR127" s="29"/>
    </row>
    <row r="128" spans="1:226">
      <c r="A128" s="4"/>
      <c r="B128" s="127"/>
      <c r="C128" s="127"/>
      <c r="D128" s="127"/>
      <c r="E128" s="127"/>
      <c r="F128" s="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4"/>
      <c r="AQ128" s="4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</row>
    <row r="129" spans="1:226">
      <c r="A129" s="4"/>
      <c r="B129" s="127"/>
      <c r="C129" s="127"/>
      <c r="D129" s="127"/>
      <c r="E129" s="127"/>
      <c r="F129" s="128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4"/>
      <c r="AQ129" s="4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</row>
    <row r="130" spans="1:226">
      <c r="A130" s="4"/>
      <c r="B130" s="127"/>
      <c r="C130" s="127"/>
      <c r="D130" s="127"/>
      <c r="E130" s="127"/>
      <c r="F130" s="1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4"/>
      <c r="AQ130" s="4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</row>
    <row r="131" spans="1:226">
      <c r="A131" s="4"/>
      <c r="B131" s="127"/>
      <c r="C131" s="127"/>
      <c r="D131" s="127"/>
      <c r="E131" s="127"/>
      <c r="F131" s="128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4"/>
      <c r="AQ131" s="4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</row>
    <row r="132" spans="1:226">
      <c r="A132" s="4"/>
      <c r="B132" s="127"/>
      <c r="C132" s="127"/>
      <c r="D132" s="127"/>
      <c r="E132" s="127"/>
      <c r="F132" s="128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4"/>
      <c r="AQ132" s="4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</row>
    <row r="133" spans="1:226">
      <c r="A133" s="4"/>
      <c r="B133" s="127"/>
      <c r="C133" s="127"/>
      <c r="D133" s="127"/>
      <c r="E133" s="127"/>
      <c r="F133" s="1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4"/>
      <c r="AQ133" s="4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</row>
    <row r="134" spans="1:226">
      <c r="A134" s="4"/>
      <c r="B134" s="127"/>
      <c r="C134" s="127"/>
      <c r="D134" s="127"/>
      <c r="E134" s="127"/>
      <c r="F134" s="128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4"/>
      <c r="AQ134" s="4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</row>
    <row r="135" spans="1:226">
      <c r="A135" s="4"/>
      <c r="B135" s="127"/>
      <c r="C135" s="127"/>
      <c r="D135" s="127"/>
      <c r="E135" s="127"/>
      <c r="F135" s="128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4"/>
      <c r="AQ135" s="4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</row>
    <row r="136" spans="1:226">
      <c r="A136" s="4"/>
      <c r="B136" s="127"/>
      <c r="C136" s="127"/>
      <c r="D136" s="127"/>
      <c r="E136" s="127"/>
      <c r="F136" s="128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4"/>
      <c r="AQ136" s="4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</row>
    <row r="137" spans="1:226">
      <c r="A137" s="4"/>
      <c r="B137" s="127"/>
      <c r="C137" s="127"/>
      <c r="D137" s="127"/>
      <c r="E137" s="127"/>
      <c r="F137" s="128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4"/>
      <c r="AQ137" s="4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</row>
    <row r="138" spans="1:226">
      <c r="A138" s="4"/>
      <c r="B138" s="127"/>
      <c r="C138" s="127"/>
      <c r="D138" s="127"/>
      <c r="E138" s="127"/>
      <c r="F138" s="12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4"/>
      <c r="AQ138" s="4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</row>
    <row r="139" spans="1:226">
      <c r="A139" s="4"/>
      <c r="B139" s="127"/>
      <c r="C139" s="127"/>
      <c r="D139" s="127"/>
      <c r="E139" s="127"/>
      <c r="F139" s="128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4"/>
      <c r="AQ139" s="4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</row>
    <row r="140" spans="1:226">
      <c r="A140" s="4"/>
      <c r="B140" s="127"/>
      <c r="C140" s="127"/>
      <c r="D140" s="127"/>
      <c r="E140" s="127"/>
      <c r="F140" s="128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4"/>
      <c r="AQ140" s="4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</row>
    <row r="141" spans="1:226">
      <c r="A141" s="4"/>
      <c r="B141" s="127"/>
      <c r="C141" s="127"/>
      <c r="D141" s="127"/>
      <c r="E141" s="127"/>
      <c r="F141" s="128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4"/>
      <c r="AQ141" s="4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29"/>
      <c r="HL141" s="29"/>
      <c r="HM141" s="29"/>
      <c r="HN141" s="29"/>
      <c r="HO141" s="29"/>
      <c r="HP141" s="29"/>
      <c r="HQ141" s="29"/>
      <c r="HR141" s="29"/>
    </row>
    <row r="142" spans="1:226">
      <c r="A142" s="4"/>
      <c r="B142" s="127"/>
      <c r="C142" s="127"/>
      <c r="D142" s="127"/>
      <c r="E142" s="127"/>
      <c r="F142" s="128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4"/>
      <c r="AQ142" s="4"/>
      <c r="GT142" s="29"/>
      <c r="GU142" s="29"/>
      <c r="GV142" s="29"/>
      <c r="GW142" s="29"/>
      <c r="GX142" s="29"/>
      <c r="GY142" s="29"/>
      <c r="GZ142" s="29"/>
      <c r="HA142" s="29"/>
      <c r="HB142" s="29"/>
      <c r="HC142" s="29"/>
      <c r="HD142" s="29"/>
      <c r="HE142" s="29"/>
      <c r="HF142" s="29"/>
      <c r="HG142" s="29"/>
      <c r="HH142" s="29"/>
      <c r="HI142" s="29"/>
      <c r="HJ142" s="29"/>
      <c r="HK142" s="29"/>
      <c r="HL142" s="29"/>
      <c r="HM142" s="29"/>
      <c r="HN142" s="29"/>
      <c r="HO142" s="29"/>
      <c r="HP142" s="29"/>
      <c r="HQ142" s="29"/>
      <c r="HR142" s="29"/>
    </row>
    <row r="143" spans="1:226">
      <c r="A143" s="4"/>
      <c r="B143" s="127"/>
      <c r="C143" s="127"/>
      <c r="D143" s="127"/>
      <c r="E143" s="127"/>
      <c r="F143" s="128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4"/>
      <c r="AQ143" s="4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29"/>
      <c r="HL143" s="29"/>
      <c r="HM143" s="29"/>
      <c r="HN143" s="29"/>
      <c r="HO143" s="29"/>
      <c r="HP143" s="29"/>
      <c r="HQ143" s="29"/>
      <c r="HR143" s="29"/>
    </row>
    <row r="144" spans="1:226">
      <c r="A144" s="4"/>
      <c r="B144" s="127"/>
      <c r="C144" s="127"/>
      <c r="D144" s="127"/>
      <c r="E144" s="127"/>
      <c r="F144" s="128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4"/>
      <c r="AQ144" s="4"/>
      <c r="GT144" s="29"/>
      <c r="GU144" s="29"/>
      <c r="GV144" s="29"/>
      <c r="GW144" s="29"/>
      <c r="GX144" s="29"/>
      <c r="GY144" s="29"/>
      <c r="GZ144" s="29"/>
      <c r="HA144" s="29"/>
      <c r="HB144" s="29"/>
      <c r="HC144" s="29"/>
      <c r="HD144" s="29"/>
      <c r="HE144" s="29"/>
      <c r="HF144" s="29"/>
      <c r="HG144" s="29"/>
      <c r="HH144" s="29"/>
      <c r="HI144" s="29"/>
      <c r="HJ144" s="29"/>
      <c r="HK144" s="29"/>
      <c r="HL144" s="29"/>
      <c r="HM144" s="29"/>
      <c r="HN144" s="29"/>
      <c r="HO144" s="29"/>
      <c r="HP144" s="29"/>
      <c r="HQ144" s="29"/>
      <c r="HR144" s="29"/>
    </row>
    <row r="145" spans="1:226">
      <c r="A145" s="4"/>
      <c r="B145" s="127"/>
      <c r="C145" s="127"/>
      <c r="D145" s="127"/>
      <c r="E145" s="127"/>
      <c r="F145" s="128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4"/>
      <c r="AQ145" s="4"/>
      <c r="GT145" s="29"/>
      <c r="GU145" s="29"/>
      <c r="GV145" s="29"/>
      <c r="GW145" s="29"/>
      <c r="GX145" s="29"/>
      <c r="GY145" s="29"/>
      <c r="GZ145" s="29"/>
      <c r="HA145" s="29"/>
      <c r="HB145" s="29"/>
      <c r="HC145" s="29"/>
      <c r="HD145" s="29"/>
      <c r="HE145" s="29"/>
      <c r="HF145" s="29"/>
      <c r="HG145" s="29"/>
      <c r="HH145" s="29"/>
      <c r="HI145" s="29"/>
      <c r="HJ145" s="29"/>
      <c r="HK145" s="29"/>
      <c r="HL145" s="29"/>
      <c r="HM145" s="29"/>
      <c r="HN145" s="29"/>
      <c r="HO145" s="29"/>
      <c r="HP145" s="29"/>
      <c r="HQ145" s="29"/>
      <c r="HR145" s="29"/>
    </row>
    <row r="146" spans="1:226">
      <c r="A146" s="4"/>
      <c r="B146" s="127"/>
      <c r="C146" s="127"/>
      <c r="D146" s="127"/>
      <c r="E146" s="127"/>
      <c r="F146" s="128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4"/>
      <c r="AQ146" s="4"/>
      <c r="GT146" s="29"/>
      <c r="GU146" s="29"/>
      <c r="GV146" s="29"/>
      <c r="GW146" s="29"/>
      <c r="GX146" s="29"/>
      <c r="GY146" s="29"/>
      <c r="GZ146" s="29"/>
      <c r="HA146" s="29"/>
      <c r="HB146" s="29"/>
      <c r="HC146" s="29"/>
      <c r="HD146" s="29"/>
      <c r="HE146" s="29"/>
      <c r="HF146" s="29"/>
      <c r="HG146" s="29"/>
      <c r="HH146" s="29"/>
      <c r="HI146" s="29"/>
      <c r="HJ146" s="29"/>
      <c r="HK146" s="29"/>
      <c r="HL146" s="29"/>
      <c r="HM146" s="29"/>
      <c r="HN146" s="29"/>
      <c r="HO146" s="29"/>
      <c r="HP146" s="29"/>
      <c r="HQ146" s="29"/>
      <c r="HR146" s="29"/>
    </row>
    <row r="147" spans="1:226">
      <c r="A147" s="4"/>
      <c r="B147" s="127"/>
      <c r="C147" s="127"/>
      <c r="D147" s="127"/>
      <c r="E147" s="127"/>
      <c r="F147" s="128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4"/>
      <c r="AQ147" s="4"/>
      <c r="GT147" s="29"/>
      <c r="GU147" s="29"/>
      <c r="GV147" s="29"/>
      <c r="GW147" s="29"/>
      <c r="GX147" s="29"/>
      <c r="GY147" s="29"/>
      <c r="GZ147" s="29"/>
      <c r="HA147" s="29"/>
      <c r="HB147" s="29"/>
      <c r="HC147" s="29"/>
      <c r="HD147" s="29"/>
      <c r="HE147" s="29"/>
      <c r="HF147" s="29"/>
      <c r="HG147" s="29"/>
      <c r="HH147" s="29"/>
      <c r="HI147" s="29"/>
      <c r="HJ147" s="29"/>
      <c r="HK147" s="29"/>
      <c r="HL147" s="29"/>
      <c r="HM147" s="29"/>
      <c r="HN147" s="29"/>
      <c r="HO147" s="29"/>
      <c r="HP147" s="29"/>
      <c r="HQ147" s="29"/>
      <c r="HR147" s="29"/>
    </row>
    <row r="148" spans="1:226">
      <c r="A148" s="4"/>
      <c r="B148" s="127"/>
      <c r="C148" s="127"/>
      <c r="D148" s="127"/>
      <c r="E148" s="127"/>
      <c r="F148" s="12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4"/>
      <c r="AQ148" s="4"/>
      <c r="GT148" s="29"/>
      <c r="GU148" s="29"/>
      <c r="GV148" s="29"/>
      <c r="GW148" s="29"/>
      <c r="GX148" s="29"/>
      <c r="GY148" s="29"/>
      <c r="GZ148" s="29"/>
      <c r="HA148" s="29"/>
      <c r="HB148" s="29"/>
      <c r="HC148" s="29"/>
      <c r="HD148" s="29"/>
      <c r="HE148" s="29"/>
      <c r="HF148" s="29"/>
      <c r="HG148" s="29"/>
      <c r="HH148" s="29"/>
      <c r="HI148" s="29"/>
      <c r="HJ148" s="29"/>
      <c r="HK148" s="29"/>
      <c r="HL148" s="29"/>
      <c r="HM148" s="29"/>
      <c r="HN148" s="29"/>
      <c r="HO148" s="29"/>
      <c r="HP148" s="29"/>
      <c r="HQ148" s="29"/>
      <c r="HR148" s="29"/>
    </row>
    <row r="149" spans="1:226">
      <c r="A149" s="4"/>
      <c r="B149" s="127"/>
      <c r="C149" s="127"/>
      <c r="D149" s="127"/>
      <c r="E149" s="127"/>
      <c r="F149" s="128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4"/>
      <c r="AQ149" s="4"/>
      <c r="GT149" s="29"/>
      <c r="GU149" s="29"/>
      <c r="GV149" s="29"/>
      <c r="GW149" s="29"/>
      <c r="GX149" s="29"/>
      <c r="GY149" s="29"/>
      <c r="GZ149" s="29"/>
      <c r="HA149" s="29"/>
      <c r="HB149" s="29"/>
      <c r="HC149" s="29"/>
      <c r="HD149" s="29"/>
      <c r="HE149" s="29"/>
      <c r="HF149" s="29"/>
      <c r="HG149" s="29"/>
      <c r="HH149" s="29"/>
      <c r="HI149" s="29"/>
      <c r="HJ149" s="29"/>
      <c r="HK149" s="29"/>
      <c r="HL149" s="29"/>
      <c r="HM149" s="29"/>
      <c r="HN149" s="29"/>
      <c r="HO149" s="29"/>
      <c r="HP149" s="29"/>
      <c r="HQ149" s="29"/>
      <c r="HR149" s="29"/>
    </row>
    <row r="150" spans="1:226">
      <c r="A150" s="4"/>
      <c r="B150" s="127"/>
      <c r="C150" s="127"/>
      <c r="D150" s="127"/>
      <c r="E150" s="127"/>
      <c r="F150" s="128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4"/>
      <c r="AQ150" s="4"/>
      <c r="GT150" s="29"/>
      <c r="GU150" s="29"/>
      <c r="GV150" s="29"/>
      <c r="GW150" s="29"/>
      <c r="GX150" s="29"/>
      <c r="GY150" s="29"/>
      <c r="GZ150" s="29"/>
      <c r="HA150" s="29"/>
      <c r="HB150" s="29"/>
      <c r="HC150" s="29"/>
      <c r="HD150" s="29"/>
      <c r="HE150" s="29"/>
      <c r="HF150" s="29"/>
      <c r="HG150" s="29"/>
      <c r="HH150" s="29"/>
      <c r="HI150" s="29"/>
      <c r="HJ150" s="29"/>
      <c r="HK150" s="29"/>
      <c r="HL150" s="29"/>
      <c r="HM150" s="29"/>
      <c r="HN150" s="29"/>
      <c r="HO150" s="29"/>
      <c r="HP150" s="29"/>
      <c r="HQ150" s="29"/>
      <c r="HR150" s="29"/>
    </row>
    <row r="151" spans="1:226">
      <c r="A151" s="4"/>
      <c r="B151" s="127"/>
      <c r="C151" s="127"/>
      <c r="D151" s="127"/>
      <c r="E151" s="127"/>
      <c r="F151" s="128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4"/>
      <c r="AQ151" s="4"/>
      <c r="GT151" s="29"/>
      <c r="GU151" s="29"/>
      <c r="GV151" s="29"/>
      <c r="GW151" s="29"/>
      <c r="GX151" s="29"/>
      <c r="GY151" s="29"/>
      <c r="GZ151" s="29"/>
      <c r="HA151" s="29"/>
      <c r="HB151" s="29"/>
      <c r="HC151" s="29"/>
      <c r="HD151" s="29"/>
      <c r="HE151" s="29"/>
      <c r="HF151" s="29"/>
      <c r="HG151" s="29"/>
      <c r="HH151" s="29"/>
      <c r="HI151" s="29"/>
      <c r="HJ151" s="29"/>
      <c r="HK151" s="29"/>
      <c r="HL151" s="29"/>
      <c r="HM151" s="29"/>
      <c r="HN151" s="29"/>
      <c r="HO151" s="29"/>
      <c r="HP151" s="29"/>
      <c r="HQ151" s="29"/>
      <c r="HR151" s="29"/>
    </row>
    <row r="152" spans="1:226">
      <c r="A152" s="4"/>
      <c r="B152" s="127"/>
      <c r="C152" s="127"/>
      <c r="D152" s="127"/>
      <c r="E152" s="127"/>
      <c r="F152" s="128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4"/>
      <c r="AQ152" s="4"/>
      <c r="GT152" s="29"/>
      <c r="GU152" s="29"/>
      <c r="GV152" s="29"/>
      <c r="GW152" s="29"/>
      <c r="GX152" s="29"/>
      <c r="GY152" s="29"/>
      <c r="GZ152" s="29"/>
      <c r="HA152" s="29"/>
      <c r="HB152" s="29"/>
      <c r="HC152" s="29"/>
      <c r="HD152" s="29"/>
      <c r="HE152" s="29"/>
      <c r="HF152" s="29"/>
      <c r="HG152" s="29"/>
      <c r="HH152" s="29"/>
      <c r="HI152" s="29"/>
      <c r="HJ152" s="29"/>
      <c r="HK152" s="29"/>
      <c r="HL152" s="29"/>
      <c r="HM152" s="29"/>
      <c r="HN152" s="29"/>
      <c r="HO152" s="29"/>
      <c r="HP152" s="29"/>
      <c r="HQ152" s="29"/>
      <c r="HR152" s="29"/>
    </row>
    <row r="153" spans="1:226">
      <c r="A153" s="4"/>
      <c r="B153" s="127"/>
      <c r="C153" s="127"/>
      <c r="D153" s="127"/>
      <c r="E153" s="127"/>
      <c r="F153" s="128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4"/>
      <c r="AQ153" s="4"/>
      <c r="GT153" s="29"/>
      <c r="GU153" s="29"/>
      <c r="GV153" s="29"/>
      <c r="GW153" s="29"/>
      <c r="GX153" s="29"/>
      <c r="GY153" s="29"/>
      <c r="GZ153" s="29"/>
      <c r="HA153" s="29"/>
      <c r="HB153" s="29"/>
      <c r="HC153" s="29"/>
      <c r="HD153" s="29"/>
      <c r="HE153" s="29"/>
      <c r="HF153" s="29"/>
      <c r="HG153" s="29"/>
      <c r="HH153" s="29"/>
      <c r="HI153" s="29"/>
      <c r="HJ153" s="29"/>
      <c r="HK153" s="29"/>
      <c r="HL153" s="29"/>
      <c r="HM153" s="29"/>
      <c r="HN153" s="29"/>
      <c r="HO153" s="29"/>
      <c r="HP153" s="29"/>
      <c r="HQ153" s="29"/>
      <c r="HR153" s="29"/>
    </row>
    <row r="154" spans="1:226">
      <c r="A154" s="4"/>
      <c r="B154" s="127"/>
      <c r="C154" s="127"/>
      <c r="D154" s="127"/>
      <c r="E154" s="127"/>
      <c r="F154" s="128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4"/>
      <c r="AQ154" s="4"/>
      <c r="GT154" s="29"/>
      <c r="GU154" s="29"/>
      <c r="GV154" s="29"/>
      <c r="GW154" s="29"/>
      <c r="GX154" s="29"/>
      <c r="GY154" s="29"/>
      <c r="GZ154" s="29"/>
      <c r="HA154" s="29"/>
      <c r="HB154" s="29"/>
      <c r="HC154" s="29"/>
      <c r="HD154" s="29"/>
      <c r="HE154" s="29"/>
      <c r="HF154" s="29"/>
      <c r="HG154" s="29"/>
      <c r="HH154" s="29"/>
      <c r="HI154" s="29"/>
      <c r="HJ154" s="29"/>
      <c r="HK154" s="29"/>
      <c r="HL154" s="29"/>
      <c r="HM154" s="29"/>
      <c r="HN154" s="29"/>
      <c r="HO154" s="29"/>
      <c r="HP154" s="29"/>
      <c r="HQ154" s="29"/>
      <c r="HR154" s="29"/>
    </row>
    <row r="155" spans="1:226">
      <c r="A155" s="4"/>
      <c r="B155" s="127"/>
      <c r="C155" s="127"/>
      <c r="D155" s="127"/>
      <c r="E155" s="127"/>
      <c r="F155" s="128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4"/>
      <c r="AQ155" s="4"/>
      <c r="GT155" s="29"/>
      <c r="GU155" s="29"/>
      <c r="GV155" s="29"/>
      <c r="GW155" s="29"/>
      <c r="GX155" s="29"/>
      <c r="GY155" s="29"/>
      <c r="GZ155" s="29"/>
      <c r="HA155" s="29"/>
      <c r="HB155" s="29"/>
      <c r="HC155" s="29"/>
      <c r="HD155" s="29"/>
      <c r="HE155" s="29"/>
      <c r="HF155" s="29"/>
      <c r="HG155" s="29"/>
      <c r="HH155" s="29"/>
      <c r="HI155" s="29"/>
      <c r="HJ155" s="29"/>
      <c r="HK155" s="29"/>
      <c r="HL155" s="29"/>
      <c r="HM155" s="29"/>
      <c r="HN155" s="29"/>
      <c r="HO155" s="29"/>
      <c r="HP155" s="29"/>
      <c r="HQ155" s="29"/>
      <c r="HR155" s="29"/>
    </row>
    <row r="156" spans="1:226">
      <c r="A156" s="4"/>
      <c r="B156" s="127"/>
      <c r="C156" s="127"/>
      <c r="D156" s="127"/>
      <c r="E156" s="127"/>
      <c r="F156" s="12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4"/>
      <c r="AQ156" s="4"/>
      <c r="GT156" s="29"/>
      <c r="GU156" s="29"/>
      <c r="GV156" s="29"/>
      <c r="GW156" s="29"/>
      <c r="GX156" s="29"/>
      <c r="GY156" s="29"/>
      <c r="GZ156" s="29"/>
      <c r="HA156" s="29"/>
      <c r="HB156" s="29"/>
      <c r="HC156" s="29"/>
      <c r="HD156" s="29"/>
      <c r="HE156" s="29"/>
      <c r="HF156" s="29"/>
      <c r="HG156" s="29"/>
      <c r="HH156" s="29"/>
      <c r="HI156" s="29"/>
      <c r="HJ156" s="29"/>
      <c r="HK156" s="29"/>
      <c r="HL156" s="29"/>
      <c r="HM156" s="29"/>
      <c r="HN156" s="29"/>
      <c r="HO156" s="29"/>
      <c r="HP156" s="29"/>
      <c r="HQ156" s="29"/>
      <c r="HR156" s="29"/>
    </row>
    <row r="157" spans="1:226">
      <c r="A157" s="4"/>
      <c r="B157" s="127"/>
      <c r="C157" s="127"/>
      <c r="D157" s="127"/>
      <c r="E157" s="127"/>
      <c r="F157" s="128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4"/>
      <c r="AQ157" s="4"/>
      <c r="GT157" s="29"/>
      <c r="GU157" s="29"/>
      <c r="GV157" s="29"/>
      <c r="GW157" s="29"/>
      <c r="GX157" s="29"/>
      <c r="GY157" s="29"/>
      <c r="GZ157" s="29"/>
      <c r="HA157" s="29"/>
      <c r="HB157" s="29"/>
      <c r="HC157" s="29"/>
      <c r="HD157" s="29"/>
      <c r="HE157" s="29"/>
      <c r="HF157" s="29"/>
      <c r="HG157" s="29"/>
      <c r="HH157" s="29"/>
      <c r="HI157" s="29"/>
      <c r="HJ157" s="29"/>
      <c r="HK157" s="29"/>
      <c r="HL157" s="29"/>
      <c r="HM157" s="29"/>
      <c r="HN157" s="29"/>
      <c r="HO157" s="29"/>
      <c r="HP157" s="29"/>
      <c r="HQ157" s="29"/>
      <c r="HR157" s="29"/>
    </row>
    <row r="158" spans="1:226">
      <c r="A158" s="4"/>
      <c r="B158" s="127"/>
      <c r="C158" s="127"/>
      <c r="D158" s="127"/>
      <c r="E158" s="127"/>
      <c r="F158" s="128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4"/>
      <c r="AQ158" s="4"/>
      <c r="GT158" s="29"/>
      <c r="GU158" s="29"/>
      <c r="GV158" s="29"/>
      <c r="GW158" s="29"/>
      <c r="GX158" s="29"/>
      <c r="GY158" s="29"/>
      <c r="GZ158" s="29"/>
      <c r="HA158" s="29"/>
      <c r="HB158" s="29"/>
      <c r="HC158" s="29"/>
      <c r="HD158" s="29"/>
      <c r="HE158" s="29"/>
      <c r="HF158" s="29"/>
      <c r="HG158" s="29"/>
      <c r="HH158" s="29"/>
      <c r="HI158" s="29"/>
      <c r="HJ158" s="29"/>
      <c r="HK158" s="29"/>
      <c r="HL158" s="29"/>
      <c r="HM158" s="29"/>
      <c r="HN158" s="29"/>
      <c r="HO158" s="29"/>
      <c r="HP158" s="29"/>
      <c r="HQ158" s="29"/>
      <c r="HR158" s="29"/>
    </row>
    <row r="159" spans="1:226">
      <c r="A159" s="4"/>
      <c r="B159" s="127"/>
      <c r="C159" s="127"/>
      <c r="D159" s="127"/>
      <c r="E159" s="127"/>
      <c r="F159" s="128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4"/>
      <c r="AQ159" s="4"/>
      <c r="GT159" s="29"/>
      <c r="GU159" s="29"/>
      <c r="GV159" s="29"/>
      <c r="GW159" s="29"/>
      <c r="GX159" s="29"/>
      <c r="GY159" s="29"/>
      <c r="GZ159" s="29"/>
      <c r="HA159" s="29"/>
      <c r="HB159" s="29"/>
      <c r="HC159" s="29"/>
      <c r="HD159" s="29"/>
      <c r="HE159" s="29"/>
      <c r="HF159" s="29"/>
      <c r="HG159" s="29"/>
      <c r="HH159" s="29"/>
      <c r="HI159" s="29"/>
      <c r="HJ159" s="29"/>
      <c r="HK159" s="29"/>
      <c r="HL159" s="29"/>
      <c r="HM159" s="29"/>
      <c r="HN159" s="29"/>
      <c r="HO159" s="29"/>
      <c r="HP159" s="29"/>
      <c r="HQ159" s="29"/>
      <c r="HR159" s="29"/>
    </row>
    <row r="160" spans="1:226">
      <c r="A160" s="4"/>
      <c r="B160" s="127"/>
      <c r="C160" s="127"/>
      <c r="D160" s="127"/>
      <c r="E160" s="127"/>
      <c r="F160" s="128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4"/>
      <c r="AQ160" s="4"/>
      <c r="GT160" s="29"/>
      <c r="GU160" s="29"/>
      <c r="GV160" s="29"/>
      <c r="GW160" s="29"/>
      <c r="GX160" s="29"/>
      <c r="GY160" s="29"/>
      <c r="GZ160" s="29"/>
      <c r="HA160" s="29"/>
      <c r="HB160" s="29"/>
      <c r="HC160" s="29"/>
      <c r="HD160" s="29"/>
      <c r="HE160" s="29"/>
      <c r="HF160" s="29"/>
      <c r="HG160" s="29"/>
      <c r="HH160" s="29"/>
      <c r="HI160" s="29"/>
      <c r="HJ160" s="29"/>
      <c r="HK160" s="29"/>
      <c r="HL160" s="29"/>
      <c r="HM160" s="29"/>
      <c r="HN160" s="29"/>
      <c r="HO160" s="29"/>
      <c r="HP160" s="29"/>
      <c r="HQ160" s="29"/>
      <c r="HR160" s="29"/>
    </row>
    <row r="161" spans="1:226">
      <c r="A161" s="4"/>
      <c r="B161" s="127"/>
      <c r="C161" s="127"/>
      <c r="D161" s="127"/>
      <c r="E161" s="127"/>
      <c r="F161" s="128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4"/>
      <c r="AQ161" s="4"/>
      <c r="GT161" s="29"/>
      <c r="GU161" s="29"/>
      <c r="GV161" s="29"/>
      <c r="GW161" s="29"/>
      <c r="GX161" s="29"/>
      <c r="GY161" s="29"/>
      <c r="GZ161" s="29"/>
      <c r="HA161" s="29"/>
      <c r="HB161" s="29"/>
      <c r="HC161" s="29"/>
      <c r="HD161" s="29"/>
      <c r="HE161" s="29"/>
      <c r="HF161" s="29"/>
      <c r="HG161" s="29"/>
      <c r="HH161" s="29"/>
      <c r="HI161" s="29"/>
      <c r="HJ161" s="29"/>
      <c r="HK161" s="29"/>
      <c r="HL161" s="29"/>
      <c r="HM161" s="29"/>
      <c r="HN161" s="29"/>
      <c r="HO161" s="29"/>
      <c r="HP161" s="29"/>
      <c r="HQ161" s="29"/>
      <c r="HR161" s="29"/>
    </row>
    <row r="162" spans="1:226">
      <c r="A162" s="4"/>
      <c r="B162" s="127"/>
      <c r="C162" s="127"/>
      <c r="D162" s="127"/>
      <c r="E162" s="127"/>
      <c r="F162" s="128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4"/>
      <c r="AQ162" s="4"/>
      <c r="GT162" s="29"/>
      <c r="GU162" s="29"/>
      <c r="GV162" s="29"/>
      <c r="GW162" s="29"/>
      <c r="GX162" s="29"/>
      <c r="GY162" s="29"/>
      <c r="GZ162" s="29"/>
      <c r="HA162" s="29"/>
      <c r="HB162" s="29"/>
      <c r="HC162" s="29"/>
      <c r="HD162" s="29"/>
      <c r="HE162" s="29"/>
      <c r="HF162" s="29"/>
      <c r="HG162" s="29"/>
      <c r="HH162" s="29"/>
      <c r="HI162" s="29"/>
      <c r="HJ162" s="29"/>
      <c r="HK162" s="29"/>
      <c r="HL162" s="29"/>
      <c r="HM162" s="29"/>
      <c r="HN162" s="29"/>
      <c r="HO162" s="29"/>
      <c r="HP162" s="29"/>
      <c r="HQ162" s="29"/>
      <c r="HR162" s="29"/>
    </row>
    <row r="163" spans="1:226">
      <c r="A163" s="4"/>
      <c r="B163" s="127"/>
      <c r="C163" s="127"/>
      <c r="D163" s="127"/>
      <c r="E163" s="127"/>
      <c r="F163" s="128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4"/>
      <c r="AQ163" s="4"/>
      <c r="GT163" s="29"/>
      <c r="GU163" s="29"/>
      <c r="GV163" s="29"/>
      <c r="GW163" s="29"/>
      <c r="GX163" s="29"/>
      <c r="GY163" s="29"/>
      <c r="GZ163" s="29"/>
      <c r="HA163" s="29"/>
      <c r="HB163" s="29"/>
      <c r="HC163" s="29"/>
      <c r="HD163" s="29"/>
      <c r="HE163" s="29"/>
      <c r="HF163" s="29"/>
      <c r="HG163" s="29"/>
      <c r="HH163" s="29"/>
      <c r="HI163" s="29"/>
      <c r="HJ163" s="29"/>
      <c r="HK163" s="29"/>
      <c r="HL163" s="29"/>
      <c r="HM163" s="29"/>
      <c r="HN163" s="29"/>
      <c r="HO163" s="29"/>
      <c r="HP163" s="29"/>
      <c r="HQ163" s="29"/>
      <c r="HR163" s="29"/>
    </row>
    <row r="164" spans="1:226">
      <c r="A164" s="4"/>
      <c r="B164" s="127"/>
      <c r="C164" s="127"/>
      <c r="D164" s="127"/>
      <c r="E164" s="127"/>
      <c r="F164" s="128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4"/>
      <c r="AQ164" s="4"/>
      <c r="GT164" s="29"/>
      <c r="GU164" s="29"/>
      <c r="GV164" s="29"/>
      <c r="GW164" s="29"/>
      <c r="GX164" s="29"/>
      <c r="GY164" s="29"/>
      <c r="GZ164" s="29"/>
      <c r="HA164" s="29"/>
      <c r="HB164" s="29"/>
      <c r="HC164" s="29"/>
      <c r="HD164" s="29"/>
      <c r="HE164" s="29"/>
      <c r="HF164" s="29"/>
      <c r="HG164" s="29"/>
      <c r="HH164" s="29"/>
      <c r="HI164" s="29"/>
      <c r="HJ164" s="29"/>
      <c r="HK164" s="29"/>
      <c r="HL164" s="29"/>
      <c r="HM164" s="29"/>
      <c r="HN164" s="29"/>
      <c r="HO164" s="29"/>
      <c r="HP164" s="29"/>
      <c r="HQ164" s="29"/>
      <c r="HR164" s="29"/>
    </row>
    <row r="165" spans="1:226">
      <c r="A165" s="4"/>
      <c r="B165" s="127"/>
      <c r="C165" s="127"/>
      <c r="D165" s="127"/>
      <c r="E165" s="127"/>
      <c r="F165" s="128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4"/>
      <c r="AQ165" s="4"/>
      <c r="GT165" s="29"/>
      <c r="GU165" s="29"/>
      <c r="GV165" s="29"/>
      <c r="GW165" s="29"/>
      <c r="GX165" s="29"/>
      <c r="GY165" s="29"/>
      <c r="GZ165" s="29"/>
      <c r="HA165" s="29"/>
      <c r="HB165" s="29"/>
      <c r="HC165" s="29"/>
      <c r="HD165" s="29"/>
      <c r="HE165" s="29"/>
      <c r="HF165" s="29"/>
      <c r="HG165" s="29"/>
      <c r="HH165" s="29"/>
      <c r="HI165" s="29"/>
      <c r="HJ165" s="29"/>
      <c r="HK165" s="29"/>
      <c r="HL165" s="29"/>
      <c r="HM165" s="29"/>
      <c r="HN165" s="29"/>
      <c r="HO165" s="29"/>
      <c r="HP165" s="29"/>
      <c r="HQ165" s="29"/>
      <c r="HR165" s="29"/>
    </row>
    <row r="166" spans="1:226">
      <c r="A166" s="4"/>
      <c r="B166" s="127"/>
      <c r="C166" s="127"/>
      <c r="D166" s="127"/>
      <c r="E166" s="127"/>
      <c r="F166" s="128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4"/>
      <c r="AQ166" s="4"/>
      <c r="GT166" s="29"/>
      <c r="GU166" s="29"/>
      <c r="GV166" s="29"/>
      <c r="GW166" s="29"/>
      <c r="GX166" s="29"/>
      <c r="GY166" s="29"/>
      <c r="GZ166" s="29"/>
      <c r="HA166" s="29"/>
      <c r="HB166" s="29"/>
      <c r="HC166" s="29"/>
      <c r="HD166" s="29"/>
      <c r="HE166" s="29"/>
      <c r="HF166" s="29"/>
      <c r="HG166" s="29"/>
      <c r="HH166" s="29"/>
      <c r="HI166" s="29"/>
      <c r="HJ166" s="29"/>
      <c r="HK166" s="29"/>
      <c r="HL166" s="29"/>
      <c r="HM166" s="29"/>
      <c r="HN166" s="29"/>
      <c r="HO166" s="29"/>
      <c r="HP166" s="29"/>
      <c r="HQ166" s="29"/>
      <c r="HR166" s="29"/>
    </row>
    <row r="167" spans="1:226">
      <c r="A167" s="4"/>
      <c r="B167" s="127"/>
      <c r="C167" s="127"/>
      <c r="D167" s="127"/>
      <c r="E167" s="127"/>
      <c r="F167" s="128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4"/>
      <c r="AQ167" s="4"/>
      <c r="GT167" s="29"/>
      <c r="GU167" s="29"/>
      <c r="GV167" s="29"/>
      <c r="GW167" s="29"/>
      <c r="GX167" s="29"/>
      <c r="GY167" s="29"/>
      <c r="GZ167" s="29"/>
      <c r="HA167" s="29"/>
      <c r="HB167" s="29"/>
      <c r="HC167" s="29"/>
      <c r="HD167" s="29"/>
      <c r="HE167" s="29"/>
      <c r="HF167" s="29"/>
      <c r="HG167" s="29"/>
      <c r="HH167" s="29"/>
      <c r="HI167" s="29"/>
      <c r="HJ167" s="29"/>
      <c r="HK167" s="29"/>
      <c r="HL167" s="29"/>
      <c r="HM167" s="29"/>
      <c r="HN167" s="29"/>
      <c r="HO167" s="29"/>
      <c r="HP167" s="29"/>
      <c r="HQ167" s="29"/>
      <c r="HR167" s="29"/>
    </row>
    <row r="168" spans="1:226">
      <c r="A168" s="4"/>
      <c r="B168" s="127"/>
      <c r="C168" s="127"/>
      <c r="D168" s="127"/>
      <c r="E168" s="127"/>
      <c r="F168" s="128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4"/>
      <c r="AQ168" s="4"/>
      <c r="GT168" s="29"/>
      <c r="GU168" s="29"/>
      <c r="GV168" s="29"/>
      <c r="GW168" s="29"/>
      <c r="GX168" s="29"/>
      <c r="GY168" s="29"/>
      <c r="GZ168" s="29"/>
      <c r="HA168" s="29"/>
      <c r="HB168" s="29"/>
      <c r="HC168" s="29"/>
      <c r="HD168" s="29"/>
      <c r="HE168" s="29"/>
      <c r="HF168" s="29"/>
      <c r="HG168" s="29"/>
      <c r="HH168" s="29"/>
      <c r="HI168" s="29"/>
      <c r="HJ168" s="29"/>
      <c r="HK168" s="29"/>
      <c r="HL168" s="29"/>
      <c r="HM168" s="29"/>
      <c r="HN168" s="29"/>
      <c r="HO168" s="29"/>
      <c r="HP168" s="29"/>
      <c r="HQ168" s="29"/>
      <c r="HR168" s="29"/>
    </row>
    <row r="169" spans="1:226">
      <c r="A169" s="4"/>
      <c r="B169" s="127"/>
      <c r="C169" s="127"/>
      <c r="D169" s="127"/>
      <c r="E169" s="127"/>
      <c r="F169" s="128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4"/>
      <c r="AQ169" s="4"/>
      <c r="GT169" s="29"/>
      <c r="GU169" s="29"/>
      <c r="GV169" s="29"/>
      <c r="GW169" s="29"/>
      <c r="GX169" s="29"/>
      <c r="GY169" s="29"/>
      <c r="GZ169" s="29"/>
      <c r="HA169" s="29"/>
      <c r="HB169" s="29"/>
      <c r="HC169" s="29"/>
      <c r="HD169" s="29"/>
      <c r="HE169" s="29"/>
      <c r="HF169" s="29"/>
      <c r="HG169" s="29"/>
      <c r="HH169" s="29"/>
      <c r="HI169" s="29"/>
      <c r="HJ169" s="29"/>
      <c r="HK169" s="29"/>
      <c r="HL169" s="29"/>
      <c r="HM169" s="29"/>
      <c r="HN169" s="29"/>
      <c r="HO169" s="29"/>
      <c r="HP169" s="29"/>
      <c r="HQ169" s="29"/>
      <c r="HR169" s="29"/>
    </row>
    <row r="170" spans="1:226">
      <c r="A170" s="4"/>
      <c r="B170" s="127"/>
      <c r="C170" s="127"/>
      <c r="D170" s="127"/>
      <c r="E170" s="127"/>
      <c r="F170" s="128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4"/>
      <c r="AQ170" s="4"/>
      <c r="GT170" s="29"/>
      <c r="GU170" s="29"/>
      <c r="GV170" s="29"/>
      <c r="GW170" s="29"/>
      <c r="GX170" s="29"/>
      <c r="GY170" s="29"/>
      <c r="GZ170" s="29"/>
      <c r="HA170" s="29"/>
      <c r="HB170" s="29"/>
      <c r="HC170" s="29"/>
      <c r="HD170" s="29"/>
      <c r="HE170" s="29"/>
      <c r="HF170" s="29"/>
      <c r="HG170" s="29"/>
      <c r="HH170" s="29"/>
      <c r="HI170" s="29"/>
      <c r="HJ170" s="29"/>
      <c r="HK170" s="29"/>
      <c r="HL170" s="29"/>
      <c r="HM170" s="29"/>
      <c r="HN170" s="29"/>
      <c r="HO170" s="29"/>
      <c r="HP170" s="29"/>
      <c r="HQ170" s="29"/>
      <c r="HR170" s="29"/>
    </row>
    <row r="171" spans="1:226">
      <c r="A171" s="4"/>
      <c r="B171" s="127"/>
      <c r="C171" s="127"/>
      <c r="D171" s="127"/>
      <c r="E171" s="127"/>
      <c r="F171" s="128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4"/>
      <c r="AQ171" s="4"/>
      <c r="GT171" s="29"/>
      <c r="GU171" s="29"/>
      <c r="GV171" s="29"/>
      <c r="GW171" s="29"/>
      <c r="GX171" s="29"/>
      <c r="GY171" s="29"/>
      <c r="GZ171" s="29"/>
      <c r="HA171" s="29"/>
      <c r="HB171" s="29"/>
      <c r="HC171" s="29"/>
      <c r="HD171" s="29"/>
      <c r="HE171" s="29"/>
      <c r="HF171" s="29"/>
      <c r="HG171" s="29"/>
      <c r="HH171" s="29"/>
      <c r="HI171" s="29"/>
      <c r="HJ171" s="29"/>
      <c r="HK171" s="29"/>
      <c r="HL171" s="29"/>
      <c r="HM171" s="29"/>
      <c r="HN171" s="29"/>
      <c r="HO171" s="29"/>
      <c r="HP171" s="29"/>
      <c r="HQ171" s="29"/>
      <c r="HR171" s="29"/>
    </row>
    <row r="172" spans="1:226">
      <c r="A172" s="4"/>
      <c r="B172" s="127"/>
      <c r="C172" s="127"/>
      <c r="D172" s="127"/>
      <c r="E172" s="127"/>
      <c r="F172" s="128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4"/>
      <c r="AQ172" s="4"/>
      <c r="GT172" s="29"/>
      <c r="GU172" s="29"/>
      <c r="GV172" s="29"/>
      <c r="GW172" s="29"/>
      <c r="GX172" s="29"/>
      <c r="GY172" s="29"/>
      <c r="GZ172" s="29"/>
      <c r="HA172" s="29"/>
      <c r="HB172" s="29"/>
      <c r="HC172" s="29"/>
      <c r="HD172" s="29"/>
      <c r="HE172" s="29"/>
      <c r="HF172" s="29"/>
      <c r="HG172" s="29"/>
      <c r="HH172" s="29"/>
      <c r="HI172" s="29"/>
      <c r="HJ172" s="29"/>
      <c r="HK172" s="29"/>
      <c r="HL172" s="29"/>
      <c r="HM172" s="29"/>
      <c r="HN172" s="29"/>
      <c r="HO172" s="29"/>
      <c r="HP172" s="29"/>
      <c r="HQ172" s="29"/>
      <c r="HR172" s="29"/>
    </row>
    <row r="173" spans="1:226">
      <c r="A173" s="4"/>
      <c r="B173" s="127"/>
      <c r="C173" s="127"/>
      <c r="D173" s="127"/>
      <c r="E173" s="127"/>
      <c r="F173" s="128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4"/>
      <c r="AQ173" s="4"/>
      <c r="GT173" s="29"/>
      <c r="GU173" s="29"/>
      <c r="GV173" s="29"/>
      <c r="GW173" s="29"/>
      <c r="GX173" s="29"/>
      <c r="GY173" s="29"/>
      <c r="GZ173" s="29"/>
      <c r="HA173" s="29"/>
      <c r="HB173" s="29"/>
      <c r="HC173" s="29"/>
      <c r="HD173" s="29"/>
      <c r="HE173" s="29"/>
      <c r="HF173" s="29"/>
      <c r="HG173" s="29"/>
      <c r="HH173" s="29"/>
      <c r="HI173" s="29"/>
      <c r="HJ173" s="29"/>
      <c r="HK173" s="29"/>
      <c r="HL173" s="29"/>
      <c r="HM173" s="29"/>
      <c r="HN173" s="29"/>
      <c r="HO173" s="29"/>
      <c r="HP173" s="29"/>
      <c r="HQ173" s="29"/>
      <c r="HR173" s="29"/>
    </row>
    <row r="174" spans="1:226">
      <c r="A174" s="4"/>
      <c r="B174" s="127"/>
      <c r="C174" s="127"/>
      <c r="D174" s="127"/>
      <c r="E174" s="127"/>
      <c r="F174" s="128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4"/>
      <c r="AQ174" s="4"/>
      <c r="GT174" s="29"/>
      <c r="GU174" s="29"/>
      <c r="GV174" s="29"/>
      <c r="GW174" s="29"/>
      <c r="GX174" s="29"/>
      <c r="GY174" s="29"/>
      <c r="GZ174" s="29"/>
      <c r="HA174" s="29"/>
      <c r="HB174" s="29"/>
      <c r="HC174" s="29"/>
      <c r="HD174" s="29"/>
      <c r="HE174" s="29"/>
      <c r="HF174" s="29"/>
      <c r="HG174" s="29"/>
      <c r="HH174" s="29"/>
      <c r="HI174" s="29"/>
      <c r="HJ174" s="29"/>
      <c r="HK174" s="29"/>
      <c r="HL174" s="29"/>
      <c r="HM174" s="29"/>
      <c r="HN174" s="29"/>
      <c r="HO174" s="29"/>
      <c r="HP174" s="29"/>
      <c r="HQ174" s="29"/>
      <c r="HR174" s="29"/>
    </row>
    <row r="175" spans="1:226">
      <c r="A175" s="4"/>
      <c r="B175" s="127"/>
      <c r="C175" s="127"/>
      <c r="D175" s="127"/>
      <c r="E175" s="127"/>
      <c r="F175" s="128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4"/>
      <c r="AQ175" s="4"/>
      <c r="GT175" s="29"/>
      <c r="GU175" s="29"/>
      <c r="GV175" s="29"/>
      <c r="GW175" s="29"/>
      <c r="GX175" s="29"/>
      <c r="GY175" s="29"/>
      <c r="GZ175" s="29"/>
      <c r="HA175" s="29"/>
      <c r="HB175" s="29"/>
      <c r="HC175" s="29"/>
      <c r="HD175" s="29"/>
      <c r="HE175" s="29"/>
      <c r="HF175" s="29"/>
      <c r="HG175" s="29"/>
      <c r="HH175" s="29"/>
      <c r="HI175" s="29"/>
      <c r="HJ175" s="29"/>
      <c r="HK175" s="29"/>
      <c r="HL175" s="29"/>
      <c r="HM175" s="29"/>
      <c r="HN175" s="29"/>
      <c r="HO175" s="29"/>
      <c r="HP175" s="29"/>
      <c r="HQ175" s="29"/>
      <c r="HR175" s="29"/>
    </row>
    <row r="176" spans="1:226">
      <c r="A176" s="4"/>
      <c r="B176" s="127"/>
      <c r="C176" s="127"/>
      <c r="D176" s="127"/>
      <c r="E176" s="127"/>
      <c r="F176" s="128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4"/>
      <c r="AQ176" s="4"/>
      <c r="GT176" s="29"/>
      <c r="GU176" s="29"/>
      <c r="GV176" s="29"/>
      <c r="GW176" s="29"/>
      <c r="GX176" s="29"/>
      <c r="GY176" s="29"/>
      <c r="GZ176" s="29"/>
      <c r="HA176" s="29"/>
      <c r="HB176" s="29"/>
      <c r="HC176" s="29"/>
      <c r="HD176" s="29"/>
      <c r="HE176" s="29"/>
      <c r="HF176" s="29"/>
      <c r="HG176" s="29"/>
      <c r="HH176" s="29"/>
      <c r="HI176" s="29"/>
      <c r="HJ176" s="29"/>
      <c r="HK176" s="29"/>
      <c r="HL176" s="29"/>
      <c r="HM176" s="29"/>
      <c r="HN176" s="29"/>
      <c r="HO176" s="29"/>
      <c r="HP176" s="29"/>
      <c r="HQ176" s="29"/>
      <c r="HR176" s="29"/>
    </row>
    <row r="177" spans="1:226">
      <c r="A177" s="4"/>
      <c r="B177" s="127"/>
      <c r="C177" s="127"/>
      <c r="D177" s="127"/>
      <c r="E177" s="127"/>
      <c r="F177" s="128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4"/>
      <c r="AQ177" s="4"/>
      <c r="GT177" s="29"/>
      <c r="GU177" s="29"/>
      <c r="GV177" s="29"/>
      <c r="GW177" s="29"/>
      <c r="GX177" s="29"/>
      <c r="GY177" s="29"/>
      <c r="GZ177" s="29"/>
      <c r="HA177" s="29"/>
      <c r="HB177" s="29"/>
      <c r="HC177" s="29"/>
      <c r="HD177" s="29"/>
      <c r="HE177" s="29"/>
      <c r="HF177" s="29"/>
      <c r="HG177" s="29"/>
      <c r="HH177" s="29"/>
      <c r="HI177" s="29"/>
      <c r="HJ177" s="29"/>
      <c r="HK177" s="29"/>
      <c r="HL177" s="29"/>
      <c r="HM177" s="29"/>
      <c r="HN177" s="29"/>
      <c r="HO177" s="29"/>
      <c r="HP177" s="29"/>
      <c r="HQ177" s="29"/>
      <c r="HR177" s="29"/>
    </row>
    <row r="178" spans="1:226">
      <c r="A178" s="4"/>
      <c r="B178" s="127"/>
      <c r="C178" s="127"/>
      <c r="D178" s="127"/>
      <c r="E178" s="127"/>
      <c r="F178" s="128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4"/>
      <c r="AQ178" s="4"/>
      <c r="GT178" s="29"/>
      <c r="GU178" s="29"/>
      <c r="GV178" s="29"/>
      <c r="GW178" s="29"/>
      <c r="GX178" s="29"/>
      <c r="GY178" s="29"/>
      <c r="GZ178" s="29"/>
      <c r="HA178" s="29"/>
      <c r="HB178" s="29"/>
      <c r="HC178" s="29"/>
      <c r="HD178" s="29"/>
      <c r="HE178" s="29"/>
      <c r="HF178" s="29"/>
      <c r="HG178" s="29"/>
      <c r="HH178" s="29"/>
      <c r="HI178" s="29"/>
      <c r="HJ178" s="29"/>
      <c r="HK178" s="29"/>
      <c r="HL178" s="29"/>
      <c r="HM178" s="29"/>
      <c r="HN178" s="29"/>
      <c r="HO178" s="29"/>
      <c r="HP178" s="29"/>
      <c r="HQ178" s="29"/>
      <c r="HR178" s="29"/>
    </row>
    <row r="179" spans="1:226">
      <c r="A179" s="4"/>
      <c r="B179" s="127"/>
      <c r="C179" s="127"/>
      <c r="D179" s="127"/>
      <c r="E179" s="127"/>
      <c r="F179" s="128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4"/>
      <c r="AQ179" s="4"/>
      <c r="GT179" s="29"/>
      <c r="GU179" s="29"/>
      <c r="GV179" s="29"/>
      <c r="GW179" s="29"/>
      <c r="GX179" s="29"/>
      <c r="GY179" s="29"/>
      <c r="GZ179" s="29"/>
      <c r="HA179" s="29"/>
      <c r="HB179" s="29"/>
      <c r="HC179" s="29"/>
      <c r="HD179" s="29"/>
      <c r="HE179" s="29"/>
      <c r="HF179" s="29"/>
      <c r="HG179" s="29"/>
      <c r="HH179" s="29"/>
      <c r="HI179" s="29"/>
      <c r="HJ179" s="29"/>
      <c r="HK179" s="29"/>
      <c r="HL179" s="29"/>
      <c r="HM179" s="29"/>
      <c r="HN179" s="29"/>
      <c r="HO179" s="29"/>
      <c r="HP179" s="29"/>
      <c r="HQ179" s="29"/>
      <c r="HR179" s="29"/>
    </row>
    <row r="180" spans="1:226">
      <c r="A180" s="4"/>
      <c r="B180" s="127"/>
      <c r="C180" s="127"/>
      <c r="D180" s="127"/>
      <c r="E180" s="127"/>
      <c r="F180" s="128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4"/>
      <c r="AQ180" s="4"/>
      <c r="GT180" s="29"/>
      <c r="GU180" s="29"/>
      <c r="GV180" s="29"/>
      <c r="GW180" s="29"/>
      <c r="GX180" s="29"/>
      <c r="GY180" s="29"/>
      <c r="GZ180" s="29"/>
      <c r="HA180" s="29"/>
      <c r="HB180" s="29"/>
      <c r="HC180" s="29"/>
      <c r="HD180" s="29"/>
      <c r="HE180" s="29"/>
      <c r="HF180" s="29"/>
      <c r="HG180" s="29"/>
      <c r="HH180" s="29"/>
      <c r="HI180" s="29"/>
      <c r="HJ180" s="29"/>
      <c r="HK180" s="29"/>
      <c r="HL180" s="29"/>
      <c r="HM180" s="29"/>
      <c r="HN180" s="29"/>
      <c r="HO180" s="29"/>
      <c r="HP180" s="29"/>
      <c r="HQ180" s="29"/>
      <c r="HR180" s="29"/>
    </row>
    <row r="181" spans="1:226">
      <c r="A181" s="4"/>
      <c r="B181" s="127"/>
      <c r="C181" s="127"/>
      <c r="D181" s="127"/>
      <c r="E181" s="127"/>
      <c r="F181" s="128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4"/>
      <c r="AQ181" s="4"/>
      <c r="GT181" s="29"/>
      <c r="GU181" s="29"/>
      <c r="GV181" s="29"/>
      <c r="GW181" s="29"/>
      <c r="GX181" s="29"/>
      <c r="GY181" s="29"/>
      <c r="GZ181" s="29"/>
      <c r="HA181" s="29"/>
      <c r="HB181" s="29"/>
      <c r="HC181" s="29"/>
      <c r="HD181" s="29"/>
      <c r="HE181" s="29"/>
      <c r="HF181" s="29"/>
      <c r="HG181" s="29"/>
      <c r="HH181" s="29"/>
      <c r="HI181" s="29"/>
      <c r="HJ181" s="29"/>
      <c r="HK181" s="29"/>
      <c r="HL181" s="29"/>
      <c r="HM181" s="29"/>
      <c r="HN181" s="29"/>
      <c r="HO181" s="29"/>
      <c r="HP181" s="29"/>
      <c r="HQ181" s="29"/>
      <c r="HR181" s="29"/>
    </row>
    <row r="182" spans="1:226">
      <c r="A182" s="4"/>
      <c r="B182" s="127"/>
      <c r="C182" s="127"/>
      <c r="D182" s="127"/>
      <c r="E182" s="127"/>
      <c r="F182" s="128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4"/>
      <c r="AQ182" s="4"/>
      <c r="GT182" s="29"/>
      <c r="GU182" s="29"/>
      <c r="GV182" s="29"/>
      <c r="GW182" s="29"/>
      <c r="GX182" s="29"/>
      <c r="GY182" s="29"/>
      <c r="GZ182" s="29"/>
      <c r="HA182" s="29"/>
      <c r="HB182" s="29"/>
      <c r="HC182" s="29"/>
      <c r="HD182" s="29"/>
      <c r="HE182" s="29"/>
      <c r="HF182" s="29"/>
      <c r="HG182" s="29"/>
      <c r="HH182" s="29"/>
      <c r="HI182" s="29"/>
      <c r="HJ182" s="29"/>
      <c r="HK182" s="29"/>
      <c r="HL182" s="29"/>
      <c r="HM182" s="29"/>
      <c r="HN182" s="29"/>
      <c r="HO182" s="29"/>
      <c r="HP182" s="29"/>
      <c r="HQ182" s="29"/>
      <c r="HR182" s="29"/>
    </row>
    <row r="183" spans="1:226">
      <c r="A183" s="4"/>
      <c r="B183" s="127"/>
      <c r="C183" s="127"/>
      <c r="D183" s="127"/>
      <c r="E183" s="127"/>
      <c r="F183" s="128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4"/>
      <c r="AQ183" s="4"/>
      <c r="GT183" s="29"/>
      <c r="GU183" s="29"/>
      <c r="GV183" s="29"/>
      <c r="GW183" s="29"/>
      <c r="GX183" s="29"/>
      <c r="GY183" s="29"/>
      <c r="GZ183" s="29"/>
      <c r="HA183" s="29"/>
      <c r="HB183" s="29"/>
      <c r="HC183" s="29"/>
      <c r="HD183" s="29"/>
      <c r="HE183" s="29"/>
      <c r="HF183" s="29"/>
      <c r="HG183" s="29"/>
      <c r="HH183" s="29"/>
      <c r="HI183" s="29"/>
      <c r="HJ183" s="29"/>
      <c r="HK183" s="29"/>
      <c r="HL183" s="29"/>
      <c r="HM183" s="29"/>
      <c r="HN183" s="29"/>
      <c r="HO183" s="29"/>
      <c r="HP183" s="29"/>
      <c r="HQ183" s="29"/>
      <c r="HR183" s="29"/>
    </row>
    <row r="184" spans="1:226">
      <c r="A184" s="4"/>
      <c r="B184" s="127"/>
      <c r="C184" s="127"/>
      <c r="D184" s="127"/>
      <c r="E184" s="127"/>
      <c r="F184" s="128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4"/>
      <c r="AQ184" s="4"/>
      <c r="GT184" s="29"/>
      <c r="GU184" s="29"/>
      <c r="GV184" s="29"/>
      <c r="GW184" s="29"/>
      <c r="GX184" s="29"/>
      <c r="GY184" s="29"/>
      <c r="GZ184" s="29"/>
      <c r="HA184" s="29"/>
      <c r="HB184" s="29"/>
      <c r="HC184" s="29"/>
      <c r="HD184" s="29"/>
      <c r="HE184" s="29"/>
      <c r="HF184" s="29"/>
      <c r="HG184" s="29"/>
      <c r="HH184" s="29"/>
      <c r="HI184" s="29"/>
      <c r="HJ184" s="29"/>
      <c r="HK184" s="29"/>
      <c r="HL184" s="29"/>
      <c r="HM184" s="29"/>
      <c r="HN184" s="29"/>
      <c r="HO184" s="29"/>
      <c r="HP184" s="29"/>
      <c r="HQ184" s="29"/>
      <c r="HR184" s="29"/>
    </row>
    <row r="185" spans="1:226">
      <c r="A185" s="4"/>
      <c r="B185" s="127"/>
      <c r="C185" s="127"/>
      <c r="D185" s="127"/>
      <c r="E185" s="127"/>
      <c r="F185" s="128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4"/>
      <c r="AQ185" s="4"/>
      <c r="GT185" s="29"/>
      <c r="GU185" s="29"/>
      <c r="GV185" s="29"/>
      <c r="GW185" s="29"/>
      <c r="GX185" s="29"/>
      <c r="GY185" s="29"/>
      <c r="GZ185" s="29"/>
      <c r="HA185" s="29"/>
      <c r="HB185" s="29"/>
      <c r="HC185" s="29"/>
      <c r="HD185" s="29"/>
      <c r="HE185" s="29"/>
      <c r="HF185" s="29"/>
      <c r="HG185" s="29"/>
      <c r="HH185" s="29"/>
      <c r="HI185" s="29"/>
      <c r="HJ185" s="29"/>
      <c r="HK185" s="29"/>
      <c r="HL185" s="29"/>
      <c r="HM185" s="29"/>
      <c r="HN185" s="29"/>
      <c r="HO185" s="29"/>
      <c r="HP185" s="29"/>
      <c r="HQ185" s="29"/>
      <c r="HR185" s="29"/>
    </row>
    <row r="186" spans="1:226">
      <c r="A186" s="4"/>
      <c r="B186" s="127"/>
      <c r="C186" s="127"/>
      <c r="D186" s="127"/>
      <c r="E186" s="127"/>
      <c r="F186" s="128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4"/>
      <c r="AQ186" s="4"/>
      <c r="GT186" s="29"/>
      <c r="GU186" s="29"/>
      <c r="GV186" s="29"/>
      <c r="GW186" s="29"/>
      <c r="GX186" s="29"/>
      <c r="GY186" s="29"/>
      <c r="GZ186" s="29"/>
      <c r="HA186" s="29"/>
      <c r="HB186" s="29"/>
      <c r="HC186" s="29"/>
      <c r="HD186" s="29"/>
      <c r="HE186" s="29"/>
      <c r="HF186" s="29"/>
      <c r="HG186" s="29"/>
      <c r="HH186" s="29"/>
      <c r="HI186" s="29"/>
      <c r="HJ186" s="29"/>
      <c r="HK186" s="29"/>
      <c r="HL186" s="29"/>
      <c r="HM186" s="29"/>
      <c r="HN186" s="29"/>
      <c r="HO186" s="29"/>
      <c r="HP186" s="29"/>
      <c r="HQ186" s="29"/>
      <c r="HR186" s="29"/>
    </row>
    <row r="187" spans="1:226">
      <c r="A187" s="4"/>
      <c r="B187" s="127"/>
      <c r="C187" s="127"/>
      <c r="D187" s="127"/>
      <c r="E187" s="127"/>
      <c r="F187" s="128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4"/>
      <c r="AQ187" s="4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29"/>
      <c r="HL187" s="29"/>
      <c r="HM187" s="29"/>
      <c r="HN187" s="29"/>
      <c r="HO187" s="29"/>
      <c r="HP187" s="29"/>
      <c r="HQ187" s="29"/>
      <c r="HR187" s="29"/>
    </row>
    <row r="188" spans="1:226">
      <c r="A188" s="4"/>
      <c r="B188" s="127"/>
      <c r="C188" s="127"/>
      <c r="D188" s="127"/>
      <c r="E188" s="127"/>
      <c r="F188" s="128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4"/>
      <c r="AQ188" s="4"/>
      <c r="GT188" s="29"/>
      <c r="GU188" s="29"/>
      <c r="GV188" s="29"/>
      <c r="GW188" s="29"/>
      <c r="GX188" s="29"/>
      <c r="GY188" s="29"/>
      <c r="GZ188" s="29"/>
      <c r="HA188" s="29"/>
      <c r="HB188" s="29"/>
      <c r="HC188" s="29"/>
      <c r="HD188" s="29"/>
      <c r="HE188" s="29"/>
      <c r="HF188" s="29"/>
      <c r="HG188" s="29"/>
      <c r="HH188" s="29"/>
      <c r="HI188" s="29"/>
      <c r="HJ188" s="29"/>
      <c r="HK188" s="29"/>
      <c r="HL188" s="29"/>
      <c r="HM188" s="29"/>
      <c r="HN188" s="29"/>
      <c r="HO188" s="29"/>
      <c r="HP188" s="29"/>
      <c r="HQ188" s="29"/>
      <c r="HR188" s="29"/>
    </row>
    <row r="189" spans="1:226">
      <c r="A189" s="4"/>
      <c r="B189" s="127"/>
      <c r="C189" s="127"/>
      <c r="D189" s="127"/>
      <c r="E189" s="127"/>
      <c r="F189" s="128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4"/>
      <c r="AQ189" s="4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29"/>
      <c r="HL189" s="29"/>
      <c r="HM189" s="29"/>
      <c r="HN189" s="29"/>
      <c r="HO189" s="29"/>
      <c r="HP189" s="29"/>
      <c r="HQ189" s="29"/>
      <c r="HR189" s="29"/>
    </row>
    <row r="190" spans="1:226">
      <c r="A190" s="4"/>
      <c r="B190" s="127"/>
      <c r="C190" s="127"/>
      <c r="D190" s="127"/>
      <c r="E190" s="127"/>
      <c r="F190" s="128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4"/>
      <c r="AQ190" s="4"/>
      <c r="GT190" s="29"/>
      <c r="GU190" s="29"/>
      <c r="GV190" s="29"/>
      <c r="GW190" s="29"/>
      <c r="GX190" s="29"/>
      <c r="GY190" s="29"/>
      <c r="GZ190" s="29"/>
      <c r="HA190" s="29"/>
      <c r="HB190" s="29"/>
      <c r="HC190" s="29"/>
      <c r="HD190" s="29"/>
      <c r="HE190" s="29"/>
      <c r="HF190" s="29"/>
      <c r="HG190" s="29"/>
      <c r="HH190" s="29"/>
      <c r="HI190" s="29"/>
      <c r="HJ190" s="29"/>
      <c r="HK190" s="29"/>
      <c r="HL190" s="29"/>
      <c r="HM190" s="29"/>
      <c r="HN190" s="29"/>
      <c r="HO190" s="29"/>
      <c r="HP190" s="29"/>
      <c r="HQ190" s="29"/>
      <c r="HR190" s="29"/>
    </row>
    <row r="191" spans="1:226">
      <c r="A191" s="4"/>
      <c r="B191" s="127"/>
      <c r="C191" s="127"/>
      <c r="D191" s="127"/>
      <c r="E191" s="127"/>
      <c r="F191" s="128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4"/>
      <c r="AQ191" s="4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29"/>
      <c r="HL191" s="29"/>
      <c r="HM191" s="29"/>
      <c r="HN191" s="29"/>
      <c r="HO191" s="29"/>
      <c r="HP191" s="29"/>
      <c r="HQ191" s="29"/>
      <c r="HR191" s="29"/>
    </row>
    <row r="192" spans="1:226">
      <c r="A192" s="4"/>
      <c r="B192" s="127"/>
      <c r="C192" s="127"/>
      <c r="D192" s="127"/>
      <c r="E192" s="127"/>
      <c r="F192" s="128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4"/>
      <c r="AQ192" s="4"/>
      <c r="GT192" s="29"/>
      <c r="GU192" s="29"/>
      <c r="GV192" s="29"/>
      <c r="GW192" s="29"/>
      <c r="GX192" s="29"/>
      <c r="GY192" s="29"/>
      <c r="GZ192" s="29"/>
      <c r="HA192" s="29"/>
      <c r="HB192" s="29"/>
      <c r="HC192" s="29"/>
      <c r="HD192" s="29"/>
      <c r="HE192" s="29"/>
      <c r="HF192" s="29"/>
      <c r="HG192" s="29"/>
      <c r="HH192" s="29"/>
      <c r="HI192" s="29"/>
      <c r="HJ192" s="29"/>
      <c r="HK192" s="29"/>
      <c r="HL192" s="29"/>
      <c r="HM192" s="29"/>
      <c r="HN192" s="29"/>
      <c r="HO192" s="29"/>
      <c r="HP192" s="29"/>
      <c r="HQ192" s="29"/>
      <c r="HR192" s="29"/>
    </row>
    <row r="193" spans="1:226">
      <c r="A193" s="4"/>
      <c r="B193" s="127"/>
      <c r="C193" s="127"/>
      <c r="D193" s="127"/>
      <c r="E193" s="127"/>
      <c r="F193" s="128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4"/>
      <c r="AQ193" s="4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29"/>
      <c r="HL193" s="29"/>
      <c r="HM193" s="29"/>
      <c r="HN193" s="29"/>
      <c r="HO193" s="29"/>
      <c r="HP193" s="29"/>
      <c r="HQ193" s="29"/>
      <c r="HR193" s="29"/>
    </row>
    <row r="194" spans="1:226">
      <c r="A194" s="4"/>
      <c r="B194" s="127"/>
      <c r="C194" s="127"/>
      <c r="D194" s="127"/>
      <c r="E194" s="127"/>
      <c r="F194" s="128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4"/>
      <c r="AQ194" s="4"/>
      <c r="GT194" s="29"/>
      <c r="GU194" s="29"/>
      <c r="GV194" s="29"/>
      <c r="GW194" s="29"/>
      <c r="GX194" s="29"/>
      <c r="GY194" s="29"/>
      <c r="GZ194" s="29"/>
      <c r="HA194" s="29"/>
      <c r="HB194" s="29"/>
      <c r="HC194" s="29"/>
      <c r="HD194" s="29"/>
      <c r="HE194" s="29"/>
      <c r="HF194" s="29"/>
      <c r="HG194" s="29"/>
      <c r="HH194" s="29"/>
      <c r="HI194" s="29"/>
      <c r="HJ194" s="29"/>
      <c r="HK194" s="29"/>
      <c r="HL194" s="29"/>
      <c r="HM194" s="29"/>
      <c r="HN194" s="29"/>
      <c r="HO194" s="29"/>
      <c r="HP194" s="29"/>
      <c r="HQ194" s="29"/>
      <c r="HR194" s="29"/>
    </row>
    <row r="195" spans="1:226">
      <c r="A195" s="4"/>
      <c r="B195" s="127"/>
      <c r="C195" s="127"/>
      <c r="D195" s="127"/>
      <c r="E195" s="127"/>
      <c r="F195" s="128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4"/>
      <c r="AQ195" s="4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29"/>
      <c r="HL195" s="29"/>
      <c r="HM195" s="29"/>
      <c r="HN195" s="29"/>
      <c r="HO195" s="29"/>
      <c r="HP195" s="29"/>
      <c r="HQ195" s="29"/>
      <c r="HR195" s="29"/>
    </row>
    <row r="196" spans="1:226">
      <c r="A196" s="4"/>
      <c r="B196" s="127"/>
      <c r="C196" s="127"/>
      <c r="D196" s="127"/>
      <c r="E196" s="127"/>
      <c r="F196" s="128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4"/>
      <c r="AQ196" s="4"/>
      <c r="GT196" s="29"/>
      <c r="GU196" s="29"/>
      <c r="GV196" s="29"/>
      <c r="GW196" s="29"/>
      <c r="GX196" s="29"/>
      <c r="GY196" s="29"/>
      <c r="GZ196" s="29"/>
      <c r="HA196" s="29"/>
      <c r="HB196" s="29"/>
      <c r="HC196" s="29"/>
      <c r="HD196" s="29"/>
      <c r="HE196" s="29"/>
      <c r="HF196" s="29"/>
      <c r="HG196" s="29"/>
      <c r="HH196" s="29"/>
      <c r="HI196" s="29"/>
      <c r="HJ196" s="29"/>
      <c r="HK196" s="29"/>
      <c r="HL196" s="29"/>
      <c r="HM196" s="29"/>
      <c r="HN196" s="29"/>
      <c r="HO196" s="29"/>
      <c r="HP196" s="29"/>
      <c r="HQ196" s="29"/>
      <c r="HR196" s="29"/>
    </row>
    <row r="197" spans="1:226">
      <c r="A197" s="4"/>
      <c r="B197" s="127"/>
      <c r="C197" s="127"/>
      <c r="D197" s="127"/>
      <c r="E197" s="127"/>
      <c r="F197" s="128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4"/>
      <c r="AQ197" s="4"/>
      <c r="GT197" s="29"/>
      <c r="GU197" s="29"/>
      <c r="GV197" s="29"/>
      <c r="GW197" s="29"/>
      <c r="GX197" s="29"/>
      <c r="GY197" s="29"/>
      <c r="GZ197" s="29"/>
      <c r="HA197" s="29"/>
      <c r="HB197" s="29"/>
      <c r="HC197" s="29"/>
      <c r="HD197" s="29"/>
      <c r="HE197" s="29"/>
      <c r="HF197" s="29"/>
      <c r="HG197" s="29"/>
      <c r="HH197" s="29"/>
      <c r="HI197" s="29"/>
      <c r="HJ197" s="29"/>
      <c r="HK197" s="29"/>
      <c r="HL197" s="29"/>
      <c r="HM197" s="29"/>
      <c r="HN197" s="29"/>
      <c r="HO197" s="29"/>
      <c r="HP197" s="29"/>
      <c r="HQ197" s="29"/>
      <c r="HR197" s="29"/>
    </row>
    <row r="198" spans="1:226">
      <c r="A198" s="4"/>
      <c r="B198" s="127"/>
      <c r="C198" s="127"/>
      <c r="D198" s="127"/>
      <c r="E198" s="127"/>
      <c r="F198" s="128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4"/>
      <c r="AQ198" s="4"/>
      <c r="GT198" s="29"/>
      <c r="GU198" s="29"/>
      <c r="GV198" s="29"/>
      <c r="GW198" s="29"/>
      <c r="GX198" s="29"/>
      <c r="GY198" s="29"/>
      <c r="GZ198" s="29"/>
      <c r="HA198" s="29"/>
      <c r="HB198" s="29"/>
      <c r="HC198" s="29"/>
      <c r="HD198" s="29"/>
      <c r="HE198" s="29"/>
      <c r="HF198" s="29"/>
      <c r="HG198" s="29"/>
      <c r="HH198" s="29"/>
      <c r="HI198" s="29"/>
      <c r="HJ198" s="29"/>
      <c r="HK198" s="29"/>
      <c r="HL198" s="29"/>
      <c r="HM198" s="29"/>
      <c r="HN198" s="29"/>
      <c r="HO198" s="29"/>
      <c r="HP198" s="29"/>
      <c r="HQ198" s="29"/>
      <c r="HR198" s="29"/>
    </row>
    <row r="199" spans="1:226">
      <c r="A199" s="4"/>
      <c r="B199" s="127"/>
      <c r="C199" s="127"/>
      <c r="D199" s="127"/>
      <c r="E199" s="127"/>
      <c r="F199" s="128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4"/>
      <c r="AQ199" s="4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29"/>
      <c r="HL199" s="29"/>
      <c r="HM199" s="29"/>
      <c r="HN199" s="29"/>
      <c r="HO199" s="29"/>
      <c r="HP199" s="29"/>
      <c r="HQ199" s="29"/>
      <c r="HR199" s="29"/>
    </row>
    <row r="200" spans="1:226">
      <c r="A200" s="4"/>
      <c r="B200" s="127"/>
      <c r="C200" s="127"/>
      <c r="D200" s="127"/>
      <c r="E200" s="127"/>
      <c r="F200" s="1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4"/>
      <c r="AQ200" s="4"/>
      <c r="GT200" s="29"/>
      <c r="GU200" s="29"/>
      <c r="GV200" s="29"/>
      <c r="GW200" s="29"/>
      <c r="GX200" s="29"/>
      <c r="GY200" s="29"/>
      <c r="GZ200" s="29"/>
      <c r="HA200" s="29"/>
      <c r="HB200" s="29"/>
      <c r="HC200" s="29"/>
      <c r="HD200" s="29"/>
      <c r="HE200" s="29"/>
      <c r="HF200" s="29"/>
      <c r="HG200" s="29"/>
      <c r="HH200" s="29"/>
      <c r="HI200" s="29"/>
      <c r="HJ200" s="29"/>
      <c r="HK200" s="29"/>
      <c r="HL200" s="29"/>
      <c r="HM200" s="29"/>
      <c r="HN200" s="29"/>
      <c r="HO200" s="29"/>
      <c r="HP200" s="29"/>
      <c r="HQ200" s="29"/>
      <c r="HR200" s="29"/>
    </row>
    <row r="201" spans="1:226">
      <c r="A201" s="4"/>
      <c r="B201" s="127"/>
      <c r="C201" s="127"/>
      <c r="D201" s="127"/>
      <c r="E201" s="127"/>
      <c r="F201" s="128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4"/>
      <c r="AQ201" s="4"/>
      <c r="GT201" s="29"/>
      <c r="GU201" s="29"/>
      <c r="GV201" s="29"/>
      <c r="GW201" s="29"/>
      <c r="GX201" s="29"/>
      <c r="GY201" s="29"/>
      <c r="GZ201" s="29"/>
      <c r="HA201" s="29"/>
      <c r="HB201" s="29"/>
      <c r="HC201" s="29"/>
      <c r="HD201" s="29"/>
      <c r="HE201" s="29"/>
      <c r="HF201" s="29"/>
      <c r="HG201" s="29"/>
      <c r="HH201" s="29"/>
      <c r="HI201" s="29"/>
      <c r="HJ201" s="29"/>
      <c r="HK201" s="29"/>
      <c r="HL201" s="29"/>
      <c r="HM201" s="29"/>
      <c r="HN201" s="29"/>
      <c r="HO201" s="29"/>
      <c r="HP201" s="29"/>
      <c r="HQ201" s="29"/>
      <c r="HR201" s="29"/>
    </row>
    <row r="202" spans="1:226">
      <c r="A202" s="4"/>
      <c r="B202" s="127"/>
      <c r="C202" s="127"/>
      <c r="D202" s="127"/>
      <c r="E202" s="127"/>
      <c r="F202" s="128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4"/>
      <c r="AQ202" s="4"/>
      <c r="GT202" s="29"/>
      <c r="GU202" s="29"/>
      <c r="GV202" s="29"/>
      <c r="GW202" s="29"/>
      <c r="GX202" s="29"/>
      <c r="GY202" s="29"/>
      <c r="GZ202" s="29"/>
      <c r="HA202" s="29"/>
      <c r="HB202" s="29"/>
      <c r="HC202" s="29"/>
      <c r="HD202" s="29"/>
      <c r="HE202" s="29"/>
      <c r="HF202" s="29"/>
      <c r="HG202" s="29"/>
      <c r="HH202" s="29"/>
      <c r="HI202" s="29"/>
      <c r="HJ202" s="29"/>
      <c r="HK202" s="29"/>
      <c r="HL202" s="29"/>
      <c r="HM202" s="29"/>
      <c r="HN202" s="29"/>
      <c r="HO202" s="29"/>
      <c r="HP202" s="29"/>
      <c r="HQ202" s="29"/>
      <c r="HR202" s="29"/>
    </row>
    <row r="203" spans="1:226">
      <c r="A203" s="4"/>
      <c r="B203" s="127"/>
      <c r="C203" s="127"/>
      <c r="D203" s="127"/>
      <c r="E203" s="127"/>
      <c r="F203" s="128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4"/>
      <c r="AQ203" s="4"/>
      <c r="GT203" s="29"/>
      <c r="GU203" s="29"/>
      <c r="GV203" s="29"/>
      <c r="GW203" s="29"/>
      <c r="GX203" s="29"/>
      <c r="GY203" s="29"/>
      <c r="GZ203" s="29"/>
      <c r="HA203" s="29"/>
      <c r="HB203" s="29"/>
      <c r="HC203" s="29"/>
      <c r="HD203" s="29"/>
      <c r="HE203" s="29"/>
      <c r="HF203" s="29"/>
      <c r="HG203" s="29"/>
      <c r="HH203" s="29"/>
      <c r="HI203" s="29"/>
      <c r="HJ203" s="29"/>
      <c r="HK203" s="29"/>
      <c r="HL203" s="29"/>
      <c r="HM203" s="29"/>
      <c r="HN203" s="29"/>
      <c r="HO203" s="29"/>
      <c r="HP203" s="29"/>
      <c r="HQ203" s="29"/>
      <c r="HR203" s="29"/>
    </row>
    <row r="204" spans="1:226">
      <c r="A204" s="4"/>
      <c r="B204" s="127"/>
      <c r="C204" s="127"/>
      <c r="D204" s="127"/>
      <c r="E204" s="127"/>
      <c r="F204" s="128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4"/>
      <c r="AQ204" s="4"/>
      <c r="GT204" s="29"/>
      <c r="GU204" s="29"/>
      <c r="GV204" s="29"/>
      <c r="GW204" s="29"/>
      <c r="GX204" s="29"/>
      <c r="GY204" s="29"/>
      <c r="GZ204" s="29"/>
      <c r="HA204" s="29"/>
      <c r="HB204" s="29"/>
      <c r="HC204" s="29"/>
      <c r="HD204" s="29"/>
      <c r="HE204" s="29"/>
      <c r="HF204" s="29"/>
      <c r="HG204" s="29"/>
      <c r="HH204" s="29"/>
      <c r="HI204" s="29"/>
      <c r="HJ204" s="29"/>
      <c r="HK204" s="29"/>
      <c r="HL204" s="29"/>
      <c r="HM204" s="29"/>
      <c r="HN204" s="29"/>
      <c r="HO204" s="29"/>
      <c r="HP204" s="29"/>
      <c r="HQ204" s="29"/>
      <c r="HR204" s="29"/>
    </row>
    <row r="205" spans="1:226">
      <c r="A205" s="4"/>
      <c r="B205" s="127"/>
      <c r="C205" s="127"/>
      <c r="D205" s="127"/>
      <c r="E205" s="127"/>
      <c r="F205" s="128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4"/>
      <c r="AQ205" s="4"/>
      <c r="GT205" s="29"/>
      <c r="GU205" s="29"/>
      <c r="GV205" s="29"/>
      <c r="GW205" s="29"/>
      <c r="GX205" s="29"/>
      <c r="GY205" s="29"/>
      <c r="GZ205" s="29"/>
      <c r="HA205" s="29"/>
      <c r="HB205" s="29"/>
      <c r="HC205" s="29"/>
      <c r="HD205" s="29"/>
      <c r="HE205" s="29"/>
      <c r="HF205" s="29"/>
      <c r="HG205" s="29"/>
      <c r="HH205" s="29"/>
      <c r="HI205" s="29"/>
      <c r="HJ205" s="29"/>
      <c r="HK205" s="29"/>
      <c r="HL205" s="29"/>
      <c r="HM205" s="29"/>
      <c r="HN205" s="29"/>
      <c r="HO205" s="29"/>
      <c r="HP205" s="29"/>
      <c r="HQ205" s="29"/>
      <c r="HR205" s="29"/>
    </row>
    <row r="206" spans="1:226">
      <c r="A206" s="4"/>
      <c r="B206" s="127"/>
      <c r="C206" s="127"/>
      <c r="D206" s="127"/>
      <c r="E206" s="127"/>
      <c r="F206" s="128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4"/>
      <c r="AQ206" s="4"/>
      <c r="GT206" s="29"/>
      <c r="GU206" s="29"/>
      <c r="GV206" s="29"/>
      <c r="GW206" s="29"/>
      <c r="GX206" s="29"/>
      <c r="GY206" s="29"/>
      <c r="GZ206" s="29"/>
      <c r="HA206" s="29"/>
      <c r="HB206" s="29"/>
      <c r="HC206" s="29"/>
      <c r="HD206" s="29"/>
      <c r="HE206" s="29"/>
      <c r="HF206" s="29"/>
      <c r="HG206" s="29"/>
      <c r="HH206" s="29"/>
      <c r="HI206" s="29"/>
      <c r="HJ206" s="29"/>
      <c r="HK206" s="29"/>
      <c r="HL206" s="29"/>
      <c r="HM206" s="29"/>
      <c r="HN206" s="29"/>
      <c r="HO206" s="29"/>
      <c r="HP206" s="29"/>
      <c r="HQ206" s="29"/>
      <c r="HR206" s="29"/>
    </row>
    <row r="207" spans="1:226">
      <c r="A207" s="4"/>
      <c r="B207" s="127"/>
      <c r="C207" s="127"/>
      <c r="D207" s="127"/>
      <c r="E207" s="127"/>
      <c r="F207" s="128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4"/>
      <c r="AQ207" s="4"/>
      <c r="GT207" s="29"/>
      <c r="GU207" s="29"/>
      <c r="GV207" s="29"/>
      <c r="GW207" s="29"/>
      <c r="GX207" s="29"/>
      <c r="GY207" s="29"/>
      <c r="GZ207" s="29"/>
      <c r="HA207" s="29"/>
      <c r="HB207" s="29"/>
      <c r="HC207" s="29"/>
      <c r="HD207" s="29"/>
      <c r="HE207" s="29"/>
      <c r="HF207" s="29"/>
      <c r="HG207" s="29"/>
      <c r="HH207" s="29"/>
      <c r="HI207" s="29"/>
      <c r="HJ207" s="29"/>
      <c r="HK207" s="29"/>
      <c r="HL207" s="29"/>
      <c r="HM207" s="29"/>
      <c r="HN207" s="29"/>
      <c r="HO207" s="29"/>
      <c r="HP207" s="29"/>
      <c r="HQ207" s="29"/>
      <c r="HR207" s="29"/>
    </row>
    <row r="208" spans="1:226">
      <c r="A208" s="4"/>
      <c r="B208" s="127"/>
      <c r="C208" s="127"/>
      <c r="D208" s="127"/>
      <c r="E208" s="127"/>
      <c r="F208" s="128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4"/>
      <c r="AQ208" s="4"/>
      <c r="GT208" s="29"/>
      <c r="GU208" s="29"/>
      <c r="GV208" s="29"/>
      <c r="GW208" s="29"/>
      <c r="GX208" s="29"/>
      <c r="GY208" s="29"/>
      <c r="GZ208" s="29"/>
      <c r="HA208" s="29"/>
      <c r="HB208" s="29"/>
      <c r="HC208" s="29"/>
      <c r="HD208" s="29"/>
      <c r="HE208" s="29"/>
      <c r="HF208" s="29"/>
      <c r="HG208" s="29"/>
      <c r="HH208" s="29"/>
      <c r="HI208" s="29"/>
      <c r="HJ208" s="29"/>
      <c r="HK208" s="29"/>
      <c r="HL208" s="29"/>
      <c r="HM208" s="29"/>
      <c r="HN208" s="29"/>
      <c r="HO208" s="29"/>
      <c r="HP208" s="29"/>
      <c r="HQ208" s="29"/>
      <c r="HR208" s="29"/>
    </row>
    <row r="209" spans="1:226">
      <c r="A209" s="4"/>
      <c r="B209" s="127"/>
      <c r="C209" s="127"/>
      <c r="D209" s="127"/>
      <c r="E209" s="127"/>
      <c r="F209" s="128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4"/>
      <c r="AQ209" s="4"/>
      <c r="GT209" s="29"/>
      <c r="GU209" s="29"/>
      <c r="GV209" s="29"/>
      <c r="GW209" s="29"/>
      <c r="GX209" s="29"/>
      <c r="GY209" s="29"/>
      <c r="GZ209" s="29"/>
      <c r="HA209" s="29"/>
      <c r="HB209" s="29"/>
      <c r="HC209" s="29"/>
      <c r="HD209" s="29"/>
      <c r="HE209" s="29"/>
      <c r="HF209" s="29"/>
      <c r="HG209" s="29"/>
      <c r="HH209" s="29"/>
      <c r="HI209" s="29"/>
      <c r="HJ209" s="29"/>
      <c r="HK209" s="29"/>
      <c r="HL209" s="29"/>
      <c r="HM209" s="29"/>
      <c r="HN209" s="29"/>
      <c r="HO209" s="29"/>
      <c r="HP209" s="29"/>
      <c r="HQ209" s="29"/>
      <c r="HR209" s="29"/>
    </row>
    <row r="210" spans="1:226">
      <c r="A210" s="4"/>
      <c r="B210" s="127"/>
      <c r="C210" s="127"/>
      <c r="D210" s="127"/>
      <c r="E210" s="127"/>
      <c r="F210" s="128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4"/>
      <c r="AQ210" s="4"/>
      <c r="GT210" s="29"/>
      <c r="GU210" s="29"/>
      <c r="GV210" s="29"/>
      <c r="GW210" s="29"/>
      <c r="GX210" s="29"/>
      <c r="GY210" s="29"/>
      <c r="GZ210" s="29"/>
      <c r="HA210" s="29"/>
      <c r="HB210" s="29"/>
      <c r="HC210" s="29"/>
      <c r="HD210" s="29"/>
      <c r="HE210" s="29"/>
      <c r="HF210" s="29"/>
      <c r="HG210" s="29"/>
      <c r="HH210" s="29"/>
      <c r="HI210" s="29"/>
      <c r="HJ210" s="29"/>
      <c r="HK210" s="29"/>
      <c r="HL210" s="29"/>
      <c r="HM210" s="29"/>
      <c r="HN210" s="29"/>
      <c r="HO210" s="29"/>
      <c r="HP210" s="29"/>
      <c r="HQ210" s="29"/>
      <c r="HR210" s="29"/>
    </row>
    <row r="211" spans="1:226">
      <c r="A211" s="4"/>
      <c r="B211" s="127"/>
      <c r="C211" s="127"/>
      <c r="D211" s="127"/>
      <c r="E211" s="127"/>
      <c r="F211" s="128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4"/>
      <c r="AQ211" s="4"/>
      <c r="GT211" s="29"/>
      <c r="GU211" s="29"/>
      <c r="GV211" s="29"/>
      <c r="GW211" s="29"/>
      <c r="GX211" s="29"/>
      <c r="GY211" s="29"/>
      <c r="GZ211" s="29"/>
      <c r="HA211" s="29"/>
      <c r="HB211" s="29"/>
      <c r="HC211" s="29"/>
      <c r="HD211" s="29"/>
      <c r="HE211" s="29"/>
      <c r="HF211" s="29"/>
      <c r="HG211" s="29"/>
      <c r="HH211" s="29"/>
      <c r="HI211" s="29"/>
      <c r="HJ211" s="29"/>
      <c r="HK211" s="29"/>
      <c r="HL211" s="29"/>
      <c r="HM211" s="29"/>
      <c r="HN211" s="29"/>
      <c r="HO211" s="29"/>
      <c r="HP211" s="29"/>
      <c r="HQ211" s="29"/>
      <c r="HR211" s="29"/>
    </row>
    <row r="212" spans="1:226">
      <c r="A212" s="4"/>
      <c r="B212" s="127"/>
      <c r="C212" s="127"/>
      <c r="D212" s="127"/>
      <c r="E212" s="127"/>
      <c r="F212" s="128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4"/>
      <c r="AQ212" s="4"/>
      <c r="GT212" s="29"/>
      <c r="GU212" s="29"/>
      <c r="GV212" s="29"/>
      <c r="GW212" s="29"/>
      <c r="GX212" s="29"/>
      <c r="GY212" s="29"/>
      <c r="GZ212" s="29"/>
      <c r="HA212" s="29"/>
      <c r="HB212" s="29"/>
      <c r="HC212" s="29"/>
      <c r="HD212" s="29"/>
      <c r="HE212" s="29"/>
      <c r="HF212" s="29"/>
      <c r="HG212" s="29"/>
      <c r="HH212" s="29"/>
      <c r="HI212" s="29"/>
      <c r="HJ212" s="29"/>
      <c r="HK212" s="29"/>
      <c r="HL212" s="29"/>
      <c r="HM212" s="29"/>
      <c r="HN212" s="29"/>
      <c r="HO212" s="29"/>
      <c r="HP212" s="29"/>
      <c r="HQ212" s="29"/>
      <c r="HR212" s="29"/>
    </row>
    <row r="213" spans="1:226">
      <c r="A213" s="4"/>
      <c r="B213" s="127"/>
      <c r="C213" s="127"/>
      <c r="D213" s="127"/>
      <c r="E213" s="127"/>
      <c r="F213" s="128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4"/>
      <c r="AQ213" s="4"/>
      <c r="GT213" s="29"/>
      <c r="GU213" s="29"/>
      <c r="GV213" s="29"/>
      <c r="GW213" s="29"/>
      <c r="GX213" s="29"/>
      <c r="GY213" s="29"/>
      <c r="GZ213" s="29"/>
      <c r="HA213" s="29"/>
      <c r="HB213" s="29"/>
      <c r="HC213" s="29"/>
      <c r="HD213" s="29"/>
      <c r="HE213" s="29"/>
      <c r="HF213" s="29"/>
      <c r="HG213" s="29"/>
      <c r="HH213" s="29"/>
      <c r="HI213" s="29"/>
      <c r="HJ213" s="29"/>
      <c r="HK213" s="29"/>
      <c r="HL213" s="29"/>
      <c r="HM213" s="29"/>
      <c r="HN213" s="29"/>
      <c r="HO213" s="29"/>
      <c r="HP213" s="29"/>
      <c r="HQ213" s="29"/>
      <c r="HR213" s="29"/>
    </row>
    <row r="214" spans="1:226">
      <c r="A214" s="4"/>
      <c r="B214" s="127"/>
      <c r="C214" s="127"/>
      <c r="D214" s="127"/>
      <c r="E214" s="127"/>
      <c r="F214" s="128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4"/>
      <c r="AQ214" s="4"/>
      <c r="GT214" s="29"/>
      <c r="GU214" s="29"/>
      <c r="GV214" s="29"/>
      <c r="GW214" s="29"/>
      <c r="GX214" s="29"/>
      <c r="GY214" s="29"/>
      <c r="GZ214" s="29"/>
      <c r="HA214" s="29"/>
      <c r="HB214" s="29"/>
      <c r="HC214" s="29"/>
      <c r="HD214" s="29"/>
      <c r="HE214" s="29"/>
      <c r="HF214" s="29"/>
      <c r="HG214" s="29"/>
      <c r="HH214" s="29"/>
      <c r="HI214" s="29"/>
      <c r="HJ214" s="29"/>
      <c r="HK214" s="29"/>
      <c r="HL214" s="29"/>
      <c r="HM214" s="29"/>
      <c r="HN214" s="29"/>
      <c r="HO214" s="29"/>
      <c r="HP214" s="29"/>
      <c r="HQ214" s="29"/>
      <c r="HR214" s="29"/>
    </row>
    <row r="215" spans="1:226">
      <c r="A215" s="4"/>
      <c r="B215" s="127"/>
      <c r="C215" s="127"/>
      <c r="D215" s="127"/>
      <c r="E215" s="127"/>
      <c r="F215" s="128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4"/>
      <c r="AQ215" s="4"/>
      <c r="GT215" s="29"/>
      <c r="GU215" s="29"/>
      <c r="GV215" s="29"/>
      <c r="GW215" s="29"/>
      <c r="GX215" s="29"/>
      <c r="GY215" s="29"/>
      <c r="GZ215" s="29"/>
      <c r="HA215" s="29"/>
      <c r="HB215" s="29"/>
      <c r="HC215" s="29"/>
      <c r="HD215" s="29"/>
      <c r="HE215" s="29"/>
      <c r="HF215" s="29"/>
      <c r="HG215" s="29"/>
      <c r="HH215" s="29"/>
      <c r="HI215" s="29"/>
      <c r="HJ215" s="29"/>
      <c r="HK215" s="29"/>
      <c r="HL215" s="29"/>
      <c r="HM215" s="29"/>
      <c r="HN215" s="29"/>
      <c r="HO215" s="29"/>
      <c r="HP215" s="29"/>
      <c r="HQ215" s="29"/>
      <c r="HR215" s="29"/>
    </row>
    <row r="216" spans="1:226">
      <c r="A216" s="4"/>
      <c r="B216" s="127"/>
      <c r="C216" s="127"/>
      <c r="D216" s="127"/>
      <c r="E216" s="127"/>
      <c r="F216" s="128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4"/>
      <c r="AQ216" s="4"/>
      <c r="GT216" s="29"/>
      <c r="GU216" s="29"/>
      <c r="GV216" s="29"/>
      <c r="GW216" s="29"/>
      <c r="GX216" s="29"/>
      <c r="GY216" s="29"/>
      <c r="GZ216" s="29"/>
      <c r="HA216" s="29"/>
      <c r="HB216" s="29"/>
      <c r="HC216" s="29"/>
      <c r="HD216" s="29"/>
      <c r="HE216" s="29"/>
      <c r="HF216" s="29"/>
      <c r="HG216" s="29"/>
      <c r="HH216" s="29"/>
      <c r="HI216" s="29"/>
      <c r="HJ216" s="29"/>
      <c r="HK216" s="29"/>
      <c r="HL216" s="29"/>
      <c r="HM216" s="29"/>
      <c r="HN216" s="29"/>
      <c r="HO216" s="29"/>
      <c r="HP216" s="29"/>
      <c r="HQ216" s="29"/>
      <c r="HR216" s="29"/>
    </row>
    <row r="217" spans="1:226">
      <c r="A217" s="4"/>
      <c r="B217" s="127"/>
      <c r="C217" s="127"/>
      <c r="D217" s="127"/>
      <c r="E217" s="127"/>
      <c r="F217" s="128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4"/>
      <c r="AQ217" s="4"/>
      <c r="GT217" s="29"/>
      <c r="GU217" s="29"/>
      <c r="GV217" s="29"/>
      <c r="GW217" s="29"/>
      <c r="GX217" s="29"/>
      <c r="GY217" s="29"/>
      <c r="GZ217" s="29"/>
      <c r="HA217" s="29"/>
      <c r="HB217" s="29"/>
      <c r="HC217" s="29"/>
      <c r="HD217" s="29"/>
      <c r="HE217" s="29"/>
      <c r="HF217" s="29"/>
      <c r="HG217" s="29"/>
      <c r="HH217" s="29"/>
      <c r="HI217" s="29"/>
      <c r="HJ217" s="29"/>
      <c r="HK217" s="29"/>
      <c r="HL217" s="29"/>
      <c r="HM217" s="29"/>
      <c r="HN217" s="29"/>
      <c r="HO217" s="29"/>
      <c r="HP217" s="29"/>
      <c r="HQ217" s="29"/>
      <c r="HR217" s="29"/>
    </row>
    <row r="218" spans="1:226">
      <c r="A218" s="4"/>
      <c r="B218" s="127"/>
      <c r="C218" s="127"/>
      <c r="D218" s="127"/>
      <c r="E218" s="127"/>
      <c r="F218" s="128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4"/>
      <c r="AQ218" s="4"/>
      <c r="GT218" s="29"/>
      <c r="GU218" s="29"/>
      <c r="GV218" s="29"/>
      <c r="GW218" s="29"/>
      <c r="GX218" s="29"/>
      <c r="GY218" s="29"/>
      <c r="GZ218" s="29"/>
      <c r="HA218" s="29"/>
      <c r="HB218" s="29"/>
      <c r="HC218" s="29"/>
      <c r="HD218" s="29"/>
      <c r="HE218" s="29"/>
      <c r="HF218" s="29"/>
      <c r="HG218" s="29"/>
      <c r="HH218" s="29"/>
      <c r="HI218" s="29"/>
      <c r="HJ218" s="29"/>
      <c r="HK218" s="29"/>
      <c r="HL218" s="29"/>
      <c r="HM218" s="29"/>
      <c r="HN218" s="29"/>
      <c r="HO218" s="29"/>
      <c r="HP218" s="29"/>
      <c r="HQ218" s="29"/>
      <c r="HR218" s="29"/>
    </row>
    <row r="219" spans="1:226">
      <c r="A219" s="4"/>
      <c r="B219" s="127"/>
      <c r="C219" s="127"/>
      <c r="D219" s="127"/>
      <c r="E219" s="127"/>
      <c r="F219" s="128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4"/>
      <c r="AQ219" s="4"/>
      <c r="GT219" s="29"/>
      <c r="GU219" s="29"/>
      <c r="GV219" s="29"/>
      <c r="GW219" s="29"/>
      <c r="GX219" s="29"/>
      <c r="GY219" s="29"/>
      <c r="GZ219" s="29"/>
      <c r="HA219" s="29"/>
      <c r="HB219" s="29"/>
      <c r="HC219" s="29"/>
      <c r="HD219" s="29"/>
      <c r="HE219" s="29"/>
      <c r="HF219" s="29"/>
      <c r="HG219" s="29"/>
      <c r="HH219" s="29"/>
      <c r="HI219" s="29"/>
      <c r="HJ219" s="29"/>
      <c r="HK219" s="29"/>
      <c r="HL219" s="29"/>
      <c r="HM219" s="29"/>
      <c r="HN219" s="29"/>
      <c r="HO219" s="29"/>
      <c r="HP219" s="29"/>
      <c r="HQ219" s="29"/>
      <c r="HR219" s="29"/>
    </row>
    <row r="220" spans="1:226">
      <c r="A220" s="4"/>
      <c r="B220" s="127"/>
      <c r="C220" s="127"/>
      <c r="D220" s="127"/>
      <c r="E220" s="127"/>
      <c r="F220" s="128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4"/>
      <c r="AQ220" s="4"/>
      <c r="GT220" s="29"/>
      <c r="GU220" s="29"/>
      <c r="GV220" s="29"/>
      <c r="GW220" s="29"/>
      <c r="GX220" s="29"/>
      <c r="GY220" s="29"/>
      <c r="GZ220" s="29"/>
      <c r="HA220" s="29"/>
      <c r="HB220" s="29"/>
      <c r="HC220" s="29"/>
      <c r="HD220" s="29"/>
      <c r="HE220" s="29"/>
      <c r="HF220" s="29"/>
      <c r="HG220" s="29"/>
      <c r="HH220" s="29"/>
      <c r="HI220" s="29"/>
      <c r="HJ220" s="29"/>
      <c r="HK220" s="29"/>
      <c r="HL220" s="29"/>
      <c r="HM220" s="29"/>
      <c r="HN220" s="29"/>
      <c r="HO220" s="29"/>
      <c r="HP220" s="29"/>
      <c r="HQ220" s="29"/>
      <c r="HR220" s="29"/>
    </row>
    <row r="221" spans="1:226">
      <c r="A221" s="4"/>
      <c r="B221" s="127"/>
      <c r="C221" s="127"/>
      <c r="D221" s="127"/>
      <c r="E221" s="127"/>
      <c r="F221" s="128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4"/>
      <c r="AQ221" s="4"/>
      <c r="GT221" s="29"/>
      <c r="GU221" s="29"/>
      <c r="GV221" s="29"/>
      <c r="GW221" s="29"/>
      <c r="GX221" s="29"/>
      <c r="GY221" s="29"/>
      <c r="GZ221" s="29"/>
      <c r="HA221" s="29"/>
      <c r="HB221" s="29"/>
      <c r="HC221" s="29"/>
      <c r="HD221" s="29"/>
      <c r="HE221" s="29"/>
      <c r="HF221" s="29"/>
      <c r="HG221" s="29"/>
      <c r="HH221" s="29"/>
      <c r="HI221" s="29"/>
      <c r="HJ221" s="29"/>
      <c r="HK221" s="29"/>
      <c r="HL221" s="29"/>
      <c r="HM221" s="29"/>
      <c r="HN221" s="29"/>
      <c r="HO221" s="29"/>
      <c r="HP221" s="29"/>
      <c r="HQ221" s="29"/>
      <c r="HR221" s="29"/>
    </row>
    <row r="222" spans="1:226">
      <c r="A222" s="4"/>
      <c r="B222" s="127"/>
      <c r="C222" s="127"/>
      <c r="D222" s="127"/>
      <c r="E222" s="127"/>
      <c r="F222" s="128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4"/>
      <c r="AQ222" s="4"/>
      <c r="GT222" s="29"/>
      <c r="GU222" s="29"/>
      <c r="GV222" s="29"/>
      <c r="GW222" s="29"/>
      <c r="GX222" s="29"/>
      <c r="GY222" s="29"/>
      <c r="GZ222" s="29"/>
      <c r="HA222" s="29"/>
      <c r="HB222" s="29"/>
      <c r="HC222" s="29"/>
      <c r="HD222" s="29"/>
      <c r="HE222" s="29"/>
      <c r="HF222" s="29"/>
      <c r="HG222" s="29"/>
      <c r="HH222" s="29"/>
      <c r="HI222" s="29"/>
      <c r="HJ222" s="29"/>
      <c r="HK222" s="29"/>
      <c r="HL222" s="29"/>
      <c r="HM222" s="29"/>
      <c r="HN222" s="29"/>
      <c r="HO222" s="29"/>
      <c r="HP222" s="29"/>
      <c r="HQ222" s="29"/>
      <c r="HR222" s="29"/>
    </row>
    <row r="223" spans="1:226">
      <c r="A223" s="4"/>
      <c r="B223" s="127"/>
      <c r="C223" s="127"/>
      <c r="D223" s="127"/>
      <c r="E223" s="127"/>
      <c r="F223" s="128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4"/>
      <c r="AQ223" s="4"/>
      <c r="GT223" s="29"/>
      <c r="GU223" s="29"/>
      <c r="GV223" s="29"/>
      <c r="GW223" s="29"/>
      <c r="GX223" s="29"/>
      <c r="GY223" s="29"/>
      <c r="GZ223" s="29"/>
      <c r="HA223" s="29"/>
      <c r="HB223" s="29"/>
      <c r="HC223" s="29"/>
      <c r="HD223" s="29"/>
      <c r="HE223" s="29"/>
      <c r="HF223" s="29"/>
      <c r="HG223" s="29"/>
      <c r="HH223" s="29"/>
      <c r="HI223" s="29"/>
      <c r="HJ223" s="29"/>
      <c r="HK223" s="29"/>
      <c r="HL223" s="29"/>
      <c r="HM223" s="29"/>
      <c r="HN223" s="29"/>
      <c r="HO223" s="29"/>
      <c r="HP223" s="29"/>
      <c r="HQ223" s="29"/>
      <c r="HR223" s="29"/>
    </row>
    <row r="224" spans="1:226">
      <c r="A224" s="4"/>
      <c r="B224" s="127"/>
      <c r="C224" s="127"/>
      <c r="D224" s="127"/>
      <c r="E224" s="127"/>
      <c r="F224" s="128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4"/>
      <c r="AQ224" s="4"/>
      <c r="GT224" s="29"/>
      <c r="GU224" s="29"/>
      <c r="GV224" s="29"/>
      <c r="GW224" s="29"/>
      <c r="GX224" s="29"/>
      <c r="GY224" s="29"/>
      <c r="GZ224" s="29"/>
      <c r="HA224" s="29"/>
      <c r="HB224" s="29"/>
      <c r="HC224" s="29"/>
      <c r="HD224" s="29"/>
      <c r="HE224" s="29"/>
      <c r="HF224" s="29"/>
      <c r="HG224" s="29"/>
      <c r="HH224" s="29"/>
      <c r="HI224" s="29"/>
      <c r="HJ224" s="29"/>
      <c r="HK224" s="29"/>
      <c r="HL224" s="29"/>
      <c r="HM224" s="29"/>
      <c r="HN224" s="29"/>
      <c r="HO224" s="29"/>
      <c r="HP224" s="29"/>
      <c r="HQ224" s="29"/>
      <c r="HR224" s="29"/>
    </row>
    <row r="225" spans="1:226">
      <c r="A225" s="4"/>
      <c r="B225" s="127"/>
      <c r="C225" s="127"/>
      <c r="D225" s="127"/>
      <c r="E225" s="127"/>
      <c r="F225" s="128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4"/>
      <c r="AQ225" s="4"/>
      <c r="GT225" s="29"/>
      <c r="GU225" s="29"/>
      <c r="GV225" s="29"/>
      <c r="GW225" s="29"/>
      <c r="GX225" s="29"/>
      <c r="GY225" s="29"/>
      <c r="GZ225" s="29"/>
      <c r="HA225" s="29"/>
      <c r="HB225" s="29"/>
      <c r="HC225" s="29"/>
      <c r="HD225" s="29"/>
      <c r="HE225" s="29"/>
      <c r="HF225" s="29"/>
      <c r="HG225" s="29"/>
      <c r="HH225" s="29"/>
      <c r="HI225" s="29"/>
      <c r="HJ225" s="29"/>
      <c r="HK225" s="29"/>
      <c r="HL225" s="29"/>
      <c r="HM225" s="29"/>
      <c r="HN225" s="29"/>
      <c r="HO225" s="29"/>
      <c r="HP225" s="29"/>
      <c r="HQ225" s="29"/>
      <c r="HR225" s="29"/>
    </row>
    <row r="226" spans="1:226">
      <c r="A226" s="4"/>
      <c r="B226" s="127"/>
      <c r="C226" s="127"/>
      <c r="D226" s="127"/>
      <c r="E226" s="127"/>
      <c r="F226" s="128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4"/>
      <c r="AQ226" s="4"/>
      <c r="GT226" s="29"/>
      <c r="GU226" s="29"/>
      <c r="GV226" s="29"/>
      <c r="GW226" s="29"/>
      <c r="GX226" s="29"/>
      <c r="GY226" s="29"/>
      <c r="GZ226" s="29"/>
      <c r="HA226" s="29"/>
      <c r="HB226" s="29"/>
      <c r="HC226" s="29"/>
      <c r="HD226" s="29"/>
      <c r="HE226" s="29"/>
      <c r="HF226" s="29"/>
      <c r="HG226" s="29"/>
      <c r="HH226" s="29"/>
      <c r="HI226" s="29"/>
      <c r="HJ226" s="29"/>
      <c r="HK226" s="29"/>
      <c r="HL226" s="29"/>
      <c r="HM226" s="29"/>
      <c r="HN226" s="29"/>
      <c r="HO226" s="29"/>
      <c r="HP226" s="29"/>
      <c r="HQ226" s="29"/>
      <c r="HR226" s="29"/>
    </row>
    <row r="227" spans="1:226">
      <c r="A227" s="4"/>
      <c r="B227" s="127"/>
      <c r="C227" s="127"/>
      <c r="D227" s="127"/>
      <c r="E227" s="127"/>
      <c r="F227" s="128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4"/>
      <c r="AQ227" s="4"/>
      <c r="GT227" s="29"/>
      <c r="GU227" s="29"/>
      <c r="GV227" s="29"/>
      <c r="GW227" s="29"/>
      <c r="GX227" s="29"/>
      <c r="GY227" s="29"/>
      <c r="GZ227" s="29"/>
      <c r="HA227" s="29"/>
      <c r="HB227" s="29"/>
      <c r="HC227" s="29"/>
      <c r="HD227" s="29"/>
      <c r="HE227" s="29"/>
      <c r="HF227" s="29"/>
      <c r="HG227" s="29"/>
      <c r="HH227" s="29"/>
      <c r="HI227" s="29"/>
      <c r="HJ227" s="29"/>
      <c r="HK227" s="29"/>
      <c r="HL227" s="29"/>
      <c r="HM227" s="29"/>
      <c r="HN227" s="29"/>
      <c r="HO227" s="29"/>
      <c r="HP227" s="29"/>
      <c r="HQ227" s="29"/>
      <c r="HR227" s="29"/>
    </row>
    <row r="228" spans="1:226">
      <c r="A228" s="4"/>
      <c r="B228" s="127"/>
      <c r="C228" s="127"/>
      <c r="D228" s="127"/>
      <c r="E228" s="127"/>
      <c r="F228" s="128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4"/>
      <c r="AQ228" s="4"/>
      <c r="GT228" s="29"/>
      <c r="GU228" s="29"/>
      <c r="GV228" s="29"/>
      <c r="GW228" s="29"/>
      <c r="GX228" s="29"/>
      <c r="GY228" s="29"/>
      <c r="GZ228" s="29"/>
      <c r="HA228" s="29"/>
      <c r="HB228" s="29"/>
      <c r="HC228" s="29"/>
      <c r="HD228" s="29"/>
      <c r="HE228" s="29"/>
      <c r="HF228" s="29"/>
      <c r="HG228" s="29"/>
      <c r="HH228" s="29"/>
      <c r="HI228" s="29"/>
      <c r="HJ228" s="29"/>
      <c r="HK228" s="29"/>
      <c r="HL228" s="29"/>
      <c r="HM228" s="29"/>
      <c r="HN228" s="29"/>
      <c r="HO228" s="29"/>
      <c r="HP228" s="29"/>
      <c r="HQ228" s="29"/>
      <c r="HR228" s="29"/>
    </row>
    <row r="229" spans="1:226">
      <c r="A229" s="4"/>
      <c r="B229" s="127"/>
      <c r="C229" s="127"/>
      <c r="D229" s="127"/>
      <c r="E229" s="127"/>
      <c r="F229" s="128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4"/>
      <c r="AQ229" s="4"/>
      <c r="GT229" s="29"/>
      <c r="GU229" s="29"/>
      <c r="GV229" s="29"/>
      <c r="GW229" s="29"/>
      <c r="GX229" s="29"/>
      <c r="GY229" s="29"/>
      <c r="GZ229" s="29"/>
      <c r="HA229" s="29"/>
      <c r="HB229" s="29"/>
      <c r="HC229" s="29"/>
      <c r="HD229" s="29"/>
      <c r="HE229" s="29"/>
      <c r="HF229" s="29"/>
      <c r="HG229" s="29"/>
      <c r="HH229" s="29"/>
      <c r="HI229" s="29"/>
      <c r="HJ229" s="29"/>
      <c r="HK229" s="29"/>
      <c r="HL229" s="29"/>
      <c r="HM229" s="29"/>
      <c r="HN229" s="29"/>
      <c r="HO229" s="29"/>
      <c r="HP229" s="29"/>
      <c r="HQ229" s="29"/>
      <c r="HR229" s="29"/>
    </row>
    <row r="230" spans="1:226">
      <c r="A230" s="4"/>
      <c r="B230" s="127"/>
      <c r="C230" s="127"/>
      <c r="D230" s="127"/>
      <c r="E230" s="127"/>
      <c r="F230" s="128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4"/>
      <c r="AQ230" s="4"/>
      <c r="GT230" s="29"/>
      <c r="GU230" s="29"/>
      <c r="GV230" s="29"/>
      <c r="GW230" s="29"/>
      <c r="GX230" s="29"/>
      <c r="GY230" s="29"/>
      <c r="GZ230" s="29"/>
      <c r="HA230" s="29"/>
      <c r="HB230" s="29"/>
      <c r="HC230" s="29"/>
      <c r="HD230" s="29"/>
      <c r="HE230" s="29"/>
      <c r="HF230" s="29"/>
      <c r="HG230" s="29"/>
      <c r="HH230" s="29"/>
      <c r="HI230" s="29"/>
      <c r="HJ230" s="29"/>
      <c r="HK230" s="29"/>
      <c r="HL230" s="29"/>
      <c r="HM230" s="29"/>
      <c r="HN230" s="29"/>
      <c r="HO230" s="29"/>
      <c r="HP230" s="29"/>
      <c r="HQ230" s="29"/>
      <c r="HR230" s="29"/>
    </row>
    <row r="231" spans="1:226">
      <c r="A231" s="4"/>
      <c r="B231" s="127"/>
      <c r="C231" s="127"/>
      <c r="D231" s="127"/>
      <c r="E231" s="127"/>
      <c r="F231" s="128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4"/>
      <c r="AQ231" s="4"/>
      <c r="GT231" s="29"/>
      <c r="GU231" s="29"/>
      <c r="GV231" s="29"/>
      <c r="GW231" s="29"/>
      <c r="GX231" s="29"/>
      <c r="GY231" s="29"/>
      <c r="GZ231" s="29"/>
      <c r="HA231" s="29"/>
      <c r="HB231" s="29"/>
      <c r="HC231" s="29"/>
      <c r="HD231" s="29"/>
      <c r="HE231" s="29"/>
      <c r="HF231" s="29"/>
      <c r="HG231" s="29"/>
      <c r="HH231" s="29"/>
      <c r="HI231" s="29"/>
      <c r="HJ231" s="29"/>
      <c r="HK231" s="29"/>
      <c r="HL231" s="29"/>
      <c r="HM231" s="29"/>
      <c r="HN231" s="29"/>
      <c r="HO231" s="29"/>
      <c r="HP231" s="29"/>
      <c r="HQ231" s="29"/>
      <c r="HR231" s="29"/>
    </row>
    <row r="232" spans="1:226">
      <c r="A232" s="4"/>
      <c r="B232" s="127"/>
      <c r="C232" s="127"/>
      <c r="D232" s="127"/>
      <c r="E232" s="127"/>
      <c r="F232" s="128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4"/>
      <c r="AQ232" s="4"/>
      <c r="GT232" s="29"/>
      <c r="GU232" s="29"/>
      <c r="GV232" s="29"/>
      <c r="GW232" s="29"/>
      <c r="GX232" s="29"/>
      <c r="GY232" s="29"/>
      <c r="GZ232" s="29"/>
      <c r="HA232" s="29"/>
      <c r="HB232" s="29"/>
      <c r="HC232" s="29"/>
      <c r="HD232" s="29"/>
      <c r="HE232" s="29"/>
      <c r="HF232" s="29"/>
      <c r="HG232" s="29"/>
      <c r="HH232" s="29"/>
      <c r="HI232" s="29"/>
      <c r="HJ232" s="29"/>
      <c r="HK232" s="29"/>
      <c r="HL232" s="29"/>
      <c r="HM232" s="29"/>
      <c r="HN232" s="29"/>
      <c r="HO232" s="29"/>
      <c r="HP232" s="29"/>
      <c r="HQ232" s="29"/>
      <c r="HR232" s="29"/>
    </row>
    <row r="233" spans="1:226">
      <c r="A233" s="4"/>
      <c r="B233" s="127"/>
      <c r="C233" s="127"/>
      <c r="D233" s="127"/>
      <c r="E233" s="127"/>
      <c r="F233" s="128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4"/>
      <c r="AQ233" s="4"/>
      <c r="GT233" s="29"/>
      <c r="GU233" s="29"/>
      <c r="GV233" s="29"/>
      <c r="GW233" s="29"/>
      <c r="GX233" s="29"/>
      <c r="GY233" s="29"/>
      <c r="GZ233" s="29"/>
      <c r="HA233" s="29"/>
      <c r="HB233" s="29"/>
      <c r="HC233" s="29"/>
      <c r="HD233" s="29"/>
      <c r="HE233" s="29"/>
      <c r="HF233" s="29"/>
      <c r="HG233" s="29"/>
      <c r="HH233" s="29"/>
      <c r="HI233" s="29"/>
      <c r="HJ233" s="29"/>
      <c r="HK233" s="29"/>
      <c r="HL233" s="29"/>
      <c r="HM233" s="29"/>
      <c r="HN233" s="29"/>
      <c r="HO233" s="29"/>
      <c r="HP233" s="29"/>
      <c r="HQ233" s="29"/>
      <c r="HR233" s="29"/>
    </row>
    <row r="234" spans="1:226">
      <c r="A234" s="4"/>
      <c r="B234" s="127"/>
      <c r="C234" s="127"/>
      <c r="D234" s="127"/>
      <c r="E234" s="127"/>
      <c r="F234" s="128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4"/>
      <c r="AQ234" s="4"/>
      <c r="GT234" s="29"/>
      <c r="GU234" s="29"/>
      <c r="GV234" s="29"/>
      <c r="GW234" s="29"/>
      <c r="GX234" s="29"/>
      <c r="GY234" s="29"/>
      <c r="GZ234" s="29"/>
      <c r="HA234" s="29"/>
      <c r="HB234" s="29"/>
      <c r="HC234" s="29"/>
      <c r="HD234" s="29"/>
      <c r="HE234" s="29"/>
      <c r="HF234" s="29"/>
      <c r="HG234" s="29"/>
      <c r="HH234" s="29"/>
      <c r="HI234" s="29"/>
      <c r="HJ234" s="29"/>
      <c r="HK234" s="29"/>
      <c r="HL234" s="29"/>
      <c r="HM234" s="29"/>
      <c r="HN234" s="29"/>
      <c r="HO234" s="29"/>
      <c r="HP234" s="29"/>
      <c r="HQ234" s="29"/>
      <c r="HR234" s="29"/>
    </row>
    <row r="235" spans="1:226">
      <c r="A235" s="4"/>
      <c r="B235" s="127"/>
      <c r="C235" s="127"/>
      <c r="D235" s="127"/>
      <c r="E235" s="127"/>
      <c r="F235" s="128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4"/>
      <c r="AQ235" s="4"/>
      <c r="GT235" s="29"/>
      <c r="GU235" s="29"/>
      <c r="GV235" s="29"/>
      <c r="GW235" s="29"/>
      <c r="GX235" s="29"/>
      <c r="GY235" s="29"/>
      <c r="GZ235" s="29"/>
      <c r="HA235" s="29"/>
      <c r="HB235" s="29"/>
      <c r="HC235" s="29"/>
      <c r="HD235" s="29"/>
      <c r="HE235" s="29"/>
      <c r="HF235" s="29"/>
      <c r="HG235" s="29"/>
      <c r="HH235" s="29"/>
      <c r="HI235" s="29"/>
      <c r="HJ235" s="29"/>
      <c r="HK235" s="29"/>
      <c r="HL235" s="29"/>
      <c r="HM235" s="29"/>
      <c r="HN235" s="29"/>
      <c r="HO235" s="29"/>
      <c r="HP235" s="29"/>
      <c r="HQ235" s="29"/>
      <c r="HR235" s="29"/>
    </row>
    <row r="236" spans="1:226">
      <c r="A236" s="4"/>
      <c r="B236" s="127"/>
      <c r="C236" s="127"/>
      <c r="D236" s="127"/>
      <c r="E236" s="127"/>
      <c r="F236" s="128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4"/>
      <c r="AQ236" s="4"/>
      <c r="GT236" s="29"/>
      <c r="GU236" s="29"/>
      <c r="GV236" s="29"/>
      <c r="GW236" s="29"/>
      <c r="GX236" s="29"/>
      <c r="GY236" s="29"/>
      <c r="GZ236" s="29"/>
      <c r="HA236" s="29"/>
      <c r="HB236" s="29"/>
      <c r="HC236" s="29"/>
      <c r="HD236" s="29"/>
      <c r="HE236" s="29"/>
      <c r="HF236" s="29"/>
      <c r="HG236" s="29"/>
      <c r="HH236" s="29"/>
      <c r="HI236" s="29"/>
      <c r="HJ236" s="29"/>
      <c r="HK236" s="29"/>
      <c r="HL236" s="29"/>
      <c r="HM236" s="29"/>
      <c r="HN236" s="29"/>
      <c r="HO236" s="29"/>
      <c r="HP236" s="29"/>
      <c r="HQ236" s="29"/>
      <c r="HR236" s="29"/>
    </row>
    <row r="237" spans="1:226">
      <c r="A237" s="4"/>
      <c r="B237" s="127"/>
      <c r="C237" s="127"/>
      <c r="D237" s="127"/>
      <c r="E237" s="127"/>
      <c r="F237" s="128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4"/>
      <c r="AQ237" s="4"/>
      <c r="GT237" s="29"/>
      <c r="GU237" s="29"/>
      <c r="GV237" s="29"/>
      <c r="GW237" s="29"/>
      <c r="GX237" s="29"/>
      <c r="GY237" s="29"/>
      <c r="GZ237" s="29"/>
      <c r="HA237" s="29"/>
      <c r="HB237" s="29"/>
      <c r="HC237" s="29"/>
      <c r="HD237" s="29"/>
      <c r="HE237" s="29"/>
      <c r="HF237" s="29"/>
      <c r="HG237" s="29"/>
      <c r="HH237" s="29"/>
      <c r="HI237" s="29"/>
      <c r="HJ237" s="29"/>
      <c r="HK237" s="29"/>
      <c r="HL237" s="29"/>
      <c r="HM237" s="29"/>
      <c r="HN237" s="29"/>
      <c r="HO237" s="29"/>
      <c r="HP237" s="29"/>
      <c r="HQ237" s="29"/>
      <c r="HR237" s="29"/>
    </row>
    <row r="238" spans="1:226">
      <c r="A238" s="4"/>
      <c r="B238" s="127"/>
      <c r="C238" s="127"/>
      <c r="D238" s="127"/>
      <c r="E238" s="127"/>
      <c r="F238" s="128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4"/>
      <c r="AQ238" s="4"/>
      <c r="GT238" s="29"/>
      <c r="GU238" s="29"/>
      <c r="GV238" s="29"/>
      <c r="GW238" s="29"/>
      <c r="GX238" s="29"/>
      <c r="GY238" s="29"/>
      <c r="GZ238" s="29"/>
      <c r="HA238" s="29"/>
      <c r="HB238" s="29"/>
      <c r="HC238" s="29"/>
      <c r="HD238" s="29"/>
      <c r="HE238" s="29"/>
      <c r="HF238" s="29"/>
      <c r="HG238" s="29"/>
      <c r="HH238" s="29"/>
      <c r="HI238" s="29"/>
      <c r="HJ238" s="29"/>
      <c r="HK238" s="29"/>
      <c r="HL238" s="29"/>
      <c r="HM238" s="29"/>
      <c r="HN238" s="29"/>
      <c r="HO238" s="29"/>
      <c r="HP238" s="29"/>
      <c r="HQ238" s="29"/>
      <c r="HR238" s="29"/>
    </row>
    <row r="239" spans="1:226">
      <c r="A239" s="4"/>
      <c r="B239" s="127"/>
      <c r="C239" s="127"/>
      <c r="D239" s="127"/>
      <c r="E239" s="127"/>
      <c r="F239" s="128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4"/>
      <c r="AQ239" s="4"/>
      <c r="GT239" s="29"/>
      <c r="GU239" s="29"/>
      <c r="GV239" s="29"/>
      <c r="GW239" s="29"/>
      <c r="GX239" s="29"/>
      <c r="GY239" s="29"/>
      <c r="GZ239" s="29"/>
      <c r="HA239" s="29"/>
      <c r="HB239" s="29"/>
      <c r="HC239" s="29"/>
      <c r="HD239" s="29"/>
      <c r="HE239" s="29"/>
      <c r="HF239" s="29"/>
      <c r="HG239" s="29"/>
      <c r="HH239" s="29"/>
      <c r="HI239" s="29"/>
      <c r="HJ239" s="29"/>
      <c r="HK239" s="29"/>
      <c r="HL239" s="29"/>
      <c r="HM239" s="29"/>
      <c r="HN239" s="29"/>
      <c r="HO239" s="29"/>
      <c r="HP239" s="29"/>
      <c r="HQ239" s="29"/>
      <c r="HR239" s="29"/>
    </row>
    <row r="240" spans="1:226">
      <c r="A240" s="4"/>
      <c r="B240" s="127"/>
      <c r="C240" s="127"/>
      <c r="D240" s="127"/>
      <c r="E240" s="127"/>
      <c r="F240" s="128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4"/>
      <c r="AQ240" s="4"/>
      <c r="GT240" s="29"/>
      <c r="GU240" s="29"/>
      <c r="GV240" s="29"/>
      <c r="GW240" s="29"/>
      <c r="GX240" s="29"/>
      <c r="GY240" s="29"/>
      <c r="GZ240" s="29"/>
      <c r="HA240" s="29"/>
      <c r="HB240" s="29"/>
      <c r="HC240" s="29"/>
      <c r="HD240" s="29"/>
      <c r="HE240" s="29"/>
      <c r="HF240" s="29"/>
      <c r="HG240" s="29"/>
      <c r="HH240" s="29"/>
      <c r="HI240" s="29"/>
      <c r="HJ240" s="29"/>
      <c r="HK240" s="29"/>
      <c r="HL240" s="29"/>
      <c r="HM240" s="29"/>
      <c r="HN240" s="29"/>
      <c r="HO240" s="29"/>
      <c r="HP240" s="29"/>
      <c r="HQ240" s="29"/>
      <c r="HR240" s="29"/>
    </row>
    <row r="241" spans="1:226">
      <c r="A241" s="4"/>
      <c r="B241" s="127"/>
      <c r="C241" s="127"/>
      <c r="D241" s="127"/>
      <c r="E241" s="127"/>
      <c r="F241" s="128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4"/>
      <c r="AQ241" s="4"/>
      <c r="GT241" s="29"/>
      <c r="GU241" s="29"/>
      <c r="GV241" s="29"/>
      <c r="GW241" s="29"/>
      <c r="GX241" s="29"/>
      <c r="GY241" s="29"/>
      <c r="GZ241" s="29"/>
      <c r="HA241" s="29"/>
      <c r="HB241" s="29"/>
      <c r="HC241" s="29"/>
      <c r="HD241" s="29"/>
      <c r="HE241" s="29"/>
      <c r="HF241" s="29"/>
      <c r="HG241" s="29"/>
      <c r="HH241" s="29"/>
      <c r="HI241" s="29"/>
      <c r="HJ241" s="29"/>
      <c r="HK241" s="29"/>
      <c r="HL241" s="29"/>
      <c r="HM241" s="29"/>
      <c r="HN241" s="29"/>
      <c r="HO241" s="29"/>
      <c r="HP241" s="29"/>
      <c r="HQ241" s="29"/>
      <c r="HR241" s="29"/>
    </row>
    <row r="242" spans="1:226">
      <c r="A242" s="4"/>
      <c r="B242" s="127"/>
      <c r="C242" s="127"/>
      <c r="D242" s="127"/>
      <c r="E242" s="127"/>
      <c r="F242" s="128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4"/>
      <c r="AQ242" s="4"/>
      <c r="GT242" s="29"/>
      <c r="GU242" s="29"/>
      <c r="GV242" s="29"/>
      <c r="GW242" s="29"/>
      <c r="GX242" s="29"/>
      <c r="GY242" s="29"/>
      <c r="GZ242" s="29"/>
      <c r="HA242" s="29"/>
      <c r="HB242" s="29"/>
      <c r="HC242" s="29"/>
      <c r="HD242" s="29"/>
      <c r="HE242" s="29"/>
      <c r="HF242" s="29"/>
      <c r="HG242" s="29"/>
      <c r="HH242" s="29"/>
      <c r="HI242" s="29"/>
      <c r="HJ242" s="29"/>
      <c r="HK242" s="29"/>
      <c r="HL242" s="29"/>
      <c r="HM242" s="29"/>
      <c r="HN242" s="29"/>
      <c r="HO242" s="29"/>
      <c r="HP242" s="29"/>
      <c r="HQ242" s="29"/>
      <c r="HR242" s="29"/>
    </row>
    <row r="243" spans="1:226">
      <c r="A243" s="4"/>
      <c r="B243" s="127"/>
      <c r="C243" s="127"/>
      <c r="D243" s="127"/>
      <c r="E243" s="127"/>
      <c r="F243" s="128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4"/>
      <c r="AQ243" s="4"/>
      <c r="GT243" s="29"/>
      <c r="GU243" s="29"/>
      <c r="GV243" s="29"/>
      <c r="GW243" s="29"/>
      <c r="GX243" s="29"/>
      <c r="GY243" s="29"/>
      <c r="GZ243" s="29"/>
      <c r="HA243" s="29"/>
      <c r="HB243" s="29"/>
      <c r="HC243" s="29"/>
      <c r="HD243" s="29"/>
      <c r="HE243" s="29"/>
      <c r="HF243" s="29"/>
      <c r="HG243" s="29"/>
      <c r="HH243" s="29"/>
      <c r="HI243" s="29"/>
      <c r="HJ243" s="29"/>
      <c r="HK243" s="29"/>
      <c r="HL243" s="29"/>
      <c r="HM243" s="29"/>
      <c r="HN243" s="29"/>
      <c r="HO243" s="29"/>
      <c r="HP243" s="29"/>
      <c r="HQ243" s="29"/>
      <c r="HR243" s="29"/>
    </row>
    <row r="244" spans="1:226">
      <c r="A244" s="4"/>
      <c r="B244" s="127"/>
      <c r="C244" s="127"/>
      <c r="D244" s="127"/>
      <c r="E244" s="127"/>
      <c r="F244" s="128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4"/>
      <c r="AQ244" s="4"/>
      <c r="GT244" s="29"/>
      <c r="GU244" s="29"/>
      <c r="GV244" s="29"/>
      <c r="GW244" s="29"/>
      <c r="GX244" s="29"/>
      <c r="GY244" s="29"/>
      <c r="GZ244" s="29"/>
      <c r="HA244" s="29"/>
      <c r="HB244" s="29"/>
      <c r="HC244" s="29"/>
      <c r="HD244" s="29"/>
      <c r="HE244" s="29"/>
      <c r="HF244" s="29"/>
      <c r="HG244" s="29"/>
      <c r="HH244" s="29"/>
      <c r="HI244" s="29"/>
      <c r="HJ244" s="29"/>
      <c r="HK244" s="29"/>
      <c r="HL244" s="29"/>
      <c r="HM244" s="29"/>
      <c r="HN244" s="29"/>
      <c r="HO244" s="29"/>
      <c r="HP244" s="29"/>
      <c r="HQ244" s="29"/>
      <c r="HR244" s="29"/>
    </row>
    <row r="245" spans="1:226">
      <c r="A245" s="4"/>
      <c r="B245" s="127"/>
      <c r="C245" s="127"/>
      <c r="D245" s="127"/>
      <c r="E245" s="127"/>
      <c r="F245" s="128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4"/>
      <c r="AQ245" s="4"/>
      <c r="GT245" s="29"/>
      <c r="GU245" s="29"/>
      <c r="GV245" s="29"/>
      <c r="GW245" s="29"/>
      <c r="GX245" s="29"/>
      <c r="GY245" s="29"/>
      <c r="GZ245" s="29"/>
      <c r="HA245" s="29"/>
      <c r="HB245" s="29"/>
      <c r="HC245" s="29"/>
      <c r="HD245" s="29"/>
      <c r="HE245" s="29"/>
      <c r="HF245" s="29"/>
      <c r="HG245" s="29"/>
      <c r="HH245" s="29"/>
      <c r="HI245" s="29"/>
      <c r="HJ245" s="29"/>
      <c r="HK245" s="29"/>
      <c r="HL245" s="29"/>
      <c r="HM245" s="29"/>
      <c r="HN245" s="29"/>
      <c r="HO245" s="29"/>
      <c r="HP245" s="29"/>
      <c r="HQ245" s="29"/>
      <c r="HR245" s="29"/>
    </row>
    <row r="246" spans="1:226">
      <c r="A246" s="4"/>
      <c r="B246" s="127"/>
      <c r="C246" s="127"/>
      <c r="D246" s="127"/>
      <c r="E246" s="127"/>
      <c r="F246" s="128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4"/>
      <c r="AQ246" s="4"/>
      <c r="GT246" s="29"/>
      <c r="GU246" s="29"/>
      <c r="GV246" s="29"/>
      <c r="GW246" s="29"/>
      <c r="GX246" s="29"/>
      <c r="GY246" s="29"/>
      <c r="GZ246" s="29"/>
      <c r="HA246" s="29"/>
      <c r="HB246" s="29"/>
      <c r="HC246" s="29"/>
      <c r="HD246" s="29"/>
      <c r="HE246" s="29"/>
      <c r="HF246" s="29"/>
      <c r="HG246" s="29"/>
      <c r="HH246" s="29"/>
      <c r="HI246" s="29"/>
      <c r="HJ246" s="29"/>
      <c r="HK246" s="29"/>
      <c r="HL246" s="29"/>
      <c r="HM246" s="29"/>
      <c r="HN246" s="29"/>
      <c r="HO246" s="29"/>
      <c r="HP246" s="29"/>
      <c r="HQ246" s="29"/>
      <c r="HR246" s="29"/>
    </row>
    <row r="247" spans="1:226">
      <c r="A247" s="4"/>
      <c r="B247" s="127"/>
      <c r="C247" s="127"/>
      <c r="D247" s="127"/>
      <c r="E247" s="127"/>
      <c r="F247" s="128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4"/>
      <c r="AQ247" s="4"/>
      <c r="GT247" s="29"/>
      <c r="GU247" s="29"/>
      <c r="GV247" s="29"/>
      <c r="GW247" s="29"/>
      <c r="GX247" s="29"/>
      <c r="GY247" s="29"/>
      <c r="GZ247" s="29"/>
      <c r="HA247" s="29"/>
      <c r="HB247" s="29"/>
      <c r="HC247" s="29"/>
      <c r="HD247" s="29"/>
      <c r="HE247" s="29"/>
      <c r="HF247" s="29"/>
      <c r="HG247" s="29"/>
      <c r="HH247" s="29"/>
      <c r="HI247" s="29"/>
      <c r="HJ247" s="29"/>
      <c r="HK247" s="29"/>
      <c r="HL247" s="29"/>
      <c r="HM247" s="29"/>
      <c r="HN247" s="29"/>
      <c r="HO247" s="29"/>
      <c r="HP247" s="29"/>
      <c r="HQ247" s="29"/>
      <c r="HR247" s="29"/>
    </row>
    <row r="248" spans="1:226">
      <c r="A248" s="4"/>
      <c r="B248" s="127"/>
      <c r="C248" s="127"/>
      <c r="D248" s="127"/>
      <c r="E248" s="127"/>
      <c r="F248" s="128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4"/>
      <c r="AQ248" s="4"/>
      <c r="GT248" s="29"/>
      <c r="GU248" s="29"/>
      <c r="GV248" s="29"/>
      <c r="GW248" s="29"/>
      <c r="GX248" s="29"/>
      <c r="GY248" s="29"/>
      <c r="GZ248" s="29"/>
      <c r="HA248" s="29"/>
      <c r="HB248" s="29"/>
      <c r="HC248" s="29"/>
      <c r="HD248" s="29"/>
      <c r="HE248" s="29"/>
      <c r="HF248" s="29"/>
      <c r="HG248" s="29"/>
      <c r="HH248" s="29"/>
      <c r="HI248" s="29"/>
      <c r="HJ248" s="29"/>
      <c r="HK248" s="29"/>
      <c r="HL248" s="29"/>
      <c r="HM248" s="29"/>
      <c r="HN248" s="29"/>
      <c r="HO248" s="29"/>
      <c r="HP248" s="29"/>
      <c r="HQ248" s="29"/>
      <c r="HR248" s="29"/>
    </row>
    <row r="249" spans="1:226">
      <c r="A249" s="4"/>
      <c r="B249" s="127"/>
      <c r="C249" s="127"/>
      <c r="D249" s="127"/>
      <c r="E249" s="127"/>
      <c r="F249" s="128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4"/>
      <c r="AQ249" s="4"/>
      <c r="GT249" s="29"/>
      <c r="GU249" s="29"/>
      <c r="GV249" s="29"/>
      <c r="GW249" s="29"/>
      <c r="GX249" s="29"/>
      <c r="GY249" s="29"/>
      <c r="GZ249" s="29"/>
      <c r="HA249" s="29"/>
      <c r="HB249" s="29"/>
      <c r="HC249" s="29"/>
      <c r="HD249" s="29"/>
      <c r="HE249" s="29"/>
      <c r="HF249" s="29"/>
      <c r="HG249" s="29"/>
      <c r="HH249" s="29"/>
      <c r="HI249" s="29"/>
      <c r="HJ249" s="29"/>
      <c r="HK249" s="29"/>
      <c r="HL249" s="29"/>
      <c r="HM249" s="29"/>
      <c r="HN249" s="29"/>
      <c r="HO249" s="29"/>
      <c r="HP249" s="29"/>
      <c r="HQ249" s="29"/>
      <c r="HR249" s="29"/>
    </row>
    <row r="250" spans="1:226">
      <c r="A250" s="4"/>
      <c r="B250" s="127"/>
      <c r="C250" s="127"/>
      <c r="D250" s="127"/>
      <c r="E250" s="127"/>
      <c r="F250" s="128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4"/>
      <c r="AQ250" s="4"/>
      <c r="GT250" s="29"/>
      <c r="GU250" s="29"/>
      <c r="GV250" s="29"/>
      <c r="GW250" s="29"/>
      <c r="GX250" s="29"/>
      <c r="GY250" s="29"/>
      <c r="GZ250" s="29"/>
      <c r="HA250" s="29"/>
      <c r="HB250" s="29"/>
      <c r="HC250" s="29"/>
      <c r="HD250" s="29"/>
      <c r="HE250" s="29"/>
      <c r="HF250" s="29"/>
      <c r="HG250" s="29"/>
      <c r="HH250" s="29"/>
      <c r="HI250" s="29"/>
      <c r="HJ250" s="29"/>
      <c r="HK250" s="29"/>
      <c r="HL250" s="29"/>
      <c r="HM250" s="29"/>
      <c r="HN250" s="29"/>
      <c r="HO250" s="29"/>
      <c r="HP250" s="29"/>
      <c r="HQ250" s="29"/>
      <c r="HR250" s="29"/>
    </row>
    <row r="251" spans="1:226">
      <c r="A251" s="4"/>
      <c r="B251" s="127"/>
      <c r="C251" s="127"/>
      <c r="D251" s="127"/>
      <c r="E251" s="127"/>
      <c r="F251" s="128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4"/>
      <c r="AQ251" s="4"/>
      <c r="GT251" s="29"/>
      <c r="GU251" s="29"/>
      <c r="GV251" s="29"/>
      <c r="GW251" s="29"/>
      <c r="GX251" s="29"/>
      <c r="GY251" s="29"/>
      <c r="GZ251" s="29"/>
      <c r="HA251" s="29"/>
      <c r="HB251" s="29"/>
      <c r="HC251" s="29"/>
      <c r="HD251" s="29"/>
      <c r="HE251" s="29"/>
      <c r="HF251" s="29"/>
      <c r="HG251" s="29"/>
      <c r="HH251" s="29"/>
      <c r="HI251" s="29"/>
      <c r="HJ251" s="29"/>
      <c r="HK251" s="29"/>
      <c r="HL251" s="29"/>
      <c r="HM251" s="29"/>
      <c r="HN251" s="29"/>
      <c r="HO251" s="29"/>
      <c r="HP251" s="29"/>
      <c r="HQ251" s="29"/>
      <c r="HR251" s="29"/>
    </row>
    <row r="252" spans="1:226">
      <c r="A252" s="4"/>
      <c r="B252" s="127"/>
      <c r="C252" s="127"/>
      <c r="D252" s="127"/>
      <c r="E252" s="127"/>
      <c r="F252" s="128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4"/>
      <c r="AQ252" s="4"/>
      <c r="GT252" s="29"/>
      <c r="GU252" s="29"/>
      <c r="GV252" s="29"/>
      <c r="GW252" s="29"/>
      <c r="GX252" s="29"/>
      <c r="GY252" s="29"/>
      <c r="GZ252" s="29"/>
      <c r="HA252" s="29"/>
      <c r="HB252" s="29"/>
      <c r="HC252" s="29"/>
      <c r="HD252" s="29"/>
      <c r="HE252" s="29"/>
      <c r="HF252" s="29"/>
      <c r="HG252" s="29"/>
      <c r="HH252" s="29"/>
      <c r="HI252" s="29"/>
      <c r="HJ252" s="29"/>
      <c r="HK252" s="29"/>
      <c r="HL252" s="29"/>
      <c r="HM252" s="29"/>
      <c r="HN252" s="29"/>
      <c r="HO252" s="29"/>
      <c r="HP252" s="29"/>
      <c r="HQ252" s="29"/>
      <c r="HR252" s="29"/>
    </row>
    <row r="253" spans="1:226">
      <c r="A253" s="4"/>
      <c r="B253" s="127"/>
      <c r="C253" s="127"/>
      <c r="D253" s="127"/>
      <c r="E253" s="127"/>
      <c r="F253" s="128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4"/>
      <c r="AQ253" s="4"/>
      <c r="GT253" s="29"/>
      <c r="GU253" s="29"/>
      <c r="GV253" s="29"/>
      <c r="GW253" s="29"/>
      <c r="GX253" s="29"/>
      <c r="GY253" s="29"/>
      <c r="GZ253" s="29"/>
      <c r="HA253" s="29"/>
      <c r="HB253" s="29"/>
      <c r="HC253" s="29"/>
      <c r="HD253" s="29"/>
      <c r="HE253" s="29"/>
      <c r="HF253" s="29"/>
      <c r="HG253" s="29"/>
      <c r="HH253" s="29"/>
      <c r="HI253" s="29"/>
      <c r="HJ253" s="29"/>
      <c r="HK253" s="29"/>
      <c r="HL253" s="29"/>
      <c r="HM253" s="29"/>
      <c r="HN253" s="29"/>
      <c r="HO253" s="29"/>
      <c r="HP253" s="29"/>
      <c r="HQ253" s="29"/>
      <c r="HR253" s="29"/>
    </row>
    <row r="254" spans="1:226">
      <c r="A254" s="4"/>
      <c r="B254" s="127"/>
      <c r="C254" s="127"/>
      <c r="D254" s="127"/>
      <c r="E254" s="127"/>
      <c r="F254" s="128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4"/>
      <c r="AQ254" s="4"/>
      <c r="GT254" s="29"/>
      <c r="GU254" s="29"/>
      <c r="GV254" s="29"/>
      <c r="GW254" s="29"/>
      <c r="GX254" s="29"/>
      <c r="GY254" s="29"/>
      <c r="GZ254" s="29"/>
      <c r="HA254" s="29"/>
      <c r="HB254" s="29"/>
      <c r="HC254" s="29"/>
      <c r="HD254" s="29"/>
      <c r="HE254" s="29"/>
      <c r="HF254" s="29"/>
      <c r="HG254" s="29"/>
      <c r="HH254" s="29"/>
      <c r="HI254" s="29"/>
      <c r="HJ254" s="29"/>
      <c r="HK254" s="29"/>
      <c r="HL254" s="29"/>
      <c r="HM254" s="29"/>
      <c r="HN254" s="29"/>
      <c r="HO254" s="29"/>
      <c r="HP254" s="29"/>
      <c r="HQ254" s="29"/>
      <c r="HR254" s="29"/>
    </row>
    <row r="255" spans="1:226">
      <c r="A255" s="4"/>
      <c r="B255" s="127"/>
      <c r="C255" s="127"/>
      <c r="D255" s="127"/>
      <c r="E255" s="127"/>
      <c r="F255" s="128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4"/>
      <c r="AQ255" s="4"/>
      <c r="GT255" s="29"/>
      <c r="GU255" s="29"/>
      <c r="GV255" s="29"/>
      <c r="GW255" s="29"/>
      <c r="GX255" s="29"/>
      <c r="GY255" s="29"/>
      <c r="GZ255" s="29"/>
      <c r="HA255" s="29"/>
      <c r="HB255" s="29"/>
      <c r="HC255" s="29"/>
      <c r="HD255" s="29"/>
      <c r="HE255" s="29"/>
      <c r="HF255" s="29"/>
      <c r="HG255" s="29"/>
      <c r="HH255" s="29"/>
      <c r="HI255" s="29"/>
      <c r="HJ255" s="29"/>
      <c r="HK255" s="29"/>
      <c r="HL255" s="29"/>
      <c r="HM255" s="29"/>
      <c r="HN255" s="29"/>
      <c r="HO255" s="29"/>
      <c r="HP255" s="29"/>
      <c r="HQ255" s="29"/>
      <c r="HR255" s="29"/>
    </row>
    <row r="256" spans="1:226">
      <c r="A256" s="4"/>
      <c r="B256" s="127"/>
      <c r="C256" s="127"/>
      <c r="D256" s="127"/>
      <c r="E256" s="127"/>
      <c r="F256" s="128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4"/>
      <c r="AQ256" s="4"/>
      <c r="GT256" s="29"/>
      <c r="GU256" s="29"/>
      <c r="GV256" s="29"/>
      <c r="GW256" s="29"/>
      <c r="GX256" s="29"/>
      <c r="GY256" s="29"/>
      <c r="GZ256" s="29"/>
      <c r="HA256" s="29"/>
      <c r="HB256" s="29"/>
      <c r="HC256" s="29"/>
      <c r="HD256" s="29"/>
      <c r="HE256" s="29"/>
      <c r="HF256" s="29"/>
      <c r="HG256" s="29"/>
      <c r="HH256" s="29"/>
      <c r="HI256" s="29"/>
      <c r="HJ256" s="29"/>
      <c r="HK256" s="29"/>
      <c r="HL256" s="29"/>
      <c r="HM256" s="29"/>
      <c r="HN256" s="29"/>
      <c r="HO256" s="29"/>
      <c r="HP256" s="29"/>
      <c r="HQ256" s="29"/>
      <c r="HR256" s="29"/>
    </row>
    <row r="257" spans="1:226">
      <c r="A257" s="4"/>
      <c r="B257" s="127"/>
      <c r="C257" s="127"/>
      <c r="D257" s="127"/>
      <c r="E257" s="127"/>
      <c r="F257" s="128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4"/>
      <c r="AQ257" s="4"/>
      <c r="GT257" s="29"/>
      <c r="GU257" s="29"/>
      <c r="GV257" s="29"/>
      <c r="GW257" s="29"/>
      <c r="GX257" s="29"/>
      <c r="GY257" s="29"/>
      <c r="GZ257" s="29"/>
      <c r="HA257" s="29"/>
      <c r="HB257" s="29"/>
      <c r="HC257" s="29"/>
      <c r="HD257" s="29"/>
      <c r="HE257" s="29"/>
      <c r="HF257" s="29"/>
      <c r="HG257" s="29"/>
      <c r="HH257" s="29"/>
      <c r="HI257" s="29"/>
      <c r="HJ257" s="29"/>
      <c r="HK257" s="29"/>
      <c r="HL257" s="29"/>
      <c r="HM257" s="29"/>
      <c r="HN257" s="29"/>
      <c r="HO257" s="29"/>
      <c r="HP257" s="29"/>
      <c r="HQ257" s="29"/>
      <c r="HR257" s="29"/>
    </row>
    <row r="258" spans="1:226">
      <c r="A258" s="4"/>
      <c r="B258" s="127"/>
      <c r="C258" s="127"/>
      <c r="D258" s="127"/>
      <c r="E258" s="127"/>
      <c r="F258" s="128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4"/>
      <c r="AQ258" s="4"/>
      <c r="GT258" s="29"/>
      <c r="GU258" s="29"/>
      <c r="GV258" s="29"/>
      <c r="GW258" s="29"/>
      <c r="GX258" s="29"/>
      <c r="GY258" s="29"/>
      <c r="GZ258" s="29"/>
      <c r="HA258" s="29"/>
      <c r="HB258" s="29"/>
      <c r="HC258" s="29"/>
      <c r="HD258" s="29"/>
      <c r="HE258" s="29"/>
      <c r="HF258" s="29"/>
      <c r="HG258" s="29"/>
      <c r="HH258" s="29"/>
      <c r="HI258" s="29"/>
      <c r="HJ258" s="29"/>
      <c r="HK258" s="29"/>
      <c r="HL258" s="29"/>
      <c r="HM258" s="29"/>
      <c r="HN258" s="29"/>
      <c r="HO258" s="29"/>
      <c r="HP258" s="29"/>
      <c r="HQ258" s="29"/>
      <c r="HR258" s="29"/>
    </row>
    <row r="259" spans="1:226">
      <c r="A259" s="4"/>
      <c r="B259" s="127"/>
      <c r="C259" s="127"/>
      <c r="D259" s="127"/>
      <c r="E259" s="127"/>
      <c r="F259" s="128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4"/>
      <c r="AQ259" s="4"/>
      <c r="GT259" s="29"/>
      <c r="GU259" s="29"/>
      <c r="GV259" s="29"/>
      <c r="GW259" s="29"/>
      <c r="GX259" s="29"/>
      <c r="GY259" s="29"/>
      <c r="GZ259" s="29"/>
      <c r="HA259" s="29"/>
      <c r="HB259" s="29"/>
      <c r="HC259" s="29"/>
      <c r="HD259" s="29"/>
      <c r="HE259" s="29"/>
      <c r="HF259" s="29"/>
      <c r="HG259" s="29"/>
      <c r="HH259" s="29"/>
      <c r="HI259" s="29"/>
      <c r="HJ259" s="29"/>
      <c r="HK259" s="29"/>
      <c r="HL259" s="29"/>
      <c r="HM259" s="29"/>
      <c r="HN259" s="29"/>
      <c r="HO259" s="29"/>
      <c r="HP259" s="29"/>
      <c r="HQ259" s="29"/>
      <c r="HR259" s="29"/>
    </row>
    <row r="260" spans="1:226">
      <c r="A260" s="4"/>
      <c r="B260" s="127"/>
      <c r="C260" s="127"/>
      <c r="D260" s="127"/>
      <c r="E260" s="127"/>
      <c r="F260" s="128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4"/>
      <c r="AQ260" s="4"/>
      <c r="GT260" s="29"/>
      <c r="GU260" s="29"/>
      <c r="GV260" s="29"/>
      <c r="GW260" s="29"/>
      <c r="GX260" s="29"/>
      <c r="GY260" s="29"/>
      <c r="GZ260" s="29"/>
      <c r="HA260" s="29"/>
      <c r="HB260" s="29"/>
      <c r="HC260" s="29"/>
      <c r="HD260" s="29"/>
      <c r="HE260" s="29"/>
      <c r="HF260" s="29"/>
      <c r="HG260" s="29"/>
      <c r="HH260" s="29"/>
      <c r="HI260" s="29"/>
      <c r="HJ260" s="29"/>
      <c r="HK260" s="29"/>
      <c r="HL260" s="29"/>
      <c r="HM260" s="29"/>
      <c r="HN260" s="29"/>
      <c r="HO260" s="29"/>
      <c r="HP260" s="29"/>
      <c r="HQ260" s="29"/>
      <c r="HR260" s="29"/>
    </row>
    <row r="261" spans="1:226">
      <c r="A261" s="4"/>
      <c r="B261" s="127"/>
      <c r="C261" s="127"/>
      <c r="D261" s="127"/>
      <c r="E261" s="127"/>
      <c r="F261" s="128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4"/>
      <c r="AQ261" s="4"/>
      <c r="GT261" s="29"/>
      <c r="GU261" s="29"/>
      <c r="GV261" s="29"/>
      <c r="GW261" s="29"/>
      <c r="GX261" s="29"/>
      <c r="GY261" s="29"/>
      <c r="GZ261" s="29"/>
      <c r="HA261" s="29"/>
      <c r="HB261" s="29"/>
      <c r="HC261" s="29"/>
      <c r="HD261" s="29"/>
      <c r="HE261" s="29"/>
      <c r="HF261" s="29"/>
      <c r="HG261" s="29"/>
      <c r="HH261" s="29"/>
      <c r="HI261" s="29"/>
      <c r="HJ261" s="29"/>
      <c r="HK261" s="29"/>
      <c r="HL261" s="29"/>
      <c r="HM261" s="29"/>
      <c r="HN261" s="29"/>
      <c r="HO261" s="29"/>
      <c r="HP261" s="29"/>
      <c r="HQ261" s="29"/>
      <c r="HR261" s="29"/>
    </row>
    <row r="262" spans="1:226">
      <c r="A262" s="4"/>
      <c r="B262" s="127"/>
      <c r="C262" s="127"/>
      <c r="D262" s="127"/>
      <c r="E262" s="127"/>
      <c r="F262" s="128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4"/>
      <c r="AQ262" s="4"/>
      <c r="GT262" s="29"/>
      <c r="GU262" s="29"/>
      <c r="GV262" s="29"/>
      <c r="GW262" s="29"/>
      <c r="GX262" s="29"/>
      <c r="GY262" s="29"/>
      <c r="GZ262" s="29"/>
      <c r="HA262" s="29"/>
      <c r="HB262" s="29"/>
      <c r="HC262" s="29"/>
      <c r="HD262" s="29"/>
      <c r="HE262" s="29"/>
      <c r="HF262" s="29"/>
      <c r="HG262" s="29"/>
      <c r="HH262" s="29"/>
      <c r="HI262" s="29"/>
      <c r="HJ262" s="29"/>
      <c r="HK262" s="29"/>
      <c r="HL262" s="29"/>
      <c r="HM262" s="29"/>
      <c r="HN262" s="29"/>
      <c r="HO262" s="29"/>
      <c r="HP262" s="29"/>
      <c r="HQ262" s="29"/>
      <c r="HR262" s="29"/>
    </row>
    <row r="263" spans="1:226">
      <c r="A263" s="4"/>
      <c r="B263" s="127"/>
      <c r="C263" s="127"/>
      <c r="D263" s="127"/>
      <c r="E263" s="127"/>
      <c r="F263" s="128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4"/>
      <c r="AQ263" s="4"/>
      <c r="GT263" s="29"/>
      <c r="GU263" s="29"/>
      <c r="GV263" s="29"/>
      <c r="GW263" s="29"/>
      <c r="GX263" s="29"/>
      <c r="GY263" s="29"/>
      <c r="GZ263" s="29"/>
      <c r="HA263" s="29"/>
      <c r="HB263" s="29"/>
      <c r="HC263" s="29"/>
      <c r="HD263" s="29"/>
      <c r="HE263" s="29"/>
      <c r="HF263" s="29"/>
      <c r="HG263" s="29"/>
      <c r="HH263" s="29"/>
      <c r="HI263" s="29"/>
      <c r="HJ263" s="29"/>
      <c r="HK263" s="29"/>
      <c r="HL263" s="29"/>
      <c r="HM263" s="29"/>
      <c r="HN263" s="29"/>
      <c r="HO263" s="29"/>
      <c r="HP263" s="29"/>
      <c r="HQ263" s="29"/>
      <c r="HR263" s="29"/>
    </row>
    <row r="264" spans="1:226">
      <c r="A264" s="4"/>
      <c r="B264" s="127"/>
      <c r="C264" s="127"/>
      <c r="D264" s="127"/>
      <c r="E264" s="127"/>
      <c r="F264" s="128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4"/>
      <c r="AQ264" s="4"/>
      <c r="GT264" s="29"/>
      <c r="GU264" s="29"/>
      <c r="GV264" s="29"/>
      <c r="GW264" s="29"/>
      <c r="GX264" s="29"/>
      <c r="GY264" s="29"/>
      <c r="GZ264" s="29"/>
      <c r="HA264" s="29"/>
      <c r="HB264" s="29"/>
      <c r="HC264" s="29"/>
      <c r="HD264" s="29"/>
      <c r="HE264" s="29"/>
      <c r="HF264" s="29"/>
      <c r="HG264" s="29"/>
      <c r="HH264" s="29"/>
      <c r="HI264" s="29"/>
      <c r="HJ264" s="29"/>
      <c r="HK264" s="29"/>
      <c r="HL264" s="29"/>
      <c r="HM264" s="29"/>
      <c r="HN264" s="29"/>
      <c r="HO264" s="29"/>
      <c r="HP264" s="29"/>
      <c r="HQ264" s="29"/>
      <c r="HR264" s="29"/>
    </row>
    <row r="265" spans="1:226">
      <c r="A265" s="4"/>
      <c r="B265" s="127"/>
      <c r="C265" s="127"/>
      <c r="D265" s="127"/>
      <c r="E265" s="127"/>
      <c r="F265" s="128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4"/>
      <c r="AQ265" s="4"/>
      <c r="GT265" s="29"/>
      <c r="GU265" s="29"/>
      <c r="GV265" s="29"/>
      <c r="GW265" s="29"/>
      <c r="GX265" s="29"/>
      <c r="GY265" s="29"/>
      <c r="GZ265" s="29"/>
      <c r="HA265" s="29"/>
      <c r="HB265" s="29"/>
      <c r="HC265" s="29"/>
      <c r="HD265" s="29"/>
      <c r="HE265" s="29"/>
      <c r="HF265" s="29"/>
      <c r="HG265" s="29"/>
      <c r="HH265" s="29"/>
      <c r="HI265" s="29"/>
      <c r="HJ265" s="29"/>
      <c r="HK265" s="29"/>
      <c r="HL265" s="29"/>
      <c r="HM265" s="29"/>
      <c r="HN265" s="29"/>
      <c r="HO265" s="29"/>
      <c r="HP265" s="29"/>
      <c r="HQ265" s="29"/>
      <c r="HR265" s="29"/>
    </row>
    <row r="266" spans="1:226">
      <c r="A266" s="4"/>
      <c r="B266" s="127"/>
      <c r="C266" s="127"/>
      <c r="D266" s="127"/>
      <c r="E266" s="127"/>
      <c r="F266" s="128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4"/>
      <c r="AQ266" s="4"/>
      <c r="GT266" s="29"/>
      <c r="GU266" s="29"/>
      <c r="GV266" s="29"/>
      <c r="GW266" s="29"/>
      <c r="GX266" s="29"/>
      <c r="GY266" s="29"/>
      <c r="GZ266" s="29"/>
      <c r="HA266" s="29"/>
      <c r="HB266" s="29"/>
      <c r="HC266" s="29"/>
      <c r="HD266" s="29"/>
      <c r="HE266" s="29"/>
      <c r="HF266" s="29"/>
      <c r="HG266" s="29"/>
      <c r="HH266" s="29"/>
      <c r="HI266" s="29"/>
      <c r="HJ266" s="29"/>
      <c r="HK266" s="29"/>
      <c r="HL266" s="29"/>
      <c r="HM266" s="29"/>
      <c r="HN266" s="29"/>
      <c r="HO266" s="29"/>
      <c r="HP266" s="29"/>
      <c r="HQ266" s="29"/>
      <c r="HR266" s="29"/>
    </row>
    <row r="267" spans="1:226">
      <c r="A267" s="4"/>
      <c r="B267" s="127"/>
      <c r="C267" s="127"/>
      <c r="D267" s="127"/>
      <c r="E267" s="127"/>
      <c r="F267" s="128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4"/>
      <c r="AQ267" s="4"/>
      <c r="GT267" s="29"/>
      <c r="GU267" s="29"/>
      <c r="GV267" s="29"/>
      <c r="GW267" s="29"/>
      <c r="GX267" s="29"/>
      <c r="GY267" s="29"/>
      <c r="GZ267" s="29"/>
      <c r="HA267" s="29"/>
      <c r="HB267" s="29"/>
      <c r="HC267" s="29"/>
      <c r="HD267" s="29"/>
      <c r="HE267" s="29"/>
      <c r="HF267" s="29"/>
      <c r="HG267" s="29"/>
      <c r="HH267" s="29"/>
      <c r="HI267" s="29"/>
      <c r="HJ267" s="29"/>
      <c r="HK267" s="29"/>
      <c r="HL267" s="29"/>
      <c r="HM267" s="29"/>
      <c r="HN267" s="29"/>
      <c r="HO267" s="29"/>
      <c r="HP267" s="29"/>
      <c r="HQ267" s="29"/>
      <c r="HR267" s="29"/>
    </row>
    <row r="268" spans="1:226">
      <c r="A268" s="4"/>
      <c r="B268" s="127"/>
      <c r="C268" s="127"/>
      <c r="D268" s="127"/>
      <c r="E268" s="127"/>
      <c r="F268" s="128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4"/>
      <c r="AQ268" s="4"/>
      <c r="GT268" s="29"/>
      <c r="GU268" s="29"/>
      <c r="GV268" s="29"/>
      <c r="GW268" s="29"/>
      <c r="GX268" s="29"/>
      <c r="GY268" s="29"/>
      <c r="GZ268" s="29"/>
      <c r="HA268" s="29"/>
      <c r="HB268" s="29"/>
      <c r="HC268" s="29"/>
      <c r="HD268" s="29"/>
      <c r="HE268" s="29"/>
      <c r="HF268" s="29"/>
      <c r="HG268" s="29"/>
      <c r="HH268" s="29"/>
      <c r="HI268" s="29"/>
      <c r="HJ268" s="29"/>
      <c r="HK268" s="29"/>
      <c r="HL268" s="29"/>
      <c r="HM268" s="29"/>
      <c r="HN268" s="29"/>
      <c r="HO268" s="29"/>
      <c r="HP268" s="29"/>
      <c r="HQ268" s="29"/>
      <c r="HR268" s="29"/>
    </row>
    <row r="269" spans="1:226">
      <c r="A269" s="4"/>
      <c r="B269" s="127"/>
      <c r="C269" s="127"/>
      <c r="D269" s="127"/>
      <c r="E269" s="127"/>
      <c r="F269" s="128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4"/>
      <c r="AQ269" s="4"/>
      <c r="GT269" s="29"/>
      <c r="GU269" s="29"/>
      <c r="GV269" s="29"/>
      <c r="GW269" s="29"/>
      <c r="GX269" s="29"/>
      <c r="GY269" s="29"/>
      <c r="GZ269" s="29"/>
      <c r="HA269" s="29"/>
      <c r="HB269" s="29"/>
      <c r="HC269" s="29"/>
      <c r="HD269" s="29"/>
      <c r="HE269" s="29"/>
      <c r="HF269" s="29"/>
      <c r="HG269" s="29"/>
      <c r="HH269" s="29"/>
      <c r="HI269" s="29"/>
      <c r="HJ269" s="29"/>
      <c r="HK269" s="29"/>
      <c r="HL269" s="29"/>
      <c r="HM269" s="29"/>
      <c r="HN269" s="29"/>
      <c r="HO269" s="29"/>
      <c r="HP269" s="29"/>
      <c r="HQ269" s="29"/>
      <c r="HR269" s="29"/>
    </row>
    <row r="270" spans="1:226">
      <c r="A270" s="4"/>
      <c r="B270" s="127"/>
      <c r="C270" s="127"/>
      <c r="D270" s="127"/>
      <c r="E270" s="127"/>
      <c r="F270" s="128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4"/>
      <c r="AQ270" s="4"/>
      <c r="GT270" s="29"/>
      <c r="GU270" s="29"/>
      <c r="GV270" s="29"/>
      <c r="GW270" s="29"/>
      <c r="GX270" s="29"/>
      <c r="GY270" s="29"/>
      <c r="GZ270" s="29"/>
      <c r="HA270" s="29"/>
      <c r="HB270" s="29"/>
      <c r="HC270" s="29"/>
      <c r="HD270" s="29"/>
      <c r="HE270" s="29"/>
      <c r="HF270" s="29"/>
      <c r="HG270" s="29"/>
      <c r="HH270" s="29"/>
      <c r="HI270" s="29"/>
      <c r="HJ270" s="29"/>
      <c r="HK270" s="29"/>
      <c r="HL270" s="29"/>
      <c r="HM270" s="29"/>
      <c r="HN270" s="29"/>
      <c r="HO270" s="29"/>
      <c r="HP270" s="29"/>
      <c r="HQ270" s="29"/>
      <c r="HR270" s="29"/>
    </row>
    <row r="271" spans="1:226">
      <c r="A271" s="4"/>
      <c r="B271" s="127"/>
      <c r="C271" s="127"/>
      <c r="D271" s="127"/>
      <c r="E271" s="127"/>
      <c r="F271" s="128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4"/>
      <c r="AQ271" s="4"/>
      <c r="GT271" s="29"/>
      <c r="GU271" s="29"/>
      <c r="GV271" s="29"/>
      <c r="GW271" s="29"/>
      <c r="GX271" s="29"/>
      <c r="GY271" s="29"/>
      <c r="GZ271" s="29"/>
      <c r="HA271" s="29"/>
      <c r="HB271" s="29"/>
      <c r="HC271" s="29"/>
      <c r="HD271" s="29"/>
      <c r="HE271" s="29"/>
      <c r="HF271" s="29"/>
      <c r="HG271" s="29"/>
      <c r="HH271" s="29"/>
      <c r="HI271" s="29"/>
      <c r="HJ271" s="29"/>
      <c r="HK271" s="29"/>
      <c r="HL271" s="29"/>
      <c r="HM271" s="29"/>
      <c r="HN271" s="29"/>
      <c r="HO271" s="29"/>
      <c r="HP271" s="29"/>
      <c r="HQ271" s="29"/>
      <c r="HR271" s="29"/>
    </row>
    <row r="272" spans="1:226">
      <c r="A272" s="4"/>
      <c r="B272" s="127"/>
      <c r="C272" s="127"/>
      <c r="D272" s="127"/>
      <c r="E272" s="127"/>
      <c r="F272" s="128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4"/>
      <c r="AQ272" s="4"/>
      <c r="GT272" s="29"/>
      <c r="GU272" s="29"/>
      <c r="GV272" s="29"/>
      <c r="GW272" s="29"/>
      <c r="GX272" s="29"/>
      <c r="GY272" s="29"/>
      <c r="GZ272" s="29"/>
      <c r="HA272" s="29"/>
      <c r="HB272" s="29"/>
      <c r="HC272" s="29"/>
      <c r="HD272" s="29"/>
      <c r="HE272" s="29"/>
      <c r="HF272" s="29"/>
      <c r="HG272" s="29"/>
      <c r="HH272" s="29"/>
      <c r="HI272" s="29"/>
      <c r="HJ272" s="29"/>
      <c r="HK272" s="29"/>
      <c r="HL272" s="29"/>
      <c r="HM272" s="29"/>
      <c r="HN272" s="29"/>
      <c r="HO272" s="29"/>
      <c r="HP272" s="29"/>
      <c r="HQ272" s="29"/>
      <c r="HR272" s="29"/>
    </row>
    <row r="273" spans="1:226">
      <c r="A273" s="4"/>
      <c r="B273" s="127"/>
      <c r="C273" s="127"/>
      <c r="D273" s="127"/>
      <c r="E273" s="127"/>
      <c r="F273" s="128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4"/>
      <c r="AQ273" s="4"/>
      <c r="GT273" s="29"/>
      <c r="GU273" s="29"/>
      <c r="GV273" s="29"/>
      <c r="GW273" s="29"/>
      <c r="GX273" s="29"/>
      <c r="GY273" s="29"/>
      <c r="GZ273" s="29"/>
      <c r="HA273" s="29"/>
      <c r="HB273" s="29"/>
      <c r="HC273" s="29"/>
      <c r="HD273" s="29"/>
      <c r="HE273" s="29"/>
      <c r="HF273" s="29"/>
      <c r="HG273" s="29"/>
      <c r="HH273" s="29"/>
      <c r="HI273" s="29"/>
      <c r="HJ273" s="29"/>
      <c r="HK273" s="29"/>
      <c r="HL273" s="29"/>
      <c r="HM273" s="29"/>
      <c r="HN273" s="29"/>
      <c r="HO273" s="29"/>
      <c r="HP273" s="29"/>
      <c r="HQ273" s="29"/>
      <c r="HR273" s="29"/>
    </row>
    <row r="274" spans="1:226">
      <c r="A274" s="4"/>
      <c r="B274" s="127"/>
      <c r="C274" s="127"/>
      <c r="D274" s="127"/>
      <c r="E274" s="127"/>
      <c r="F274" s="128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4"/>
      <c r="AQ274" s="4"/>
      <c r="GT274" s="29"/>
      <c r="GU274" s="29"/>
      <c r="GV274" s="29"/>
      <c r="GW274" s="29"/>
      <c r="GX274" s="29"/>
      <c r="GY274" s="29"/>
      <c r="GZ274" s="29"/>
      <c r="HA274" s="29"/>
      <c r="HB274" s="29"/>
      <c r="HC274" s="29"/>
      <c r="HD274" s="29"/>
      <c r="HE274" s="29"/>
      <c r="HF274" s="29"/>
      <c r="HG274" s="29"/>
      <c r="HH274" s="29"/>
      <c r="HI274" s="29"/>
      <c r="HJ274" s="29"/>
      <c r="HK274" s="29"/>
      <c r="HL274" s="29"/>
      <c r="HM274" s="29"/>
      <c r="HN274" s="29"/>
      <c r="HO274" s="29"/>
      <c r="HP274" s="29"/>
      <c r="HQ274" s="29"/>
      <c r="HR274" s="29"/>
    </row>
    <row r="275" spans="1:226">
      <c r="A275" s="4"/>
      <c r="B275" s="127"/>
      <c r="C275" s="127"/>
      <c r="D275" s="127"/>
      <c r="E275" s="127"/>
      <c r="F275" s="128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4"/>
      <c r="AQ275" s="4"/>
      <c r="GT275" s="29"/>
      <c r="GU275" s="29"/>
      <c r="GV275" s="29"/>
      <c r="GW275" s="29"/>
      <c r="GX275" s="29"/>
      <c r="GY275" s="29"/>
      <c r="GZ275" s="29"/>
      <c r="HA275" s="29"/>
      <c r="HB275" s="29"/>
      <c r="HC275" s="29"/>
      <c r="HD275" s="29"/>
      <c r="HE275" s="29"/>
      <c r="HF275" s="29"/>
      <c r="HG275" s="29"/>
      <c r="HH275" s="29"/>
      <c r="HI275" s="29"/>
      <c r="HJ275" s="29"/>
      <c r="HK275" s="29"/>
      <c r="HL275" s="29"/>
      <c r="HM275" s="29"/>
      <c r="HN275" s="29"/>
      <c r="HO275" s="29"/>
      <c r="HP275" s="29"/>
      <c r="HQ275" s="29"/>
      <c r="HR275" s="29"/>
    </row>
    <row r="276" spans="1:226">
      <c r="A276" s="4"/>
      <c r="B276" s="127"/>
      <c r="C276" s="127"/>
      <c r="D276" s="127"/>
      <c r="E276" s="127"/>
      <c r="F276" s="128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4"/>
      <c r="AQ276" s="4"/>
      <c r="GT276" s="29"/>
      <c r="GU276" s="29"/>
      <c r="GV276" s="29"/>
      <c r="GW276" s="29"/>
      <c r="GX276" s="29"/>
      <c r="GY276" s="29"/>
      <c r="GZ276" s="29"/>
      <c r="HA276" s="29"/>
      <c r="HB276" s="29"/>
      <c r="HC276" s="29"/>
      <c r="HD276" s="29"/>
      <c r="HE276" s="29"/>
      <c r="HF276" s="29"/>
      <c r="HG276" s="29"/>
      <c r="HH276" s="29"/>
      <c r="HI276" s="29"/>
      <c r="HJ276" s="29"/>
      <c r="HK276" s="29"/>
      <c r="HL276" s="29"/>
      <c r="HM276" s="29"/>
      <c r="HN276" s="29"/>
      <c r="HO276" s="29"/>
      <c r="HP276" s="29"/>
      <c r="HQ276" s="29"/>
      <c r="HR276" s="29"/>
    </row>
    <row r="277" spans="1:226">
      <c r="A277" s="4"/>
      <c r="B277" s="127"/>
      <c r="C277" s="127"/>
      <c r="D277" s="127"/>
      <c r="E277" s="127"/>
      <c r="F277" s="128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4"/>
      <c r="AQ277" s="4"/>
      <c r="GT277" s="29"/>
      <c r="GU277" s="29"/>
      <c r="GV277" s="29"/>
      <c r="GW277" s="29"/>
      <c r="GX277" s="29"/>
      <c r="GY277" s="29"/>
      <c r="GZ277" s="29"/>
      <c r="HA277" s="29"/>
      <c r="HB277" s="29"/>
      <c r="HC277" s="29"/>
      <c r="HD277" s="29"/>
      <c r="HE277" s="29"/>
      <c r="HF277" s="29"/>
      <c r="HG277" s="29"/>
      <c r="HH277" s="29"/>
      <c r="HI277" s="29"/>
      <c r="HJ277" s="29"/>
      <c r="HK277" s="29"/>
      <c r="HL277" s="29"/>
      <c r="HM277" s="29"/>
      <c r="HN277" s="29"/>
      <c r="HO277" s="29"/>
      <c r="HP277" s="29"/>
      <c r="HQ277" s="29"/>
      <c r="HR277" s="29"/>
    </row>
    <row r="278" spans="1:226">
      <c r="A278" s="4"/>
      <c r="B278" s="127"/>
      <c r="C278" s="127"/>
      <c r="D278" s="127"/>
      <c r="E278" s="127"/>
      <c r="F278" s="128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4"/>
      <c r="AQ278" s="4"/>
      <c r="GT278" s="29"/>
      <c r="GU278" s="29"/>
      <c r="GV278" s="29"/>
      <c r="GW278" s="29"/>
      <c r="GX278" s="29"/>
      <c r="GY278" s="29"/>
      <c r="GZ278" s="29"/>
      <c r="HA278" s="29"/>
      <c r="HB278" s="29"/>
      <c r="HC278" s="29"/>
      <c r="HD278" s="29"/>
      <c r="HE278" s="29"/>
      <c r="HF278" s="29"/>
      <c r="HG278" s="29"/>
      <c r="HH278" s="29"/>
      <c r="HI278" s="29"/>
      <c r="HJ278" s="29"/>
      <c r="HK278" s="29"/>
      <c r="HL278" s="29"/>
      <c r="HM278" s="29"/>
      <c r="HN278" s="29"/>
      <c r="HO278" s="29"/>
      <c r="HP278" s="29"/>
      <c r="HQ278" s="29"/>
      <c r="HR278" s="29"/>
    </row>
    <row r="279" spans="1:226">
      <c r="A279" s="4"/>
      <c r="B279" s="127"/>
      <c r="C279" s="127"/>
      <c r="D279" s="127"/>
      <c r="E279" s="127"/>
      <c r="F279" s="128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4"/>
      <c r="AQ279" s="4"/>
      <c r="GT279" s="29"/>
      <c r="GU279" s="29"/>
      <c r="GV279" s="29"/>
      <c r="GW279" s="29"/>
      <c r="GX279" s="29"/>
      <c r="GY279" s="29"/>
      <c r="GZ279" s="29"/>
      <c r="HA279" s="29"/>
      <c r="HB279" s="29"/>
      <c r="HC279" s="29"/>
      <c r="HD279" s="29"/>
      <c r="HE279" s="29"/>
      <c r="HF279" s="29"/>
      <c r="HG279" s="29"/>
      <c r="HH279" s="29"/>
      <c r="HI279" s="29"/>
      <c r="HJ279" s="29"/>
      <c r="HK279" s="29"/>
      <c r="HL279" s="29"/>
      <c r="HM279" s="29"/>
      <c r="HN279" s="29"/>
      <c r="HO279" s="29"/>
      <c r="HP279" s="29"/>
      <c r="HQ279" s="29"/>
      <c r="HR279" s="29"/>
    </row>
    <row r="280" spans="1:226">
      <c r="A280" s="4"/>
      <c r="B280" s="127"/>
      <c r="C280" s="127"/>
      <c r="D280" s="127"/>
      <c r="E280" s="127"/>
      <c r="F280" s="128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4"/>
      <c r="AQ280" s="4"/>
      <c r="GT280" s="29"/>
      <c r="GU280" s="29"/>
      <c r="GV280" s="29"/>
      <c r="GW280" s="29"/>
      <c r="GX280" s="29"/>
      <c r="GY280" s="29"/>
      <c r="GZ280" s="29"/>
      <c r="HA280" s="29"/>
      <c r="HB280" s="29"/>
      <c r="HC280" s="29"/>
      <c r="HD280" s="29"/>
      <c r="HE280" s="29"/>
      <c r="HF280" s="29"/>
      <c r="HG280" s="29"/>
      <c r="HH280" s="29"/>
      <c r="HI280" s="29"/>
      <c r="HJ280" s="29"/>
      <c r="HK280" s="29"/>
      <c r="HL280" s="29"/>
      <c r="HM280" s="29"/>
      <c r="HN280" s="29"/>
      <c r="HO280" s="29"/>
      <c r="HP280" s="29"/>
      <c r="HQ280" s="29"/>
      <c r="HR280" s="29"/>
    </row>
    <row r="281" spans="1:226">
      <c r="A281" s="4"/>
      <c r="B281" s="127"/>
      <c r="C281" s="127"/>
      <c r="D281" s="127"/>
      <c r="E281" s="127"/>
      <c r="F281" s="128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4"/>
      <c r="AQ281" s="4"/>
      <c r="GT281" s="29"/>
      <c r="GU281" s="29"/>
      <c r="GV281" s="29"/>
      <c r="GW281" s="29"/>
      <c r="GX281" s="29"/>
      <c r="GY281" s="29"/>
      <c r="GZ281" s="29"/>
      <c r="HA281" s="29"/>
      <c r="HB281" s="29"/>
      <c r="HC281" s="29"/>
      <c r="HD281" s="29"/>
      <c r="HE281" s="29"/>
      <c r="HF281" s="29"/>
      <c r="HG281" s="29"/>
      <c r="HH281" s="29"/>
      <c r="HI281" s="29"/>
      <c r="HJ281" s="29"/>
      <c r="HK281" s="29"/>
      <c r="HL281" s="29"/>
      <c r="HM281" s="29"/>
      <c r="HN281" s="29"/>
      <c r="HO281" s="29"/>
      <c r="HP281" s="29"/>
      <c r="HQ281" s="29"/>
      <c r="HR281" s="29"/>
    </row>
    <row r="282" spans="1:226">
      <c r="A282" s="4"/>
      <c r="B282" s="127"/>
      <c r="C282" s="127"/>
      <c r="D282" s="127"/>
      <c r="E282" s="127"/>
      <c r="F282" s="128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4"/>
      <c r="AQ282" s="4"/>
      <c r="GT282" s="29"/>
      <c r="GU282" s="29"/>
      <c r="GV282" s="29"/>
      <c r="GW282" s="29"/>
      <c r="GX282" s="29"/>
      <c r="GY282" s="29"/>
      <c r="GZ282" s="29"/>
      <c r="HA282" s="29"/>
      <c r="HB282" s="29"/>
      <c r="HC282" s="29"/>
      <c r="HD282" s="29"/>
      <c r="HE282" s="29"/>
      <c r="HF282" s="29"/>
      <c r="HG282" s="29"/>
      <c r="HH282" s="29"/>
      <c r="HI282" s="29"/>
      <c r="HJ282" s="29"/>
      <c r="HK282" s="29"/>
      <c r="HL282" s="29"/>
      <c r="HM282" s="29"/>
      <c r="HN282" s="29"/>
      <c r="HO282" s="29"/>
      <c r="HP282" s="29"/>
      <c r="HQ282" s="29"/>
      <c r="HR282" s="29"/>
    </row>
    <row r="283" spans="1:226">
      <c r="A283" s="4"/>
      <c r="B283" s="127"/>
      <c r="C283" s="127"/>
      <c r="D283" s="127"/>
      <c r="E283" s="127"/>
      <c r="F283" s="128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4"/>
      <c r="AQ283" s="4"/>
      <c r="GT283" s="29"/>
      <c r="GU283" s="29"/>
      <c r="GV283" s="29"/>
      <c r="GW283" s="29"/>
      <c r="GX283" s="29"/>
      <c r="GY283" s="29"/>
      <c r="GZ283" s="29"/>
      <c r="HA283" s="29"/>
      <c r="HB283" s="29"/>
      <c r="HC283" s="29"/>
      <c r="HD283" s="29"/>
      <c r="HE283" s="29"/>
      <c r="HF283" s="29"/>
      <c r="HG283" s="29"/>
      <c r="HH283" s="29"/>
      <c r="HI283" s="29"/>
      <c r="HJ283" s="29"/>
      <c r="HK283" s="29"/>
      <c r="HL283" s="29"/>
      <c r="HM283" s="29"/>
      <c r="HN283" s="29"/>
      <c r="HO283" s="29"/>
      <c r="HP283" s="29"/>
      <c r="HQ283" s="29"/>
      <c r="HR283" s="29"/>
    </row>
    <row r="284" spans="1:226">
      <c r="A284" s="4"/>
      <c r="B284" s="127"/>
      <c r="C284" s="127"/>
      <c r="D284" s="127"/>
      <c r="E284" s="127"/>
      <c r="F284" s="128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4"/>
      <c r="AQ284" s="4"/>
      <c r="GT284" s="29"/>
      <c r="GU284" s="29"/>
      <c r="GV284" s="29"/>
      <c r="GW284" s="29"/>
      <c r="GX284" s="29"/>
      <c r="GY284" s="29"/>
      <c r="GZ284" s="29"/>
      <c r="HA284" s="29"/>
      <c r="HB284" s="29"/>
      <c r="HC284" s="29"/>
      <c r="HD284" s="29"/>
      <c r="HE284" s="29"/>
      <c r="HF284" s="29"/>
      <c r="HG284" s="29"/>
      <c r="HH284" s="29"/>
      <c r="HI284" s="29"/>
      <c r="HJ284" s="29"/>
      <c r="HK284" s="29"/>
      <c r="HL284" s="29"/>
      <c r="HM284" s="29"/>
      <c r="HN284" s="29"/>
      <c r="HO284" s="29"/>
      <c r="HP284" s="29"/>
      <c r="HQ284" s="29"/>
      <c r="HR284" s="29"/>
    </row>
    <row r="285" spans="1:226">
      <c r="A285" s="4"/>
      <c r="B285" s="127"/>
      <c r="C285" s="127"/>
      <c r="D285" s="127"/>
      <c r="E285" s="127"/>
      <c r="F285" s="128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4"/>
      <c r="AQ285" s="4"/>
      <c r="GT285" s="29"/>
      <c r="GU285" s="29"/>
      <c r="GV285" s="29"/>
      <c r="GW285" s="29"/>
      <c r="GX285" s="29"/>
      <c r="GY285" s="29"/>
      <c r="GZ285" s="29"/>
      <c r="HA285" s="29"/>
      <c r="HB285" s="29"/>
      <c r="HC285" s="29"/>
      <c r="HD285" s="29"/>
      <c r="HE285" s="29"/>
      <c r="HF285" s="29"/>
      <c r="HG285" s="29"/>
      <c r="HH285" s="29"/>
      <c r="HI285" s="29"/>
      <c r="HJ285" s="29"/>
      <c r="HK285" s="29"/>
      <c r="HL285" s="29"/>
      <c r="HM285" s="29"/>
      <c r="HN285" s="29"/>
      <c r="HO285" s="29"/>
      <c r="HP285" s="29"/>
      <c r="HQ285" s="29"/>
      <c r="HR285" s="29"/>
    </row>
    <row r="286" spans="1:226">
      <c r="A286" s="4"/>
      <c r="B286" s="127"/>
      <c r="C286" s="127"/>
      <c r="D286" s="127"/>
      <c r="E286" s="127"/>
      <c r="F286" s="128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4"/>
      <c r="AQ286" s="4"/>
      <c r="GT286" s="29"/>
      <c r="GU286" s="29"/>
      <c r="GV286" s="29"/>
      <c r="GW286" s="29"/>
      <c r="GX286" s="29"/>
      <c r="GY286" s="29"/>
      <c r="GZ286" s="29"/>
      <c r="HA286" s="29"/>
      <c r="HB286" s="29"/>
      <c r="HC286" s="29"/>
      <c r="HD286" s="29"/>
      <c r="HE286" s="29"/>
      <c r="HF286" s="29"/>
      <c r="HG286" s="29"/>
      <c r="HH286" s="29"/>
      <c r="HI286" s="29"/>
      <c r="HJ286" s="29"/>
      <c r="HK286" s="29"/>
      <c r="HL286" s="29"/>
      <c r="HM286" s="29"/>
      <c r="HN286" s="29"/>
      <c r="HO286" s="29"/>
      <c r="HP286" s="29"/>
      <c r="HQ286" s="29"/>
      <c r="HR286" s="29"/>
    </row>
    <row r="287" spans="1:226">
      <c r="A287" s="4"/>
      <c r="B287" s="127"/>
      <c r="C287" s="127"/>
      <c r="D287" s="127"/>
      <c r="E287" s="127"/>
      <c r="F287" s="128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4"/>
      <c r="AQ287" s="4"/>
      <c r="GT287" s="29"/>
      <c r="GU287" s="29"/>
      <c r="GV287" s="29"/>
      <c r="GW287" s="29"/>
      <c r="GX287" s="29"/>
      <c r="GY287" s="29"/>
      <c r="GZ287" s="29"/>
      <c r="HA287" s="29"/>
      <c r="HB287" s="29"/>
      <c r="HC287" s="29"/>
      <c r="HD287" s="29"/>
      <c r="HE287" s="29"/>
      <c r="HF287" s="29"/>
      <c r="HG287" s="29"/>
      <c r="HH287" s="29"/>
      <c r="HI287" s="29"/>
      <c r="HJ287" s="29"/>
      <c r="HK287" s="29"/>
      <c r="HL287" s="29"/>
      <c r="HM287" s="29"/>
      <c r="HN287" s="29"/>
      <c r="HO287" s="29"/>
      <c r="HP287" s="29"/>
      <c r="HQ287" s="29"/>
      <c r="HR287" s="29"/>
    </row>
    <row r="288" spans="1:226">
      <c r="A288" s="4"/>
      <c r="B288" s="127"/>
      <c r="C288" s="127"/>
      <c r="D288" s="127"/>
      <c r="E288" s="127"/>
      <c r="F288" s="128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4"/>
      <c r="AQ288" s="4"/>
      <c r="GT288" s="29"/>
      <c r="GU288" s="29"/>
      <c r="GV288" s="29"/>
      <c r="GW288" s="29"/>
      <c r="GX288" s="29"/>
      <c r="GY288" s="29"/>
      <c r="GZ288" s="29"/>
      <c r="HA288" s="29"/>
      <c r="HB288" s="29"/>
      <c r="HC288" s="29"/>
      <c r="HD288" s="29"/>
      <c r="HE288" s="29"/>
      <c r="HF288" s="29"/>
      <c r="HG288" s="29"/>
      <c r="HH288" s="29"/>
      <c r="HI288" s="29"/>
      <c r="HJ288" s="29"/>
      <c r="HK288" s="29"/>
      <c r="HL288" s="29"/>
      <c r="HM288" s="29"/>
      <c r="HN288" s="29"/>
      <c r="HO288" s="29"/>
      <c r="HP288" s="29"/>
      <c r="HQ288" s="29"/>
      <c r="HR288" s="29"/>
    </row>
    <row r="289" spans="1:226">
      <c r="A289" s="4"/>
      <c r="B289" s="127"/>
      <c r="C289" s="127"/>
      <c r="D289" s="127"/>
      <c r="E289" s="127"/>
      <c r="F289" s="128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4"/>
      <c r="AQ289" s="4"/>
      <c r="GT289" s="29"/>
      <c r="GU289" s="29"/>
      <c r="GV289" s="29"/>
      <c r="GW289" s="29"/>
      <c r="GX289" s="29"/>
      <c r="GY289" s="29"/>
      <c r="GZ289" s="29"/>
      <c r="HA289" s="29"/>
      <c r="HB289" s="29"/>
      <c r="HC289" s="29"/>
      <c r="HD289" s="29"/>
      <c r="HE289" s="29"/>
      <c r="HF289" s="29"/>
      <c r="HG289" s="29"/>
      <c r="HH289" s="29"/>
      <c r="HI289" s="29"/>
      <c r="HJ289" s="29"/>
      <c r="HK289" s="29"/>
      <c r="HL289" s="29"/>
      <c r="HM289" s="29"/>
      <c r="HN289" s="29"/>
      <c r="HO289" s="29"/>
      <c r="HP289" s="29"/>
      <c r="HQ289" s="29"/>
      <c r="HR289" s="29"/>
    </row>
    <row r="290" spans="1:226">
      <c r="A290" s="4"/>
      <c r="B290" s="127"/>
      <c r="C290" s="127"/>
      <c r="D290" s="127"/>
      <c r="E290" s="127"/>
      <c r="F290" s="128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4"/>
      <c r="AQ290" s="4"/>
      <c r="GT290" s="29"/>
      <c r="GU290" s="29"/>
      <c r="GV290" s="29"/>
      <c r="GW290" s="29"/>
      <c r="GX290" s="29"/>
      <c r="GY290" s="29"/>
      <c r="GZ290" s="29"/>
      <c r="HA290" s="29"/>
      <c r="HB290" s="29"/>
      <c r="HC290" s="29"/>
      <c r="HD290" s="29"/>
      <c r="HE290" s="29"/>
      <c r="HF290" s="29"/>
      <c r="HG290" s="29"/>
      <c r="HH290" s="29"/>
      <c r="HI290" s="29"/>
      <c r="HJ290" s="29"/>
      <c r="HK290" s="29"/>
      <c r="HL290" s="29"/>
      <c r="HM290" s="29"/>
      <c r="HN290" s="29"/>
      <c r="HO290" s="29"/>
      <c r="HP290" s="29"/>
      <c r="HQ290" s="29"/>
      <c r="HR290" s="29"/>
    </row>
    <row r="291" spans="1:226">
      <c r="A291" s="4"/>
      <c r="B291" s="127"/>
      <c r="C291" s="127"/>
      <c r="D291" s="127"/>
      <c r="E291" s="127"/>
      <c r="F291" s="128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4"/>
      <c r="AQ291" s="4"/>
      <c r="GT291" s="29"/>
      <c r="GU291" s="29"/>
      <c r="GV291" s="29"/>
      <c r="GW291" s="29"/>
      <c r="GX291" s="29"/>
      <c r="GY291" s="29"/>
      <c r="GZ291" s="29"/>
      <c r="HA291" s="29"/>
      <c r="HB291" s="29"/>
      <c r="HC291" s="29"/>
      <c r="HD291" s="29"/>
      <c r="HE291" s="29"/>
      <c r="HF291" s="29"/>
      <c r="HG291" s="29"/>
      <c r="HH291" s="29"/>
      <c r="HI291" s="29"/>
      <c r="HJ291" s="29"/>
      <c r="HK291" s="29"/>
      <c r="HL291" s="29"/>
      <c r="HM291" s="29"/>
      <c r="HN291" s="29"/>
      <c r="HO291" s="29"/>
      <c r="HP291" s="29"/>
      <c r="HQ291" s="29"/>
      <c r="HR291" s="29"/>
    </row>
    <row r="292" spans="1:226">
      <c r="A292" s="4"/>
      <c r="B292" s="127"/>
      <c r="C292" s="127"/>
      <c r="D292" s="127"/>
      <c r="E292" s="127"/>
      <c r="F292" s="128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4"/>
      <c r="AQ292" s="4"/>
      <c r="GT292" s="29"/>
      <c r="GU292" s="29"/>
      <c r="GV292" s="29"/>
      <c r="GW292" s="29"/>
      <c r="GX292" s="29"/>
      <c r="GY292" s="29"/>
      <c r="GZ292" s="29"/>
      <c r="HA292" s="29"/>
      <c r="HB292" s="29"/>
      <c r="HC292" s="29"/>
      <c r="HD292" s="29"/>
      <c r="HE292" s="29"/>
      <c r="HF292" s="29"/>
      <c r="HG292" s="29"/>
      <c r="HH292" s="29"/>
      <c r="HI292" s="29"/>
      <c r="HJ292" s="29"/>
      <c r="HK292" s="29"/>
      <c r="HL292" s="29"/>
      <c r="HM292" s="29"/>
      <c r="HN292" s="29"/>
      <c r="HO292" s="29"/>
      <c r="HP292" s="29"/>
      <c r="HQ292" s="29"/>
      <c r="HR292" s="29"/>
    </row>
    <row r="293" spans="1:226">
      <c r="A293" s="4"/>
      <c r="B293" s="127"/>
      <c r="C293" s="127"/>
      <c r="D293" s="127"/>
      <c r="E293" s="127"/>
      <c r="F293" s="128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4"/>
      <c r="AQ293" s="4"/>
      <c r="GT293" s="29"/>
      <c r="GU293" s="29"/>
      <c r="GV293" s="29"/>
      <c r="GW293" s="29"/>
      <c r="GX293" s="29"/>
      <c r="GY293" s="29"/>
      <c r="GZ293" s="29"/>
      <c r="HA293" s="29"/>
      <c r="HB293" s="29"/>
      <c r="HC293" s="29"/>
      <c r="HD293" s="29"/>
      <c r="HE293" s="29"/>
      <c r="HF293" s="29"/>
      <c r="HG293" s="29"/>
      <c r="HH293" s="29"/>
      <c r="HI293" s="29"/>
      <c r="HJ293" s="29"/>
      <c r="HK293" s="29"/>
      <c r="HL293" s="29"/>
      <c r="HM293" s="29"/>
      <c r="HN293" s="29"/>
      <c r="HO293" s="29"/>
      <c r="HP293" s="29"/>
      <c r="HQ293" s="29"/>
      <c r="HR293" s="29"/>
    </row>
    <row r="294" spans="1:226">
      <c r="A294" s="4"/>
      <c r="B294" s="127"/>
      <c r="C294" s="127"/>
      <c r="D294" s="127"/>
      <c r="E294" s="127"/>
      <c r="F294" s="128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4"/>
      <c r="AQ294" s="4"/>
      <c r="GT294" s="29"/>
      <c r="GU294" s="29"/>
      <c r="GV294" s="29"/>
      <c r="GW294" s="29"/>
      <c r="GX294" s="29"/>
      <c r="GY294" s="29"/>
      <c r="GZ294" s="29"/>
      <c r="HA294" s="29"/>
      <c r="HB294" s="29"/>
      <c r="HC294" s="29"/>
      <c r="HD294" s="29"/>
      <c r="HE294" s="29"/>
      <c r="HF294" s="29"/>
      <c r="HG294" s="29"/>
      <c r="HH294" s="29"/>
      <c r="HI294" s="29"/>
      <c r="HJ294" s="29"/>
      <c r="HK294" s="29"/>
      <c r="HL294" s="29"/>
      <c r="HM294" s="29"/>
      <c r="HN294" s="29"/>
      <c r="HO294" s="29"/>
      <c r="HP294" s="29"/>
      <c r="HQ294" s="29"/>
      <c r="HR294" s="29"/>
    </row>
    <row r="295" spans="1:226">
      <c r="A295" s="4"/>
      <c r="B295" s="127"/>
      <c r="C295" s="127"/>
      <c r="D295" s="127"/>
      <c r="E295" s="127"/>
      <c r="F295" s="128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4"/>
      <c r="AQ295" s="4"/>
      <c r="GT295" s="29"/>
      <c r="GU295" s="29"/>
      <c r="GV295" s="29"/>
      <c r="GW295" s="29"/>
      <c r="GX295" s="29"/>
      <c r="GY295" s="29"/>
      <c r="GZ295" s="29"/>
      <c r="HA295" s="29"/>
      <c r="HB295" s="29"/>
      <c r="HC295" s="29"/>
      <c r="HD295" s="29"/>
      <c r="HE295" s="29"/>
      <c r="HF295" s="29"/>
      <c r="HG295" s="29"/>
      <c r="HH295" s="29"/>
      <c r="HI295" s="29"/>
      <c r="HJ295" s="29"/>
      <c r="HK295" s="29"/>
      <c r="HL295" s="29"/>
      <c r="HM295" s="29"/>
      <c r="HN295" s="29"/>
      <c r="HO295" s="29"/>
      <c r="HP295" s="29"/>
      <c r="HQ295" s="29"/>
      <c r="HR295" s="29"/>
    </row>
    <row r="296" spans="1:226">
      <c r="A296" s="4"/>
      <c r="B296" s="127"/>
      <c r="C296" s="127"/>
      <c r="D296" s="127"/>
      <c r="E296" s="127"/>
      <c r="F296" s="128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4"/>
      <c r="AQ296" s="4"/>
      <c r="GT296" s="29"/>
      <c r="GU296" s="29"/>
      <c r="GV296" s="29"/>
      <c r="GW296" s="29"/>
      <c r="GX296" s="29"/>
      <c r="GY296" s="29"/>
      <c r="GZ296" s="29"/>
      <c r="HA296" s="29"/>
      <c r="HB296" s="29"/>
      <c r="HC296" s="29"/>
      <c r="HD296" s="29"/>
      <c r="HE296" s="29"/>
      <c r="HF296" s="29"/>
      <c r="HG296" s="29"/>
      <c r="HH296" s="29"/>
      <c r="HI296" s="29"/>
      <c r="HJ296" s="29"/>
      <c r="HK296" s="29"/>
      <c r="HL296" s="29"/>
      <c r="HM296" s="29"/>
      <c r="HN296" s="29"/>
      <c r="HO296" s="29"/>
      <c r="HP296" s="29"/>
      <c r="HQ296" s="29"/>
      <c r="HR296" s="29"/>
    </row>
    <row r="297" spans="1:226">
      <c r="A297" s="4"/>
      <c r="B297" s="127"/>
      <c r="C297" s="127"/>
      <c r="D297" s="127"/>
      <c r="E297" s="127"/>
      <c r="F297" s="128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4"/>
      <c r="AQ297" s="4"/>
      <c r="GT297" s="29"/>
      <c r="GU297" s="29"/>
      <c r="GV297" s="29"/>
      <c r="GW297" s="29"/>
      <c r="GX297" s="29"/>
      <c r="GY297" s="29"/>
      <c r="GZ297" s="29"/>
      <c r="HA297" s="29"/>
      <c r="HB297" s="29"/>
      <c r="HC297" s="29"/>
      <c r="HD297" s="29"/>
      <c r="HE297" s="29"/>
      <c r="HF297" s="29"/>
      <c r="HG297" s="29"/>
      <c r="HH297" s="29"/>
      <c r="HI297" s="29"/>
      <c r="HJ297" s="29"/>
      <c r="HK297" s="29"/>
      <c r="HL297" s="29"/>
      <c r="HM297" s="29"/>
      <c r="HN297" s="29"/>
      <c r="HO297" s="29"/>
      <c r="HP297" s="29"/>
      <c r="HQ297" s="29"/>
      <c r="HR297" s="29"/>
    </row>
    <row r="298" spans="1:226">
      <c r="A298" s="4"/>
      <c r="B298" s="127"/>
      <c r="C298" s="127"/>
      <c r="D298" s="127"/>
      <c r="E298" s="127"/>
      <c r="F298" s="128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4"/>
      <c r="AQ298" s="4"/>
      <c r="GT298" s="29"/>
      <c r="GU298" s="29"/>
      <c r="GV298" s="29"/>
      <c r="GW298" s="29"/>
      <c r="GX298" s="29"/>
      <c r="GY298" s="29"/>
      <c r="GZ298" s="29"/>
      <c r="HA298" s="29"/>
      <c r="HB298" s="29"/>
      <c r="HC298" s="29"/>
      <c r="HD298" s="29"/>
      <c r="HE298" s="29"/>
      <c r="HF298" s="29"/>
      <c r="HG298" s="29"/>
      <c r="HH298" s="29"/>
      <c r="HI298" s="29"/>
      <c r="HJ298" s="29"/>
      <c r="HK298" s="29"/>
      <c r="HL298" s="29"/>
      <c r="HM298" s="29"/>
      <c r="HN298" s="29"/>
      <c r="HO298" s="29"/>
      <c r="HP298" s="29"/>
      <c r="HQ298" s="29"/>
      <c r="HR298" s="29"/>
    </row>
    <row r="299" spans="1:226">
      <c r="A299" s="4"/>
      <c r="B299" s="127"/>
      <c r="C299" s="127"/>
      <c r="D299" s="127"/>
      <c r="E299" s="127"/>
      <c r="F299" s="128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4"/>
      <c r="AQ299" s="4"/>
      <c r="GT299" s="29"/>
      <c r="GU299" s="29"/>
      <c r="GV299" s="29"/>
      <c r="GW299" s="29"/>
      <c r="GX299" s="29"/>
      <c r="GY299" s="29"/>
      <c r="GZ299" s="29"/>
      <c r="HA299" s="29"/>
      <c r="HB299" s="29"/>
      <c r="HC299" s="29"/>
      <c r="HD299" s="29"/>
      <c r="HE299" s="29"/>
      <c r="HF299" s="29"/>
      <c r="HG299" s="29"/>
      <c r="HH299" s="29"/>
      <c r="HI299" s="29"/>
      <c r="HJ299" s="29"/>
      <c r="HK299" s="29"/>
      <c r="HL299" s="29"/>
      <c r="HM299" s="29"/>
      <c r="HN299" s="29"/>
      <c r="HO299" s="29"/>
      <c r="HP299" s="29"/>
      <c r="HQ299" s="29"/>
      <c r="HR299" s="29"/>
    </row>
    <row r="300" spans="1:226">
      <c r="A300" s="4"/>
      <c r="B300" s="127"/>
      <c r="C300" s="127"/>
      <c r="D300" s="127"/>
      <c r="E300" s="127"/>
      <c r="F300" s="128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4"/>
      <c r="AQ300" s="4"/>
      <c r="GT300" s="29"/>
      <c r="GU300" s="29"/>
      <c r="GV300" s="29"/>
      <c r="GW300" s="29"/>
      <c r="GX300" s="29"/>
      <c r="GY300" s="29"/>
      <c r="GZ300" s="29"/>
      <c r="HA300" s="29"/>
      <c r="HB300" s="29"/>
      <c r="HC300" s="29"/>
      <c r="HD300" s="29"/>
      <c r="HE300" s="29"/>
      <c r="HF300" s="29"/>
      <c r="HG300" s="29"/>
      <c r="HH300" s="29"/>
      <c r="HI300" s="29"/>
      <c r="HJ300" s="29"/>
      <c r="HK300" s="29"/>
      <c r="HL300" s="29"/>
      <c r="HM300" s="29"/>
      <c r="HN300" s="29"/>
      <c r="HO300" s="29"/>
      <c r="HP300" s="29"/>
      <c r="HQ300" s="29"/>
      <c r="HR300" s="29"/>
    </row>
    <row r="301" spans="1:226">
      <c r="A301" s="4"/>
      <c r="B301" s="127"/>
      <c r="C301" s="127"/>
      <c r="D301" s="127"/>
      <c r="E301" s="127"/>
      <c r="F301" s="128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4"/>
      <c r="AQ301" s="4"/>
      <c r="GT301" s="29"/>
      <c r="GU301" s="29"/>
      <c r="GV301" s="29"/>
      <c r="GW301" s="29"/>
      <c r="GX301" s="29"/>
      <c r="GY301" s="29"/>
      <c r="GZ301" s="29"/>
      <c r="HA301" s="29"/>
      <c r="HB301" s="29"/>
      <c r="HC301" s="29"/>
      <c r="HD301" s="29"/>
      <c r="HE301" s="29"/>
      <c r="HF301" s="29"/>
      <c r="HG301" s="29"/>
      <c r="HH301" s="29"/>
      <c r="HI301" s="29"/>
      <c r="HJ301" s="29"/>
      <c r="HK301" s="29"/>
      <c r="HL301" s="29"/>
      <c r="HM301" s="29"/>
      <c r="HN301" s="29"/>
      <c r="HO301" s="29"/>
      <c r="HP301" s="29"/>
      <c r="HQ301" s="29"/>
      <c r="HR301" s="29"/>
    </row>
    <row r="302" spans="1:226">
      <c r="A302" s="4"/>
      <c r="B302" s="127"/>
      <c r="C302" s="127"/>
      <c r="D302" s="127"/>
      <c r="E302" s="127"/>
      <c r="F302" s="128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4"/>
      <c r="AQ302" s="4"/>
      <c r="GT302" s="29"/>
      <c r="GU302" s="29"/>
      <c r="GV302" s="29"/>
      <c r="GW302" s="29"/>
      <c r="GX302" s="29"/>
      <c r="GY302" s="29"/>
      <c r="GZ302" s="29"/>
      <c r="HA302" s="29"/>
      <c r="HB302" s="29"/>
      <c r="HC302" s="29"/>
      <c r="HD302" s="29"/>
      <c r="HE302" s="29"/>
      <c r="HF302" s="29"/>
      <c r="HG302" s="29"/>
      <c r="HH302" s="29"/>
      <c r="HI302" s="29"/>
      <c r="HJ302" s="29"/>
      <c r="HK302" s="29"/>
      <c r="HL302" s="29"/>
      <c r="HM302" s="29"/>
      <c r="HN302" s="29"/>
      <c r="HO302" s="29"/>
      <c r="HP302" s="29"/>
      <c r="HQ302" s="29"/>
      <c r="HR302" s="29"/>
    </row>
    <row r="303" spans="1:226">
      <c r="A303" s="4"/>
      <c r="B303" s="127"/>
      <c r="C303" s="127"/>
      <c r="D303" s="127"/>
      <c r="E303" s="127"/>
      <c r="F303" s="128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4"/>
      <c r="AQ303" s="4"/>
      <c r="GT303" s="29"/>
      <c r="GU303" s="29"/>
      <c r="GV303" s="29"/>
      <c r="GW303" s="29"/>
      <c r="GX303" s="29"/>
      <c r="GY303" s="29"/>
      <c r="GZ303" s="29"/>
      <c r="HA303" s="29"/>
      <c r="HB303" s="29"/>
      <c r="HC303" s="29"/>
      <c r="HD303" s="29"/>
      <c r="HE303" s="29"/>
      <c r="HF303" s="29"/>
      <c r="HG303" s="29"/>
      <c r="HH303" s="29"/>
      <c r="HI303" s="29"/>
      <c r="HJ303" s="29"/>
      <c r="HK303" s="29"/>
      <c r="HL303" s="29"/>
      <c r="HM303" s="29"/>
      <c r="HN303" s="29"/>
      <c r="HO303" s="29"/>
      <c r="HP303" s="29"/>
      <c r="HQ303" s="29"/>
      <c r="HR303" s="29"/>
    </row>
    <row r="304" spans="1:226">
      <c r="A304" s="4"/>
      <c r="B304" s="127"/>
      <c r="C304" s="127"/>
      <c r="D304" s="127"/>
      <c r="E304" s="127"/>
      <c r="F304" s="128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4"/>
      <c r="AQ304" s="4"/>
      <c r="GT304" s="29"/>
      <c r="GU304" s="29"/>
      <c r="GV304" s="29"/>
      <c r="GW304" s="29"/>
      <c r="GX304" s="29"/>
      <c r="GY304" s="29"/>
      <c r="GZ304" s="29"/>
      <c r="HA304" s="29"/>
      <c r="HB304" s="29"/>
      <c r="HC304" s="29"/>
      <c r="HD304" s="29"/>
      <c r="HE304" s="29"/>
      <c r="HF304" s="29"/>
      <c r="HG304" s="29"/>
      <c r="HH304" s="29"/>
      <c r="HI304" s="29"/>
      <c r="HJ304" s="29"/>
      <c r="HK304" s="29"/>
      <c r="HL304" s="29"/>
      <c r="HM304" s="29"/>
      <c r="HN304" s="29"/>
      <c r="HO304" s="29"/>
      <c r="HP304" s="29"/>
      <c r="HQ304" s="29"/>
      <c r="HR304" s="29"/>
    </row>
    <row r="305" spans="1:226">
      <c r="A305" s="4"/>
      <c r="B305" s="127"/>
      <c r="C305" s="127"/>
      <c r="D305" s="127"/>
      <c r="E305" s="127"/>
      <c r="F305" s="128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4"/>
      <c r="AQ305" s="4"/>
      <c r="GT305" s="29"/>
      <c r="GU305" s="29"/>
      <c r="GV305" s="29"/>
      <c r="GW305" s="29"/>
      <c r="GX305" s="29"/>
      <c r="GY305" s="29"/>
      <c r="GZ305" s="29"/>
      <c r="HA305" s="29"/>
      <c r="HB305" s="29"/>
      <c r="HC305" s="29"/>
      <c r="HD305" s="29"/>
      <c r="HE305" s="29"/>
      <c r="HF305" s="29"/>
      <c r="HG305" s="29"/>
      <c r="HH305" s="29"/>
      <c r="HI305" s="29"/>
      <c r="HJ305" s="29"/>
      <c r="HK305" s="29"/>
      <c r="HL305" s="29"/>
      <c r="HM305" s="29"/>
      <c r="HN305" s="29"/>
      <c r="HO305" s="29"/>
      <c r="HP305" s="29"/>
      <c r="HQ305" s="29"/>
      <c r="HR305" s="29"/>
    </row>
    <row r="306" spans="1:226">
      <c r="A306" s="4"/>
      <c r="B306" s="127"/>
      <c r="C306" s="127"/>
      <c r="D306" s="127"/>
      <c r="E306" s="127"/>
      <c r="F306" s="128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4"/>
      <c r="AQ306" s="4"/>
      <c r="GT306" s="29"/>
      <c r="GU306" s="29"/>
      <c r="GV306" s="29"/>
      <c r="GW306" s="29"/>
      <c r="GX306" s="29"/>
      <c r="GY306" s="29"/>
      <c r="GZ306" s="29"/>
      <c r="HA306" s="29"/>
      <c r="HB306" s="29"/>
      <c r="HC306" s="29"/>
      <c r="HD306" s="29"/>
      <c r="HE306" s="29"/>
      <c r="HF306" s="29"/>
      <c r="HG306" s="29"/>
      <c r="HH306" s="29"/>
      <c r="HI306" s="29"/>
      <c r="HJ306" s="29"/>
      <c r="HK306" s="29"/>
      <c r="HL306" s="29"/>
      <c r="HM306" s="29"/>
      <c r="HN306" s="29"/>
      <c r="HO306" s="29"/>
      <c r="HP306" s="29"/>
      <c r="HQ306" s="29"/>
      <c r="HR306" s="29"/>
    </row>
    <row r="307" spans="1:226">
      <c r="A307" s="4"/>
      <c r="B307" s="127"/>
      <c r="C307" s="127"/>
      <c r="D307" s="127"/>
      <c r="E307" s="127"/>
      <c r="F307" s="128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4"/>
      <c r="AQ307" s="4"/>
      <c r="GT307" s="29"/>
      <c r="GU307" s="29"/>
      <c r="GV307" s="29"/>
      <c r="GW307" s="29"/>
      <c r="GX307" s="29"/>
      <c r="GY307" s="29"/>
      <c r="GZ307" s="29"/>
      <c r="HA307" s="29"/>
      <c r="HB307" s="29"/>
      <c r="HC307" s="29"/>
      <c r="HD307" s="29"/>
      <c r="HE307" s="29"/>
      <c r="HF307" s="29"/>
      <c r="HG307" s="29"/>
      <c r="HH307" s="29"/>
      <c r="HI307" s="29"/>
      <c r="HJ307" s="29"/>
      <c r="HK307" s="29"/>
      <c r="HL307" s="29"/>
      <c r="HM307" s="29"/>
      <c r="HN307" s="29"/>
      <c r="HO307" s="29"/>
      <c r="HP307" s="29"/>
      <c r="HQ307" s="29"/>
      <c r="HR307" s="29"/>
    </row>
    <row r="308" spans="1:226">
      <c r="A308" s="4"/>
      <c r="B308" s="127"/>
      <c r="C308" s="127"/>
      <c r="D308" s="127"/>
      <c r="E308" s="127"/>
      <c r="F308" s="128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4"/>
      <c r="AQ308" s="4"/>
      <c r="GT308" s="29"/>
      <c r="GU308" s="29"/>
      <c r="GV308" s="29"/>
      <c r="GW308" s="29"/>
      <c r="GX308" s="29"/>
      <c r="GY308" s="29"/>
      <c r="GZ308" s="29"/>
      <c r="HA308" s="29"/>
      <c r="HB308" s="29"/>
      <c r="HC308" s="29"/>
      <c r="HD308" s="29"/>
      <c r="HE308" s="29"/>
      <c r="HF308" s="29"/>
      <c r="HG308" s="29"/>
      <c r="HH308" s="29"/>
      <c r="HI308" s="29"/>
      <c r="HJ308" s="29"/>
      <c r="HK308" s="29"/>
      <c r="HL308" s="29"/>
      <c r="HM308" s="29"/>
      <c r="HN308" s="29"/>
      <c r="HO308" s="29"/>
      <c r="HP308" s="29"/>
      <c r="HQ308" s="29"/>
      <c r="HR308" s="29"/>
    </row>
    <row r="309" spans="1:226">
      <c r="A309" s="4"/>
      <c r="B309" s="127"/>
      <c r="C309" s="127"/>
      <c r="D309" s="127"/>
      <c r="E309" s="127"/>
      <c r="F309" s="128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4"/>
      <c r="AQ309" s="4"/>
      <c r="GT309" s="29"/>
      <c r="GU309" s="29"/>
      <c r="GV309" s="29"/>
      <c r="GW309" s="29"/>
      <c r="GX309" s="29"/>
      <c r="GY309" s="29"/>
      <c r="GZ309" s="29"/>
      <c r="HA309" s="29"/>
      <c r="HB309" s="29"/>
      <c r="HC309" s="29"/>
      <c r="HD309" s="29"/>
      <c r="HE309" s="29"/>
      <c r="HF309" s="29"/>
      <c r="HG309" s="29"/>
      <c r="HH309" s="29"/>
      <c r="HI309" s="29"/>
      <c r="HJ309" s="29"/>
      <c r="HK309" s="29"/>
      <c r="HL309" s="29"/>
      <c r="HM309" s="29"/>
      <c r="HN309" s="29"/>
      <c r="HO309" s="29"/>
      <c r="HP309" s="29"/>
      <c r="HQ309" s="29"/>
      <c r="HR309" s="29"/>
    </row>
    <row r="310" spans="1:226">
      <c r="A310" s="4"/>
      <c r="B310" s="127"/>
      <c r="C310" s="127"/>
      <c r="D310" s="127"/>
      <c r="E310" s="127"/>
      <c r="F310" s="128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4"/>
      <c r="AQ310" s="4"/>
      <c r="GT310" s="29"/>
      <c r="GU310" s="29"/>
      <c r="GV310" s="29"/>
      <c r="GW310" s="29"/>
      <c r="GX310" s="29"/>
      <c r="GY310" s="29"/>
      <c r="GZ310" s="29"/>
      <c r="HA310" s="29"/>
      <c r="HB310" s="29"/>
      <c r="HC310" s="29"/>
      <c r="HD310" s="29"/>
      <c r="HE310" s="29"/>
      <c r="HF310" s="29"/>
      <c r="HG310" s="29"/>
      <c r="HH310" s="29"/>
      <c r="HI310" s="29"/>
      <c r="HJ310" s="29"/>
      <c r="HK310" s="29"/>
      <c r="HL310" s="29"/>
      <c r="HM310" s="29"/>
      <c r="HN310" s="29"/>
      <c r="HO310" s="29"/>
      <c r="HP310" s="29"/>
      <c r="HQ310" s="29"/>
      <c r="HR310" s="29"/>
    </row>
    <row r="311" spans="1:226">
      <c r="A311" s="4"/>
      <c r="B311" s="127"/>
      <c r="C311" s="127"/>
      <c r="D311" s="127"/>
      <c r="E311" s="127"/>
      <c r="F311" s="128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4"/>
      <c r="AQ311" s="4"/>
      <c r="GT311" s="29"/>
      <c r="GU311" s="29"/>
      <c r="GV311" s="29"/>
      <c r="GW311" s="29"/>
      <c r="GX311" s="29"/>
      <c r="GY311" s="29"/>
      <c r="GZ311" s="29"/>
      <c r="HA311" s="29"/>
      <c r="HB311" s="29"/>
      <c r="HC311" s="29"/>
      <c r="HD311" s="29"/>
      <c r="HE311" s="29"/>
      <c r="HF311" s="29"/>
      <c r="HG311" s="29"/>
      <c r="HH311" s="29"/>
      <c r="HI311" s="29"/>
      <c r="HJ311" s="29"/>
      <c r="HK311" s="29"/>
      <c r="HL311" s="29"/>
      <c r="HM311" s="29"/>
      <c r="HN311" s="29"/>
      <c r="HO311" s="29"/>
      <c r="HP311" s="29"/>
      <c r="HQ311" s="29"/>
      <c r="HR311" s="29"/>
    </row>
    <row r="312" spans="1:226">
      <c r="A312" s="4"/>
      <c r="B312" s="127"/>
      <c r="C312" s="127"/>
      <c r="D312" s="127"/>
      <c r="E312" s="127"/>
      <c r="F312" s="128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4"/>
      <c r="AQ312" s="4"/>
      <c r="GT312" s="29"/>
      <c r="GU312" s="29"/>
      <c r="GV312" s="29"/>
      <c r="GW312" s="29"/>
      <c r="GX312" s="29"/>
      <c r="GY312" s="29"/>
      <c r="GZ312" s="29"/>
      <c r="HA312" s="29"/>
      <c r="HB312" s="29"/>
      <c r="HC312" s="29"/>
      <c r="HD312" s="29"/>
      <c r="HE312" s="29"/>
      <c r="HF312" s="29"/>
      <c r="HG312" s="29"/>
      <c r="HH312" s="29"/>
      <c r="HI312" s="29"/>
      <c r="HJ312" s="29"/>
      <c r="HK312" s="29"/>
      <c r="HL312" s="29"/>
      <c r="HM312" s="29"/>
      <c r="HN312" s="29"/>
      <c r="HO312" s="29"/>
      <c r="HP312" s="29"/>
      <c r="HQ312" s="29"/>
      <c r="HR312" s="29"/>
    </row>
    <row r="313" spans="1:226">
      <c r="A313" s="4"/>
      <c r="B313" s="127"/>
      <c r="C313" s="127"/>
      <c r="D313" s="127"/>
      <c r="E313" s="127"/>
      <c r="F313" s="128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4"/>
      <c r="AQ313" s="4"/>
      <c r="GT313" s="29"/>
      <c r="GU313" s="29"/>
      <c r="GV313" s="29"/>
      <c r="GW313" s="29"/>
      <c r="GX313" s="29"/>
      <c r="GY313" s="29"/>
      <c r="GZ313" s="29"/>
      <c r="HA313" s="29"/>
      <c r="HB313" s="29"/>
      <c r="HC313" s="29"/>
      <c r="HD313" s="29"/>
      <c r="HE313" s="29"/>
      <c r="HF313" s="29"/>
      <c r="HG313" s="29"/>
      <c r="HH313" s="29"/>
      <c r="HI313" s="29"/>
      <c r="HJ313" s="29"/>
      <c r="HK313" s="29"/>
      <c r="HL313" s="29"/>
      <c r="HM313" s="29"/>
      <c r="HN313" s="29"/>
      <c r="HO313" s="29"/>
      <c r="HP313" s="29"/>
      <c r="HQ313" s="29"/>
      <c r="HR313" s="29"/>
    </row>
    <row r="314" spans="1:226">
      <c r="A314" s="4"/>
      <c r="B314" s="127"/>
      <c r="C314" s="127"/>
      <c r="D314" s="127"/>
      <c r="E314" s="127"/>
      <c r="F314" s="128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4"/>
      <c r="AQ314" s="4"/>
      <c r="GT314" s="29"/>
      <c r="GU314" s="29"/>
      <c r="GV314" s="29"/>
      <c r="GW314" s="29"/>
      <c r="GX314" s="29"/>
      <c r="GY314" s="29"/>
      <c r="GZ314" s="29"/>
      <c r="HA314" s="29"/>
      <c r="HB314" s="29"/>
      <c r="HC314" s="29"/>
      <c r="HD314" s="29"/>
      <c r="HE314" s="29"/>
      <c r="HF314" s="29"/>
      <c r="HG314" s="29"/>
      <c r="HH314" s="29"/>
      <c r="HI314" s="29"/>
      <c r="HJ314" s="29"/>
      <c r="HK314" s="29"/>
      <c r="HL314" s="29"/>
      <c r="HM314" s="29"/>
      <c r="HN314" s="29"/>
      <c r="HO314" s="29"/>
      <c r="HP314" s="29"/>
      <c r="HQ314" s="29"/>
      <c r="HR314" s="29"/>
    </row>
    <row r="315" spans="1:226">
      <c r="A315" s="4"/>
      <c r="B315" s="127"/>
      <c r="C315" s="127"/>
      <c r="D315" s="127"/>
      <c r="E315" s="127"/>
      <c r="F315" s="128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4"/>
      <c r="AQ315" s="4"/>
      <c r="GT315" s="29"/>
      <c r="GU315" s="29"/>
      <c r="GV315" s="29"/>
      <c r="GW315" s="29"/>
      <c r="GX315" s="29"/>
      <c r="GY315" s="29"/>
      <c r="GZ315" s="29"/>
      <c r="HA315" s="29"/>
      <c r="HB315" s="29"/>
      <c r="HC315" s="29"/>
      <c r="HD315" s="29"/>
      <c r="HE315" s="29"/>
      <c r="HF315" s="29"/>
      <c r="HG315" s="29"/>
      <c r="HH315" s="29"/>
      <c r="HI315" s="29"/>
      <c r="HJ315" s="29"/>
      <c r="HK315" s="29"/>
      <c r="HL315" s="29"/>
      <c r="HM315" s="29"/>
      <c r="HN315" s="29"/>
      <c r="HO315" s="29"/>
      <c r="HP315" s="29"/>
      <c r="HQ315" s="29"/>
      <c r="HR315" s="29"/>
    </row>
    <row r="316" spans="1:226">
      <c r="A316" s="4"/>
      <c r="B316" s="127"/>
      <c r="C316" s="127"/>
      <c r="D316" s="127"/>
      <c r="E316" s="127"/>
      <c r="F316" s="128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4"/>
      <c r="AQ316" s="4"/>
      <c r="GT316" s="29"/>
      <c r="GU316" s="29"/>
      <c r="GV316" s="29"/>
      <c r="GW316" s="29"/>
      <c r="GX316" s="29"/>
      <c r="GY316" s="29"/>
      <c r="GZ316" s="29"/>
      <c r="HA316" s="29"/>
      <c r="HB316" s="29"/>
      <c r="HC316" s="29"/>
      <c r="HD316" s="29"/>
      <c r="HE316" s="29"/>
      <c r="HF316" s="29"/>
      <c r="HG316" s="29"/>
      <c r="HH316" s="29"/>
      <c r="HI316" s="29"/>
      <c r="HJ316" s="29"/>
      <c r="HK316" s="29"/>
      <c r="HL316" s="29"/>
      <c r="HM316" s="29"/>
      <c r="HN316" s="29"/>
      <c r="HO316" s="29"/>
      <c r="HP316" s="29"/>
      <c r="HQ316" s="29"/>
      <c r="HR316" s="29"/>
    </row>
    <row r="317" spans="1:226">
      <c r="A317" s="4"/>
      <c r="B317" s="127"/>
      <c r="C317" s="127"/>
      <c r="D317" s="127"/>
      <c r="E317" s="127"/>
      <c r="F317" s="128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4"/>
      <c r="AQ317" s="4"/>
      <c r="GT317" s="29"/>
      <c r="GU317" s="29"/>
      <c r="GV317" s="29"/>
      <c r="GW317" s="29"/>
      <c r="GX317" s="29"/>
      <c r="GY317" s="29"/>
      <c r="GZ317" s="29"/>
      <c r="HA317" s="29"/>
      <c r="HB317" s="29"/>
      <c r="HC317" s="29"/>
      <c r="HD317" s="29"/>
      <c r="HE317" s="29"/>
      <c r="HF317" s="29"/>
      <c r="HG317" s="29"/>
      <c r="HH317" s="29"/>
      <c r="HI317" s="29"/>
      <c r="HJ317" s="29"/>
      <c r="HK317" s="29"/>
      <c r="HL317" s="29"/>
      <c r="HM317" s="29"/>
      <c r="HN317" s="29"/>
      <c r="HO317" s="29"/>
      <c r="HP317" s="29"/>
      <c r="HQ317" s="29"/>
      <c r="HR317" s="29"/>
    </row>
    <row r="318" spans="1:226">
      <c r="A318" s="4"/>
      <c r="B318" s="127"/>
      <c r="C318" s="127"/>
      <c r="D318" s="127"/>
      <c r="E318" s="127"/>
      <c r="F318" s="128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4"/>
      <c r="AQ318" s="4"/>
      <c r="GT318" s="29"/>
      <c r="GU318" s="29"/>
      <c r="GV318" s="29"/>
      <c r="GW318" s="29"/>
      <c r="GX318" s="29"/>
      <c r="GY318" s="29"/>
      <c r="GZ318" s="29"/>
      <c r="HA318" s="29"/>
      <c r="HB318" s="29"/>
      <c r="HC318" s="29"/>
      <c r="HD318" s="29"/>
      <c r="HE318" s="29"/>
      <c r="HF318" s="29"/>
      <c r="HG318" s="29"/>
      <c r="HH318" s="29"/>
      <c r="HI318" s="29"/>
      <c r="HJ318" s="29"/>
      <c r="HK318" s="29"/>
      <c r="HL318" s="29"/>
      <c r="HM318" s="29"/>
      <c r="HN318" s="29"/>
      <c r="HO318" s="29"/>
      <c r="HP318" s="29"/>
      <c r="HQ318" s="29"/>
      <c r="HR318" s="29"/>
    </row>
    <row r="319" spans="1:226">
      <c r="A319" s="4"/>
      <c r="B319" s="127"/>
      <c r="C319" s="127"/>
      <c r="D319" s="127"/>
      <c r="E319" s="127"/>
      <c r="F319" s="128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4"/>
      <c r="AQ319" s="4"/>
      <c r="GT319" s="29"/>
      <c r="GU319" s="29"/>
      <c r="GV319" s="29"/>
      <c r="GW319" s="29"/>
      <c r="GX319" s="29"/>
      <c r="GY319" s="29"/>
      <c r="GZ319" s="29"/>
      <c r="HA319" s="29"/>
      <c r="HB319" s="29"/>
      <c r="HC319" s="29"/>
      <c r="HD319" s="29"/>
      <c r="HE319" s="29"/>
      <c r="HF319" s="29"/>
      <c r="HG319" s="29"/>
      <c r="HH319" s="29"/>
      <c r="HI319" s="29"/>
      <c r="HJ319" s="29"/>
      <c r="HK319" s="29"/>
      <c r="HL319" s="29"/>
      <c r="HM319" s="29"/>
      <c r="HN319" s="29"/>
      <c r="HO319" s="29"/>
      <c r="HP319" s="29"/>
      <c r="HQ319" s="29"/>
      <c r="HR319" s="29"/>
    </row>
    <row r="320" spans="1:226">
      <c r="A320" s="4"/>
      <c r="B320" s="127"/>
      <c r="C320" s="127"/>
      <c r="D320" s="127"/>
      <c r="E320" s="127"/>
      <c r="F320" s="128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4"/>
      <c r="AQ320" s="4"/>
      <c r="GT320" s="29"/>
      <c r="GU320" s="29"/>
      <c r="GV320" s="29"/>
      <c r="GW320" s="29"/>
      <c r="GX320" s="29"/>
      <c r="GY320" s="29"/>
      <c r="GZ320" s="29"/>
      <c r="HA320" s="29"/>
      <c r="HB320" s="29"/>
      <c r="HC320" s="29"/>
      <c r="HD320" s="29"/>
      <c r="HE320" s="29"/>
      <c r="HF320" s="29"/>
      <c r="HG320" s="29"/>
      <c r="HH320" s="29"/>
      <c r="HI320" s="29"/>
      <c r="HJ320" s="29"/>
      <c r="HK320" s="29"/>
      <c r="HL320" s="29"/>
      <c r="HM320" s="29"/>
      <c r="HN320" s="29"/>
      <c r="HO320" s="29"/>
      <c r="HP320" s="29"/>
      <c r="HQ320" s="29"/>
      <c r="HR320" s="29"/>
    </row>
    <row r="321" spans="1:226">
      <c r="A321" s="4"/>
      <c r="B321" s="127"/>
      <c r="C321" s="127"/>
      <c r="D321" s="127"/>
      <c r="E321" s="127"/>
      <c r="F321" s="128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4"/>
      <c r="AQ321" s="4"/>
      <c r="GT321" s="29"/>
      <c r="GU321" s="29"/>
      <c r="GV321" s="29"/>
      <c r="GW321" s="29"/>
      <c r="GX321" s="29"/>
      <c r="GY321" s="29"/>
      <c r="GZ321" s="29"/>
      <c r="HA321" s="29"/>
      <c r="HB321" s="29"/>
      <c r="HC321" s="29"/>
      <c r="HD321" s="29"/>
      <c r="HE321" s="29"/>
      <c r="HF321" s="29"/>
      <c r="HG321" s="29"/>
      <c r="HH321" s="29"/>
      <c r="HI321" s="29"/>
      <c r="HJ321" s="29"/>
      <c r="HK321" s="29"/>
      <c r="HL321" s="29"/>
      <c r="HM321" s="29"/>
      <c r="HN321" s="29"/>
      <c r="HO321" s="29"/>
      <c r="HP321" s="29"/>
      <c r="HQ321" s="29"/>
      <c r="HR321" s="29"/>
    </row>
    <row r="322" spans="1:226">
      <c r="A322" s="4"/>
      <c r="B322" s="127"/>
      <c r="C322" s="127"/>
      <c r="D322" s="127"/>
      <c r="E322" s="127"/>
      <c r="F322" s="128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4"/>
      <c r="AQ322" s="4"/>
      <c r="GT322" s="29"/>
      <c r="GU322" s="29"/>
      <c r="GV322" s="29"/>
      <c r="GW322" s="29"/>
      <c r="GX322" s="29"/>
      <c r="GY322" s="29"/>
      <c r="GZ322" s="29"/>
      <c r="HA322" s="29"/>
      <c r="HB322" s="29"/>
      <c r="HC322" s="29"/>
      <c r="HD322" s="29"/>
      <c r="HE322" s="29"/>
      <c r="HF322" s="29"/>
      <c r="HG322" s="29"/>
      <c r="HH322" s="29"/>
      <c r="HI322" s="29"/>
      <c r="HJ322" s="29"/>
      <c r="HK322" s="29"/>
      <c r="HL322" s="29"/>
      <c r="HM322" s="29"/>
      <c r="HN322" s="29"/>
      <c r="HO322" s="29"/>
      <c r="HP322" s="29"/>
      <c r="HQ322" s="29"/>
      <c r="HR322" s="29"/>
    </row>
    <row r="323" spans="1:226">
      <c r="A323" s="4"/>
      <c r="B323" s="127"/>
      <c r="C323" s="127"/>
      <c r="D323" s="127"/>
      <c r="E323" s="127"/>
      <c r="F323" s="128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4"/>
      <c r="AQ323" s="4"/>
      <c r="GT323" s="29"/>
      <c r="GU323" s="29"/>
      <c r="GV323" s="29"/>
      <c r="GW323" s="29"/>
      <c r="GX323" s="29"/>
      <c r="GY323" s="29"/>
      <c r="GZ323" s="29"/>
      <c r="HA323" s="29"/>
      <c r="HB323" s="29"/>
      <c r="HC323" s="29"/>
      <c r="HD323" s="29"/>
      <c r="HE323" s="29"/>
      <c r="HF323" s="29"/>
      <c r="HG323" s="29"/>
      <c r="HH323" s="29"/>
      <c r="HI323" s="29"/>
      <c r="HJ323" s="29"/>
      <c r="HK323" s="29"/>
      <c r="HL323" s="29"/>
      <c r="HM323" s="29"/>
      <c r="HN323" s="29"/>
      <c r="HO323" s="29"/>
      <c r="HP323" s="29"/>
      <c r="HQ323" s="29"/>
      <c r="HR323" s="29"/>
    </row>
    <row r="324" spans="1:226">
      <c r="A324" s="4"/>
      <c r="B324" s="127"/>
      <c r="C324" s="127"/>
      <c r="D324" s="127"/>
      <c r="E324" s="127"/>
      <c r="F324" s="128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4"/>
      <c r="AQ324" s="4"/>
      <c r="GT324" s="29"/>
      <c r="GU324" s="29"/>
      <c r="GV324" s="29"/>
      <c r="GW324" s="29"/>
      <c r="GX324" s="29"/>
      <c r="GY324" s="29"/>
      <c r="GZ324" s="29"/>
      <c r="HA324" s="29"/>
      <c r="HB324" s="29"/>
      <c r="HC324" s="29"/>
      <c r="HD324" s="29"/>
      <c r="HE324" s="29"/>
      <c r="HF324" s="29"/>
      <c r="HG324" s="29"/>
      <c r="HH324" s="29"/>
      <c r="HI324" s="29"/>
      <c r="HJ324" s="29"/>
      <c r="HK324" s="29"/>
      <c r="HL324" s="29"/>
      <c r="HM324" s="29"/>
      <c r="HN324" s="29"/>
      <c r="HO324" s="29"/>
      <c r="HP324" s="29"/>
      <c r="HQ324" s="29"/>
      <c r="HR324" s="29"/>
    </row>
    <row r="325" spans="1:226">
      <c r="A325" s="4"/>
      <c r="B325" s="127"/>
      <c r="C325" s="127"/>
      <c r="D325" s="127"/>
      <c r="E325" s="127"/>
      <c r="F325" s="128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4"/>
      <c r="AQ325" s="4"/>
      <c r="GT325" s="29"/>
      <c r="GU325" s="29"/>
      <c r="GV325" s="29"/>
      <c r="GW325" s="29"/>
      <c r="GX325" s="29"/>
      <c r="GY325" s="29"/>
      <c r="GZ325" s="29"/>
      <c r="HA325" s="29"/>
      <c r="HB325" s="29"/>
      <c r="HC325" s="29"/>
      <c r="HD325" s="29"/>
      <c r="HE325" s="29"/>
      <c r="HF325" s="29"/>
      <c r="HG325" s="29"/>
      <c r="HH325" s="29"/>
      <c r="HI325" s="29"/>
      <c r="HJ325" s="29"/>
      <c r="HK325" s="29"/>
      <c r="HL325" s="29"/>
      <c r="HM325" s="29"/>
      <c r="HN325" s="29"/>
      <c r="HO325" s="29"/>
      <c r="HP325" s="29"/>
      <c r="HQ325" s="29"/>
      <c r="HR325" s="29"/>
    </row>
    <row r="326" spans="1:226">
      <c r="A326" s="4"/>
      <c r="B326" s="127"/>
      <c r="C326" s="127"/>
      <c r="D326" s="127"/>
      <c r="E326" s="127"/>
      <c r="F326" s="128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4"/>
      <c r="AQ326" s="4"/>
      <c r="GT326" s="29"/>
      <c r="GU326" s="29"/>
      <c r="GV326" s="29"/>
      <c r="GW326" s="29"/>
      <c r="GX326" s="29"/>
      <c r="GY326" s="29"/>
      <c r="GZ326" s="29"/>
      <c r="HA326" s="29"/>
      <c r="HB326" s="29"/>
      <c r="HC326" s="29"/>
      <c r="HD326" s="29"/>
      <c r="HE326" s="29"/>
      <c r="HF326" s="29"/>
      <c r="HG326" s="29"/>
      <c r="HH326" s="29"/>
      <c r="HI326" s="29"/>
      <c r="HJ326" s="29"/>
      <c r="HK326" s="29"/>
      <c r="HL326" s="29"/>
      <c r="HM326" s="29"/>
      <c r="HN326" s="29"/>
      <c r="HO326" s="29"/>
      <c r="HP326" s="29"/>
      <c r="HQ326" s="29"/>
      <c r="HR326" s="29"/>
    </row>
    <row r="327" spans="1:226">
      <c r="A327" s="4"/>
      <c r="B327" s="127"/>
      <c r="C327" s="127"/>
      <c r="D327" s="127"/>
      <c r="E327" s="127"/>
      <c r="F327" s="128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4"/>
      <c r="AQ327" s="4"/>
      <c r="GT327" s="29"/>
      <c r="GU327" s="29"/>
      <c r="GV327" s="29"/>
      <c r="GW327" s="29"/>
      <c r="GX327" s="29"/>
      <c r="GY327" s="29"/>
      <c r="GZ327" s="29"/>
      <c r="HA327" s="29"/>
      <c r="HB327" s="29"/>
      <c r="HC327" s="29"/>
      <c r="HD327" s="29"/>
      <c r="HE327" s="29"/>
      <c r="HF327" s="29"/>
      <c r="HG327" s="29"/>
      <c r="HH327" s="29"/>
      <c r="HI327" s="29"/>
      <c r="HJ327" s="29"/>
      <c r="HK327" s="29"/>
      <c r="HL327" s="29"/>
      <c r="HM327" s="29"/>
      <c r="HN327" s="29"/>
      <c r="HO327" s="29"/>
      <c r="HP327" s="29"/>
      <c r="HQ327" s="29"/>
      <c r="HR327" s="29"/>
    </row>
    <row r="328" spans="1:226">
      <c r="A328" s="4"/>
      <c r="B328" s="127"/>
      <c r="C328" s="127"/>
      <c r="D328" s="127"/>
      <c r="E328" s="127"/>
      <c r="F328" s="128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4"/>
      <c r="AQ328" s="4"/>
      <c r="GT328" s="29"/>
      <c r="GU328" s="29"/>
      <c r="GV328" s="29"/>
      <c r="GW328" s="29"/>
      <c r="GX328" s="29"/>
      <c r="GY328" s="29"/>
      <c r="GZ328" s="29"/>
      <c r="HA328" s="29"/>
      <c r="HB328" s="29"/>
      <c r="HC328" s="29"/>
      <c r="HD328" s="29"/>
      <c r="HE328" s="29"/>
      <c r="HF328" s="29"/>
      <c r="HG328" s="29"/>
      <c r="HH328" s="29"/>
      <c r="HI328" s="29"/>
      <c r="HJ328" s="29"/>
      <c r="HK328" s="29"/>
      <c r="HL328" s="29"/>
      <c r="HM328" s="29"/>
      <c r="HN328" s="29"/>
      <c r="HO328" s="29"/>
      <c r="HP328" s="29"/>
      <c r="HQ328" s="29"/>
      <c r="HR328" s="29"/>
    </row>
    <row r="329" spans="1:226">
      <c r="A329" s="4"/>
      <c r="B329" s="127"/>
      <c r="C329" s="127"/>
      <c r="D329" s="127"/>
      <c r="E329" s="127"/>
      <c r="F329" s="128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4"/>
      <c r="AQ329" s="4"/>
      <c r="GT329" s="29"/>
      <c r="GU329" s="29"/>
      <c r="GV329" s="29"/>
      <c r="GW329" s="29"/>
      <c r="GX329" s="29"/>
      <c r="GY329" s="29"/>
      <c r="GZ329" s="29"/>
      <c r="HA329" s="29"/>
      <c r="HB329" s="29"/>
      <c r="HC329" s="29"/>
      <c r="HD329" s="29"/>
      <c r="HE329" s="29"/>
      <c r="HF329" s="29"/>
      <c r="HG329" s="29"/>
      <c r="HH329" s="29"/>
      <c r="HI329" s="29"/>
      <c r="HJ329" s="29"/>
      <c r="HK329" s="29"/>
      <c r="HL329" s="29"/>
      <c r="HM329" s="29"/>
      <c r="HN329" s="29"/>
      <c r="HO329" s="29"/>
      <c r="HP329" s="29"/>
      <c r="HQ329" s="29"/>
      <c r="HR329" s="29"/>
    </row>
    <row r="330" spans="1:226">
      <c r="A330" s="4"/>
      <c r="B330" s="127"/>
      <c r="C330" s="127"/>
      <c r="D330" s="127"/>
      <c r="E330" s="127"/>
      <c r="F330" s="128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4"/>
      <c r="AQ330" s="4"/>
      <c r="GT330" s="29"/>
      <c r="GU330" s="29"/>
      <c r="GV330" s="29"/>
      <c r="GW330" s="29"/>
      <c r="GX330" s="29"/>
      <c r="GY330" s="29"/>
      <c r="GZ330" s="29"/>
      <c r="HA330" s="29"/>
      <c r="HB330" s="29"/>
      <c r="HC330" s="29"/>
      <c r="HD330" s="29"/>
      <c r="HE330" s="29"/>
      <c r="HF330" s="29"/>
      <c r="HG330" s="29"/>
      <c r="HH330" s="29"/>
      <c r="HI330" s="29"/>
      <c r="HJ330" s="29"/>
      <c r="HK330" s="29"/>
      <c r="HL330" s="29"/>
      <c r="HM330" s="29"/>
      <c r="HN330" s="29"/>
      <c r="HO330" s="29"/>
      <c r="HP330" s="29"/>
      <c r="HQ330" s="29"/>
      <c r="HR330" s="29"/>
    </row>
    <row r="331" spans="1:226">
      <c r="A331" s="4"/>
      <c r="B331" s="127"/>
      <c r="C331" s="127"/>
      <c r="D331" s="127"/>
      <c r="E331" s="127"/>
      <c r="F331" s="128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4"/>
      <c r="AQ331" s="4"/>
      <c r="GT331" s="29"/>
      <c r="GU331" s="29"/>
      <c r="GV331" s="29"/>
      <c r="GW331" s="29"/>
      <c r="GX331" s="29"/>
      <c r="GY331" s="29"/>
      <c r="GZ331" s="29"/>
      <c r="HA331" s="29"/>
      <c r="HB331" s="29"/>
      <c r="HC331" s="29"/>
      <c r="HD331" s="29"/>
      <c r="HE331" s="29"/>
      <c r="HF331" s="29"/>
      <c r="HG331" s="29"/>
      <c r="HH331" s="29"/>
      <c r="HI331" s="29"/>
      <c r="HJ331" s="29"/>
      <c r="HK331" s="29"/>
      <c r="HL331" s="29"/>
      <c r="HM331" s="29"/>
      <c r="HN331" s="29"/>
      <c r="HO331" s="29"/>
      <c r="HP331" s="29"/>
      <c r="HQ331" s="29"/>
      <c r="HR331" s="29"/>
    </row>
    <row r="332" spans="1:226">
      <c r="A332" s="4"/>
      <c r="B332" s="127"/>
      <c r="C332" s="127"/>
      <c r="D332" s="127"/>
      <c r="E332" s="127"/>
      <c r="F332" s="128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4"/>
      <c r="AQ332" s="4"/>
      <c r="GT332" s="29"/>
      <c r="GU332" s="29"/>
      <c r="GV332" s="29"/>
      <c r="GW332" s="29"/>
      <c r="GX332" s="29"/>
      <c r="GY332" s="29"/>
      <c r="GZ332" s="29"/>
      <c r="HA332" s="29"/>
      <c r="HB332" s="29"/>
      <c r="HC332" s="29"/>
      <c r="HD332" s="29"/>
      <c r="HE332" s="29"/>
      <c r="HF332" s="29"/>
      <c r="HG332" s="29"/>
      <c r="HH332" s="29"/>
      <c r="HI332" s="29"/>
      <c r="HJ332" s="29"/>
      <c r="HK332" s="29"/>
      <c r="HL332" s="29"/>
      <c r="HM332" s="29"/>
      <c r="HN332" s="29"/>
      <c r="HO332" s="29"/>
      <c r="HP332" s="29"/>
      <c r="HQ332" s="29"/>
      <c r="HR332" s="29"/>
    </row>
    <row r="333" spans="1:226">
      <c r="A333" s="4"/>
      <c r="B333" s="127"/>
      <c r="C333" s="127"/>
      <c r="D333" s="127"/>
      <c r="E333" s="127"/>
      <c r="F333" s="128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4"/>
      <c r="AQ333" s="4"/>
      <c r="GT333" s="29"/>
      <c r="GU333" s="29"/>
      <c r="GV333" s="29"/>
      <c r="GW333" s="29"/>
      <c r="GX333" s="29"/>
      <c r="GY333" s="29"/>
      <c r="GZ333" s="29"/>
      <c r="HA333" s="29"/>
      <c r="HB333" s="29"/>
      <c r="HC333" s="29"/>
      <c r="HD333" s="29"/>
      <c r="HE333" s="29"/>
      <c r="HF333" s="29"/>
      <c r="HG333" s="29"/>
      <c r="HH333" s="29"/>
      <c r="HI333" s="29"/>
      <c r="HJ333" s="29"/>
      <c r="HK333" s="29"/>
      <c r="HL333" s="29"/>
      <c r="HM333" s="29"/>
      <c r="HN333" s="29"/>
      <c r="HO333" s="29"/>
      <c r="HP333" s="29"/>
      <c r="HQ333" s="29"/>
      <c r="HR333" s="29"/>
    </row>
    <row r="334" spans="1:226">
      <c r="A334" s="4"/>
      <c r="B334" s="127"/>
      <c r="C334" s="127"/>
      <c r="D334" s="127"/>
      <c r="E334" s="127"/>
      <c r="F334" s="128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4"/>
      <c r="AQ334" s="4"/>
      <c r="GT334" s="29"/>
      <c r="GU334" s="29"/>
      <c r="GV334" s="29"/>
      <c r="GW334" s="29"/>
      <c r="GX334" s="29"/>
      <c r="GY334" s="29"/>
      <c r="GZ334" s="29"/>
      <c r="HA334" s="29"/>
      <c r="HB334" s="29"/>
      <c r="HC334" s="29"/>
      <c r="HD334" s="29"/>
      <c r="HE334" s="29"/>
      <c r="HF334" s="29"/>
      <c r="HG334" s="29"/>
      <c r="HH334" s="29"/>
      <c r="HI334" s="29"/>
      <c r="HJ334" s="29"/>
      <c r="HK334" s="29"/>
      <c r="HL334" s="29"/>
      <c r="HM334" s="29"/>
      <c r="HN334" s="29"/>
      <c r="HO334" s="29"/>
      <c r="HP334" s="29"/>
      <c r="HQ334" s="29"/>
      <c r="HR334" s="29"/>
    </row>
    <row r="335" spans="1:226">
      <c r="A335" s="4"/>
      <c r="B335" s="127"/>
      <c r="C335" s="127"/>
      <c r="D335" s="127"/>
      <c r="E335" s="127"/>
      <c r="F335" s="128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4"/>
      <c r="AQ335" s="4"/>
      <c r="GT335" s="29"/>
      <c r="GU335" s="29"/>
      <c r="GV335" s="29"/>
      <c r="GW335" s="29"/>
      <c r="GX335" s="29"/>
      <c r="GY335" s="29"/>
      <c r="GZ335" s="29"/>
      <c r="HA335" s="29"/>
      <c r="HB335" s="29"/>
      <c r="HC335" s="29"/>
      <c r="HD335" s="29"/>
      <c r="HE335" s="29"/>
      <c r="HF335" s="29"/>
      <c r="HG335" s="29"/>
      <c r="HH335" s="29"/>
      <c r="HI335" s="29"/>
      <c r="HJ335" s="29"/>
      <c r="HK335" s="29"/>
      <c r="HL335" s="29"/>
      <c r="HM335" s="29"/>
      <c r="HN335" s="29"/>
      <c r="HO335" s="29"/>
      <c r="HP335" s="29"/>
      <c r="HQ335" s="29"/>
      <c r="HR335" s="29"/>
    </row>
    <row r="336" spans="1:226">
      <c r="A336" s="4"/>
      <c r="B336" s="127"/>
      <c r="C336" s="127"/>
      <c r="D336" s="127"/>
      <c r="E336" s="127"/>
      <c r="F336" s="128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4"/>
      <c r="AQ336" s="4"/>
      <c r="GT336" s="29"/>
      <c r="GU336" s="29"/>
      <c r="GV336" s="29"/>
      <c r="GW336" s="29"/>
      <c r="GX336" s="29"/>
      <c r="GY336" s="29"/>
      <c r="GZ336" s="29"/>
      <c r="HA336" s="29"/>
      <c r="HB336" s="29"/>
      <c r="HC336" s="29"/>
      <c r="HD336" s="29"/>
      <c r="HE336" s="29"/>
      <c r="HF336" s="29"/>
      <c r="HG336" s="29"/>
      <c r="HH336" s="29"/>
      <c r="HI336" s="29"/>
      <c r="HJ336" s="29"/>
      <c r="HK336" s="29"/>
      <c r="HL336" s="29"/>
      <c r="HM336" s="29"/>
      <c r="HN336" s="29"/>
      <c r="HO336" s="29"/>
      <c r="HP336" s="29"/>
      <c r="HQ336" s="29"/>
      <c r="HR336" s="29"/>
    </row>
    <row r="337" spans="1:226">
      <c r="A337" s="4"/>
      <c r="B337" s="127"/>
      <c r="C337" s="127"/>
      <c r="D337" s="127"/>
      <c r="E337" s="127"/>
      <c r="F337" s="128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4"/>
      <c r="AQ337" s="4"/>
      <c r="GT337" s="29"/>
      <c r="GU337" s="29"/>
      <c r="GV337" s="29"/>
      <c r="GW337" s="29"/>
      <c r="GX337" s="29"/>
      <c r="GY337" s="29"/>
      <c r="GZ337" s="29"/>
      <c r="HA337" s="29"/>
      <c r="HB337" s="29"/>
      <c r="HC337" s="29"/>
      <c r="HD337" s="29"/>
      <c r="HE337" s="29"/>
      <c r="HF337" s="29"/>
      <c r="HG337" s="29"/>
      <c r="HH337" s="29"/>
      <c r="HI337" s="29"/>
      <c r="HJ337" s="29"/>
      <c r="HK337" s="29"/>
      <c r="HL337" s="29"/>
      <c r="HM337" s="29"/>
      <c r="HN337" s="29"/>
      <c r="HO337" s="29"/>
      <c r="HP337" s="29"/>
      <c r="HQ337" s="29"/>
      <c r="HR337" s="29"/>
    </row>
    <row r="338" spans="1:226">
      <c r="A338" s="4"/>
      <c r="B338" s="127"/>
      <c r="C338" s="127"/>
      <c r="D338" s="127"/>
      <c r="E338" s="127"/>
      <c r="F338" s="128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4"/>
      <c r="AQ338" s="4"/>
      <c r="GT338" s="29"/>
      <c r="GU338" s="29"/>
      <c r="GV338" s="29"/>
      <c r="GW338" s="29"/>
      <c r="GX338" s="29"/>
      <c r="GY338" s="29"/>
      <c r="GZ338" s="29"/>
      <c r="HA338" s="29"/>
      <c r="HB338" s="29"/>
      <c r="HC338" s="29"/>
      <c r="HD338" s="29"/>
      <c r="HE338" s="29"/>
      <c r="HF338" s="29"/>
      <c r="HG338" s="29"/>
      <c r="HH338" s="29"/>
      <c r="HI338" s="29"/>
      <c r="HJ338" s="29"/>
      <c r="HK338" s="29"/>
      <c r="HL338" s="29"/>
      <c r="HM338" s="29"/>
      <c r="HN338" s="29"/>
      <c r="HO338" s="29"/>
      <c r="HP338" s="29"/>
      <c r="HQ338" s="29"/>
      <c r="HR338" s="29"/>
    </row>
    <row r="339" spans="1:226">
      <c r="A339" s="4"/>
      <c r="B339" s="127"/>
      <c r="C339" s="127"/>
      <c r="D339" s="127"/>
      <c r="E339" s="127"/>
      <c r="F339" s="128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4"/>
      <c r="AQ339" s="4"/>
      <c r="GT339" s="29"/>
      <c r="GU339" s="29"/>
      <c r="GV339" s="29"/>
      <c r="GW339" s="29"/>
      <c r="GX339" s="29"/>
      <c r="GY339" s="29"/>
      <c r="GZ339" s="29"/>
      <c r="HA339" s="29"/>
      <c r="HB339" s="29"/>
      <c r="HC339" s="29"/>
      <c r="HD339" s="29"/>
      <c r="HE339" s="29"/>
      <c r="HF339" s="29"/>
      <c r="HG339" s="29"/>
      <c r="HH339" s="29"/>
      <c r="HI339" s="29"/>
      <c r="HJ339" s="29"/>
      <c r="HK339" s="29"/>
      <c r="HL339" s="29"/>
      <c r="HM339" s="29"/>
      <c r="HN339" s="29"/>
      <c r="HO339" s="29"/>
      <c r="HP339" s="29"/>
      <c r="HQ339" s="29"/>
      <c r="HR339" s="29"/>
    </row>
    <row r="340" spans="1:226">
      <c r="A340" s="4"/>
      <c r="B340" s="127"/>
      <c r="C340" s="127"/>
      <c r="D340" s="127"/>
      <c r="E340" s="127"/>
      <c r="F340" s="128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4"/>
      <c r="AQ340" s="4"/>
      <c r="GT340" s="29"/>
      <c r="GU340" s="29"/>
      <c r="GV340" s="29"/>
      <c r="GW340" s="29"/>
      <c r="GX340" s="29"/>
      <c r="GY340" s="29"/>
      <c r="GZ340" s="29"/>
      <c r="HA340" s="29"/>
      <c r="HB340" s="29"/>
      <c r="HC340" s="29"/>
      <c r="HD340" s="29"/>
      <c r="HE340" s="29"/>
      <c r="HF340" s="29"/>
      <c r="HG340" s="29"/>
      <c r="HH340" s="29"/>
      <c r="HI340" s="29"/>
      <c r="HJ340" s="29"/>
      <c r="HK340" s="29"/>
      <c r="HL340" s="29"/>
      <c r="HM340" s="29"/>
      <c r="HN340" s="29"/>
      <c r="HO340" s="29"/>
      <c r="HP340" s="29"/>
      <c r="HQ340" s="29"/>
      <c r="HR340" s="29"/>
    </row>
    <row r="341" spans="1:226">
      <c r="A341" s="4"/>
      <c r="B341" s="127"/>
      <c r="C341" s="127"/>
      <c r="D341" s="127"/>
      <c r="E341" s="127"/>
      <c r="F341" s="128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4"/>
      <c r="AQ341" s="4"/>
      <c r="GT341" s="29"/>
      <c r="GU341" s="29"/>
      <c r="GV341" s="29"/>
      <c r="GW341" s="29"/>
      <c r="GX341" s="29"/>
      <c r="GY341" s="29"/>
      <c r="GZ341" s="29"/>
      <c r="HA341" s="29"/>
      <c r="HB341" s="29"/>
      <c r="HC341" s="29"/>
      <c r="HD341" s="29"/>
      <c r="HE341" s="29"/>
      <c r="HF341" s="29"/>
      <c r="HG341" s="29"/>
      <c r="HH341" s="29"/>
      <c r="HI341" s="29"/>
      <c r="HJ341" s="29"/>
      <c r="HK341" s="29"/>
      <c r="HL341" s="29"/>
      <c r="HM341" s="29"/>
      <c r="HN341" s="29"/>
      <c r="HO341" s="29"/>
      <c r="HP341" s="29"/>
      <c r="HQ341" s="29"/>
      <c r="HR341" s="29"/>
    </row>
    <row r="342" spans="1:226">
      <c r="A342" s="4"/>
      <c r="B342" s="127"/>
      <c r="C342" s="127"/>
      <c r="D342" s="127"/>
      <c r="E342" s="127"/>
      <c r="F342" s="128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4"/>
      <c r="AQ342" s="4"/>
      <c r="GT342" s="29"/>
      <c r="GU342" s="29"/>
      <c r="GV342" s="29"/>
      <c r="GW342" s="29"/>
      <c r="GX342" s="29"/>
      <c r="GY342" s="29"/>
      <c r="GZ342" s="29"/>
      <c r="HA342" s="29"/>
      <c r="HB342" s="29"/>
      <c r="HC342" s="29"/>
      <c r="HD342" s="29"/>
      <c r="HE342" s="29"/>
      <c r="HF342" s="29"/>
      <c r="HG342" s="29"/>
      <c r="HH342" s="29"/>
      <c r="HI342" s="29"/>
      <c r="HJ342" s="29"/>
      <c r="HK342" s="29"/>
      <c r="HL342" s="29"/>
      <c r="HM342" s="29"/>
      <c r="HN342" s="29"/>
      <c r="HO342" s="29"/>
      <c r="HP342" s="29"/>
      <c r="HQ342" s="29"/>
      <c r="HR342" s="29"/>
    </row>
    <row r="343" spans="1:226">
      <c r="A343" s="4"/>
      <c r="B343" s="127"/>
      <c r="C343" s="127"/>
      <c r="D343" s="127"/>
      <c r="E343" s="127"/>
      <c r="F343" s="128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4"/>
      <c r="AQ343" s="4"/>
      <c r="GT343" s="29"/>
      <c r="GU343" s="29"/>
      <c r="GV343" s="29"/>
      <c r="GW343" s="29"/>
      <c r="GX343" s="29"/>
      <c r="GY343" s="29"/>
      <c r="GZ343" s="29"/>
      <c r="HA343" s="29"/>
      <c r="HB343" s="29"/>
      <c r="HC343" s="29"/>
      <c r="HD343" s="29"/>
      <c r="HE343" s="29"/>
      <c r="HF343" s="29"/>
      <c r="HG343" s="29"/>
      <c r="HH343" s="29"/>
      <c r="HI343" s="29"/>
      <c r="HJ343" s="29"/>
      <c r="HK343" s="29"/>
      <c r="HL343" s="29"/>
      <c r="HM343" s="29"/>
      <c r="HN343" s="29"/>
      <c r="HO343" s="29"/>
      <c r="HP343" s="29"/>
      <c r="HQ343" s="29"/>
      <c r="HR343" s="29"/>
    </row>
    <row r="344" spans="1:226">
      <c r="A344" s="4"/>
      <c r="B344" s="127"/>
      <c r="C344" s="127"/>
      <c r="D344" s="127"/>
      <c r="E344" s="127"/>
      <c r="F344" s="128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4"/>
      <c r="AQ344" s="4"/>
      <c r="GT344" s="29"/>
      <c r="GU344" s="29"/>
      <c r="GV344" s="29"/>
      <c r="GW344" s="29"/>
      <c r="GX344" s="29"/>
      <c r="GY344" s="29"/>
      <c r="GZ344" s="29"/>
      <c r="HA344" s="29"/>
      <c r="HB344" s="29"/>
      <c r="HC344" s="29"/>
      <c r="HD344" s="29"/>
      <c r="HE344" s="29"/>
      <c r="HF344" s="29"/>
      <c r="HG344" s="29"/>
      <c r="HH344" s="29"/>
      <c r="HI344" s="29"/>
      <c r="HJ344" s="29"/>
      <c r="HK344" s="29"/>
      <c r="HL344" s="29"/>
      <c r="HM344" s="29"/>
      <c r="HN344" s="29"/>
      <c r="HO344" s="29"/>
      <c r="HP344" s="29"/>
      <c r="HQ344" s="29"/>
      <c r="HR344" s="29"/>
    </row>
    <row r="345" spans="1:226">
      <c r="A345" s="4"/>
      <c r="B345" s="127"/>
      <c r="C345" s="127"/>
      <c r="D345" s="127"/>
      <c r="E345" s="127"/>
      <c r="F345" s="128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4"/>
      <c r="AQ345" s="4"/>
      <c r="GT345" s="29"/>
      <c r="GU345" s="29"/>
      <c r="GV345" s="29"/>
      <c r="GW345" s="29"/>
      <c r="GX345" s="29"/>
      <c r="GY345" s="29"/>
      <c r="GZ345" s="29"/>
      <c r="HA345" s="29"/>
      <c r="HB345" s="29"/>
      <c r="HC345" s="29"/>
      <c r="HD345" s="29"/>
      <c r="HE345" s="29"/>
      <c r="HF345" s="29"/>
      <c r="HG345" s="29"/>
      <c r="HH345" s="29"/>
      <c r="HI345" s="29"/>
      <c r="HJ345" s="29"/>
      <c r="HK345" s="29"/>
      <c r="HL345" s="29"/>
      <c r="HM345" s="29"/>
      <c r="HN345" s="29"/>
      <c r="HO345" s="29"/>
      <c r="HP345" s="29"/>
      <c r="HQ345" s="29"/>
      <c r="HR345" s="29"/>
    </row>
    <row r="346" spans="1:226">
      <c r="A346" s="4"/>
      <c r="B346" s="127"/>
      <c r="C346" s="127"/>
      <c r="D346" s="127"/>
      <c r="E346" s="127"/>
      <c r="F346" s="128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4"/>
      <c r="AQ346" s="4"/>
      <c r="GT346" s="29"/>
      <c r="GU346" s="29"/>
      <c r="GV346" s="29"/>
      <c r="GW346" s="29"/>
      <c r="GX346" s="29"/>
      <c r="GY346" s="29"/>
      <c r="GZ346" s="29"/>
      <c r="HA346" s="29"/>
      <c r="HB346" s="29"/>
      <c r="HC346" s="29"/>
      <c r="HD346" s="29"/>
      <c r="HE346" s="29"/>
      <c r="HF346" s="29"/>
      <c r="HG346" s="29"/>
      <c r="HH346" s="29"/>
      <c r="HI346" s="29"/>
      <c r="HJ346" s="29"/>
      <c r="HK346" s="29"/>
      <c r="HL346" s="29"/>
      <c r="HM346" s="29"/>
      <c r="HN346" s="29"/>
      <c r="HO346" s="29"/>
      <c r="HP346" s="29"/>
      <c r="HQ346" s="29"/>
      <c r="HR346" s="29"/>
    </row>
    <row r="347" spans="1:226">
      <c r="A347" s="4"/>
      <c r="B347" s="127"/>
      <c r="C347" s="127"/>
      <c r="D347" s="127"/>
      <c r="E347" s="127"/>
      <c r="F347" s="128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4"/>
      <c r="AQ347" s="4"/>
      <c r="GT347" s="29"/>
      <c r="GU347" s="29"/>
      <c r="GV347" s="29"/>
      <c r="GW347" s="29"/>
      <c r="GX347" s="29"/>
      <c r="GY347" s="29"/>
      <c r="GZ347" s="29"/>
      <c r="HA347" s="29"/>
      <c r="HB347" s="29"/>
      <c r="HC347" s="29"/>
      <c r="HD347" s="29"/>
      <c r="HE347" s="29"/>
      <c r="HF347" s="29"/>
      <c r="HG347" s="29"/>
      <c r="HH347" s="29"/>
      <c r="HI347" s="29"/>
      <c r="HJ347" s="29"/>
      <c r="HK347" s="29"/>
      <c r="HL347" s="29"/>
      <c r="HM347" s="29"/>
      <c r="HN347" s="29"/>
      <c r="HO347" s="29"/>
      <c r="HP347" s="29"/>
      <c r="HQ347" s="29"/>
      <c r="HR347" s="29"/>
    </row>
    <row r="348" spans="1:226">
      <c r="A348" s="4"/>
      <c r="B348" s="127"/>
      <c r="C348" s="127"/>
      <c r="D348" s="127"/>
      <c r="E348" s="127"/>
      <c r="F348" s="128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4"/>
      <c r="AQ348" s="4"/>
      <c r="GT348" s="29"/>
      <c r="GU348" s="29"/>
      <c r="GV348" s="29"/>
      <c r="GW348" s="29"/>
      <c r="GX348" s="29"/>
      <c r="GY348" s="29"/>
      <c r="GZ348" s="29"/>
      <c r="HA348" s="29"/>
      <c r="HB348" s="29"/>
      <c r="HC348" s="29"/>
      <c r="HD348" s="29"/>
      <c r="HE348" s="29"/>
      <c r="HF348" s="29"/>
      <c r="HG348" s="29"/>
      <c r="HH348" s="29"/>
      <c r="HI348" s="29"/>
      <c r="HJ348" s="29"/>
      <c r="HK348" s="29"/>
      <c r="HL348" s="29"/>
      <c r="HM348" s="29"/>
      <c r="HN348" s="29"/>
      <c r="HO348" s="29"/>
      <c r="HP348" s="29"/>
      <c r="HQ348" s="29"/>
      <c r="HR348" s="29"/>
    </row>
    <row r="349" spans="1:226">
      <c r="A349" s="4"/>
      <c r="B349" s="127"/>
      <c r="C349" s="127"/>
      <c r="D349" s="127"/>
      <c r="E349" s="127"/>
      <c r="F349" s="128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4"/>
      <c r="AQ349" s="4"/>
      <c r="GT349" s="29"/>
      <c r="GU349" s="29"/>
      <c r="GV349" s="29"/>
      <c r="GW349" s="29"/>
      <c r="GX349" s="29"/>
      <c r="GY349" s="29"/>
      <c r="GZ349" s="29"/>
      <c r="HA349" s="29"/>
      <c r="HB349" s="29"/>
      <c r="HC349" s="29"/>
      <c r="HD349" s="29"/>
      <c r="HE349" s="29"/>
      <c r="HF349" s="29"/>
      <c r="HG349" s="29"/>
      <c r="HH349" s="29"/>
      <c r="HI349" s="29"/>
      <c r="HJ349" s="29"/>
      <c r="HK349" s="29"/>
      <c r="HL349" s="29"/>
      <c r="HM349" s="29"/>
      <c r="HN349" s="29"/>
      <c r="HO349" s="29"/>
      <c r="HP349" s="29"/>
      <c r="HQ349" s="29"/>
      <c r="HR349" s="29"/>
    </row>
    <row r="350" spans="1:226">
      <c r="A350" s="4"/>
      <c r="B350" s="127"/>
      <c r="C350" s="127"/>
      <c r="D350" s="127"/>
      <c r="E350" s="127"/>
      <c r="F350" s="128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4"/>
      <c r="AQ350" s="4"/>
      <c r="GT350" s="29"/>
      <c r="GU350" s="29"/>
      <c r="GV350" s="29"/>
      <c r="GW350" s="29"/>
      <c r="GX350" s="29"/>
      <c r="GY350" s="29"/>
      <c r="GZ350" s="29"/>
      <c r="HA350" s="29"/>
      <c r="HB350" s="29"/>
      <c r="HC350" s="29"/>
      <c r="HD350" s="29"/>
      <c r="HE350" s="29"/>
      <c r="HF350" s="29"/>
      <c r="HG350" s="29"/>
      <c r="HH350" s="29"/>
      <c r="HI350" s="29"/>
      <c r="HJ350" s="29"/>
      <c r="HK350" s="29"/>
      <c r="HL350" s="29"/>
      <c r="HM350" s="29"/>
      <c r="HN350" s="29"/>
      <c r="HO350" s="29"/>
      <c r="HP350" s="29"/>
      <c r="HQ350" s="29"/>
      <c r="HR350" s="29"/>
    </row>
    <row r="351" spans="1:226">
      <c r="A351" s="4"/>
      <c r="B351" s="127"/>
      <c r="C351" s="127"/>
      <c r="D351" s="127"/>
      <c r="E351" s="127"/>
      <c r="F351" s="128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4"/>
      <c r="AQ351" s="4"/>
      <c r="GT351" s="29"/>
      <c r="GU351" s="29"/>
      <c r="GV351" s="29"/>
      <c r="GW351" s="29"/>
      <c r="GX351" s="29"/>
      <c r="GY351" s="29"/>
      <c r="GZ351" s="29"/>
      <c r="HA351" s="29"/>
      <c r="HB351" s="29"/>
      <c r="HC351" s="29"/>
      <c r="HD351" s="29"/>
      <c r="HE351" s="29"/>
      <c r="HF351" s="29"/>
      <c r="HG351" s="29"/>
      <c r="HH351" s="29"/>
      <c r="HI351" s="29"/>
      <c r="HJ351" s="29"/>
      <c r="HK351" s="29"/>
      <c r="HL351" s="29"/>
      <c r="HM351" s="29"/>
      <c r="HN351" s="29"/>
      <c r="HO351" s="29"/>
      <c r="HP351" s="29"/>
      <c r="HQ351" s="29"/>
      <c r="HR351" s="29"/>
    </row>
    <row r="352" spans="1:226">
      <c r="A352" s="4"/>
      <c r="B352" s="127"/>
      <c r="C352" s="127"/>
      <c r="D352" s="127"/>
      <c r="E352" s="127"/>
      <c r="F352" s="128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4"/>
      <c r="AQ352" s="4"/>
      <c r="GT352" s="29"/>
      <c r="GU352" s="29"/>
      <c r="GV352" s="29"/>
      <c r="GW352" s="29"/>
      <c r="GX352" s="29"/>
      <c r="GY352" s="29"/>
      <c r="GZ352" s="29"/>
      <c r="HA352" s="29"/>
      <c r="HB352" s="29"/>
      <c r="HC352" s="29"/>
      <c r="HD352" s="29"/>
      <c r="HE352" s="29"/>
      <c r="HF352" s="29"/>
      <c r="HG352" s="29"/>
      <c r="HH352" s="29"/>
      <c r="HI352" s="29"/>
      <c r="HJ352" s="29"/>
      <c r="HK352" s="29"/>
      <c r="HL352" s="29"/>
      <c r="HM352" s="29"/>
      <c r="HN352" s="29"/>
      <c r="HO352" s="29"/>
      <c r="HP352" s="29"/>
      <c r="HQ352" s="29"/>
      <c r="HR352" s="29"/>
    </row>
    <row r="353" spans="1:226">
      <c r="A353" s="4"/>
      <c r="B353" s="127"/>
      <c r="C353" s="127"/>
      <c r="D353" s="127"/>
      <c r="E353" s="127"/>
      <c r="F353" s="128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4"/>
      <c r="AQ353" s="4"/>
      <c r="GT353" s="29"/>
      <c r="GU353" s="29"/>
      <c r="GV353" s="29"/>
      <c r="GW353" s="29"/>
      <c r="GX353" s="29"/>
      <c r="GY353" s="29"/>
      <c r="GZ353" s="29"/>
      <c r="HA353" s="29"/>
      <c r="HB353" s="29"/>
      <c r="HC353" s="29"/>
      <c r="HD353" s="29"/>
      <c r="HE353" s="29"/>
      <c r="HF353" s="29"/>
      <c r="HG353" s="29"/>
      <c r="HH353" s="29"/>
      <c r="HI353" s="29"/>
      <c r="HJ353" s="29"/>
      <c r="HK353" s="29"/>
      <c r="HL353" s="29"/>
      <c r="HM353" s="29"/>
      <c r="HN353" s="29"/>
      <c r="HO353" s="29"/>
      <c r="HP353" s="29"/>
      <c r="HQ353" s="29"/>
      <c r="HR353" s="29"/>
    </row>
    <row r="354" spans="1:226">
      <c r="A354" s="4"/>
      <c r="B354" s="127"/>
      <c r="C354" s="127"/>
      <c r="D354" s="127"/>
      <c r="E354" s="127"/>
      <c r="F354" s="128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4"/>
      <c r="AQ354" s="4"/>
      <c r="GT354" s="29"/>
      <c r="GU354" s="29"/>
      <c r="GV354" s="29"/>
      <c r="GW354" s="29"/>
      <c r="GX354" s="29"/>
      <c r="GY354" s="29"/>
      <c r="GZ354" s="29"/>
      <c r="HA354" s="29"/>
      <c r="HB354" s="29"/>
      <c r="HC354" s="29"/>
      <c r="HD354" s="29"/>
      <c r="HE354" s="29"/>
      <c r="HF354" s="29"/>
      <c r="HG354" s="29"/>
      <c r="HH354" s="29"/>
      <c r="HI354" s="29"/>
      <c r="HJ354" s="29"/>
      <c r="HK354" s="29"/>
      <c r="HL354" s="29"/>
      <c r="HM354" s="29"/>
      <c r="HN354" s="29"/>
      <c r="HO354" s="29"/>
      <c r="HP354" s="29"/>
      <c r="HQ354" s="29"/>
      <c r="HR354" s="29"/>
    </row>
    <row r="355" spans="1:226">
      <c r="A355" s="4"/>
      <c r="B355" s="127"/>
      <c r="C355" s="127"/>
      <c r="D355" s="127"/>
      <c r="E355" s="127"/>
      <c r="F355" s="128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4"/>
      <c r="AQ355" s="4"/>
      <c r="GT355" s="29"/>
      <c r="GU355" s="29"/>
      <c r="GV355" s="29"/>
      <c r="GW355" s="29"/>
      <c r="GX355" s="29"/>
      <c r="GY355" s="29"/>
      <c r="GZ355" s="29"/>
      <c r="HA355" s="29"/>
      <c r="HB355" s="29"/>
      <c r="HC355" s="29"/>
      <c r="HD355" s="29"/>
      <c r="HE355" s="29"/>
      <c r="HF355" s="29"/>
      <c r="HG355" s="29"/>
      <c r="HH355" s="29"/>
      <c r="HI355" s="29"/>
      <c r="HJ355" s="29"/>
      <c r="HK355" s="29"/>
      <c r="HL355" s="29"/>
      <c r="HM355" s="29"/>
      <c r="HN355" s="29"/>
      <c r="HO355" s="29"/>
      <c r="HP355" s="29"/>
      <c r="HQ355" s="29"/>
      <c r="HR355" s="29"/>
    </row>
    <row r="356" spans="1:226">
      <c r="A356" s="4"/>
      <c r="B356" s="127"/>
      <c r="C356" s="127"/>
      <c r="D356" s="127"/>
      <c r="E356" s="127"/>
      <c r="F356" s="128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4"/>
      <c r="AQ356" s="4"/>
      <c r="GT356" s="29"/>
      <c r="GU356" s="29"/>
      <c r="GV356" s="29"/>
      <c r="GW356" s="29"/>
      <c r="GX356" s="29"/>
      <c r="GY356" s="29"/>
      <c r="GZ356" s="29"/>
      <c r="HA356" s="29"/>
      <c r="HB356" s="29"/>
      <c r="HC356" s="29"/>
      <c r="HD356" s="29"/>
      <c r="HE356" s="29"/>
      <c r="HF356" s="29"/>
      <c r="HG356" s="29"/>
      <c r="HH356" s="29"/>
      <c r="HI356" s="29"/>
      <c r="HJ356" s="29"/>
      <c r="HK356" s="29"/>
      <c r="HL356" s="29"/>
      <c r="HM356" s="29"/>
      <c r="HN356" s="29"/>
      <c r="HO356" s="29"/>
      <c r="HP356" s="29"/>
      <c r="HQ356" s="29"/>
      <c r="HR356" s="29"/>
    </row>
    <row r="357" spans="1:226">
      <c r="A357" s="4"/>
      <c r="B357" s="127"/>
      <c r="C357" s="127"/>
      <c r="D357" s="127"/>
      <c r="E357" s="127"/>
      <c r="F357" s="128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4"/>
      <c r="AQ357" s="4"/>
      <c r="GT357" s="29"/>
      <c r="GU357" s="29"/>
      <c r="GV357" s="29"/>
      <c r="GW357" s="29"/>
      <c r="GX357" s="29"/>
      <c r="GY357" s="29"/>
      <c r="GZ357" s="29"/>
      <c r="HA357" s="29"/>
      <c r="HB357" s="29"/>
      <c r="HC357" s="29"/>
      <c r="HD357" s="29"/>
      <c r="HE357" s="29"/>
      <c r="HF357" s="29"/>
      <c r="HG357" s="29"/>
      <c r="HH357" s="29"/>
      <c r="HI357" s="29"/>
      <c r="HJ357" s="29"/>
      <c r="HK357" s="29"/>
      <c r="HL357" s="29"/>
      <c r="HM357" s="29"/>
      <c r="HN357" s="29"/>
      <c r="HO357" s="29"/>
      <c r="HP357" s="29"/>
      <c r="HQ357" s="29"/>
      <c r="HR357" s="29"/>
    </row>
    <row r="358" spans="1:226">
      <c r="A358" s="4"/>
      <c r="B358" s="127"/>
      <c r="C358" s="127"/>
      <c r="D358" s="127"/>
      <c r="E358" s="127"/>
      <c r="F358" s="128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4"/>
      <c r="AQ358" s="4"/>
      <c r="GT358" s="29"/>
      <c r="GU358" s="29"/>
      <c r="GV358" s="29"/>
      <c r="GW358" s="29"/>
      <c r="GX358" s="29"/>
      <c r="GY358" s="29"/>
      <c r="GZ358" s="29"/>
      <c r="HA358" s="29"/>
      <c r="HB358" s="29"/>
      <c r="HC358" s="29"/>
      <c r="HD358" s="29"/>
      <c r="HE358" s="29"/>
      <c r="HF358" s="29"/>
      <c r="HG358" s="29"/>
      <c r="HH358" s="29"/>
      <c r="HI358" s="29"/>
      <c r="HJ358" s="29"/>
      <c r="HK358" s="29"/>
      <c r="HL358" s="29"/>
      <c r="HM358" s="29"/>
      <c r="HN358" s="29"/>
      <c r="HO358" s="29"/>
      <c r="HP358" s="29"/>
      <c r="HQ358" s="29"/>
      <c r="HR358" s="29"/>
    </row>
    <row r="359" spans="1:226">
      <c r="A359" s="4"/>
      <c r="B359" s="127"/>
      <c r="C359" s="127"/>
      <c r="D359" s="127"/>
      <c r="E359" s="127"/>
      <c r="F359" s="128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4"/>
      <c r="AQ359" s="4"/>
      <c r="GT359" s="29"/>
      <c r="GU359" s="29"/>
      <c r="GV359" s="29"/>
      <c r="GW359" s="29"/>
      <c r="GX359" s="29"/>
      <c r="GY359" s="29"/>
      <c r="GZ359" s="29"/>
      <c r="HA359" s="29"/>
      <c r="HB359" s="29"/>
      <c r="HC359" s="29"/>
      <c r="HD359" s="29"/>
      <c r="HE359" s="29"/>
      <c r="HF359" s="29"/>
      <c r="HG359" s="29"/>
      <c r="HH359" s="29"/>
      <c r="HI359" s="29"/>
      <c r="HJ359" s="29"/>
      <c r="HK359" s="29"/>
      <c r="HL359" s="29"/>
      <c r="HM359" s="29"/>
      <c r="HN359" s="29"/>
      <c r="HO359" s="29"/>
      <c r="HP359" s="29"/>
      <c r="HQ359" s="29"/>
      <c r="HR359" s="29"/>
    </row>
    <row r="360" spans="1:226">
      <c r="A360" s="4"/>
      <c r="B360" s="127"/>
      <c r="C360" s="127"/>
      <c r="D360" s="127"/>
      <c r="E360" s="127"/>
      <c r="F360" s="128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4"/>
      <c r="AQ360" s="4"/>
      <c r="GT360" s="29"/>
      <c r="GU360" s="29"/>
      <c r="GV360" s="29"/>
      <c r="GW360" s="29"/>
      <c r="GX360" s="29"/>
      <c r="GY360" s="29"/>
      <c r="GZ360" s="29"/>
      <c r="HA360" s="29"/>
      <c r="HB360" s="29"/>
      <c r="HC360" s="29"/>
      <c r="HD360" s="29"/>
      <c r="HE360" s="29"/>
      <c r="HF360" s="29"/>
      <c r="HG360" s="29"/>
      <c r="HH360" s="29"/>
      <c r="HI360" s="29"/>
      <c r="HJ360" s="29"/>
      <c r="HK360" s="29"/>
      <c r="HL360" s="29"/>
      <c r="HM360" s="29"/>
      <c r="HN360" s="29"/>
      <c r="HO360" s="29"/>
      <c r="HP360" s="29"/>
      <c r="HQ360" s="29"/>
      <c r="HR360" s="29"/>
    </row>
    <row r="361" spans="1:226">
      <c r="A361" s="4"/>
      <c r="B361" s="127"/>
      <c r="C361" s="127"/>
      <c r="D361" s="127"/>
      <c r="E361" s="127"/>
      <c r="F361" s="128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4"/>
      <c r="AQ361" s="4"/>
      <c r="GT361" s="29"/>
      <c r="GU361" s="29"/>
      <c r="GV361" s="29"/>
      <c r="GW361" s="29"/>
      <c r="GX361" s="29"/>
      <c r="GY361" s="29"/>
      <c r="GZ361" s="29"/>
      <c r="HA361" s="29"/>
      <c r="HB361" s="29"/>
      <c r="HC361" s="29"/>
      <c r="HD361" s="29"/>
      <c r="HE361" s="29"/>
      <c r="HF361" s="29"/>
      <c r="HG361" s="29"/>
      <c r="HH361" s="29"/>
      <c r="HI361" s="29"/>
      <c r="HJ361" s="29"/>
      <c r="HK361" s="29"/>
      <c r="HL361" s="29"/>
      <c r="HM361" s="29"/>
      <c r="HN361" s="29"/>
      <c r="HO361" s="29"/>
      <c r="HP361" s="29"/>
      <c r="HQ361" s="29"/>
      <c r="HR361" s="29"/>
    </row>
    <row r="362" spans="1:226">
      <c r="A362" s="4"/>
      <c r="B362" s="127"/>
      <c r="C362" s="127"/>
      <c r="D362" s="127"/>
      <c r="E362" s="127"/>
      <c r="F362" s="128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4"/>
      <c r="AQ362" s="4"/>
      <c r="GT362" s="29"/>
      <c r="GU362" s="29"/>
      <c r="GV362" s="29"/>
      <c r="GW362" s="29"/>
      <c r="GX362" s="29"/>
      <c r="GY362" s="29"/>
      <c r="GZ362" s="29"/>
      <c r="HA362" s="29"/>
      <c r="HB362" s="29"/>
      <c r="HC362" s="29"/>
      <c r="HD362" s="29"/>
      <c r="HE362" s="29"/>
      <c r="HF362" s="29"/>
      <c r="HG362" s="29"/>
      <c r="HH362" s="29"/>
      <c r="HI362" s="29"/>
      <c r="HJ362" s="29"/>
      <c r="HK362" s="29"/>
      <c r="HL362" s="29"/>
      <c r="HM362" s="29"/>
      <c r="HN362" s="29"/>
      <c r="HO362" s="29"/>
      <c r="HP362" s="29"/>
      <c r="HQ362" s="29"/>
      <c r="HR362" s="29"/>
    </row>
    <row r="363" spans="1:226">
      <c r="A363" s="4"/>
      <c r="B363" s="127"/>
      <c r="C363" s="127"/>
      <c r="D363" s="127"/>
      <c r="E363" s="127"/>
      <c r="F363" s="128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4"/>
      <c r="AQ363" s="4"/>
      <c r="GT363" s="29"/>
      <c r="GU363" s="29"/>
      <c r="GV363" s="29"/>
      <c r="GW363" s="29"/>
      <c r="GX363" s="29"/>
      <c r="GY363" s="29"/>
      <c r="GZ363" s="29"/>
      <c r="HA363" s="29"/>
      <c r="HB363" s="29"/>
      <c r="HC363" s="29"/>
      <c r="HD363" s="29"/>
      <c r="HE363" s="29"/>
      <c r="HF363" s="29"/>
      <c r="HG363" s="29"/>
      <c r="HH363" s="29"/>
      <c r="HI363" s="29"/>
      <c r="HJ363" s="29"/>
      <c r="HK363" s="29"/>
      <c r="HL363" s="29"/>
      <c r="HM363" s="29"/>
      <c r="HN363" s="29"/>
      <c r="HO363" s="29"/>
      <c r="HP363" s="29"/>
      <c r="HQ363" s="29"/>
      <c r="HR363" s="29"/>
    </row>
    <row r="364" spans="1:226">
      <c r="A364" s="4"/>
      <c r="B364" s="127"/>
      <c r="C364" s="127"/>
      <c r="D364" s="127"/>
      <c r="E364" s="127"/>
      <c r="F364" s="128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4"/>
      <c r="AQ364" s="4"/>
      <c r="GT364" s="29"/>
      <c r="GU364" s="29"/>
      <c r="GV364" s="29"/>
      <c r="GW364" s="29"/>
      <c r="GX364" s="29"/>
      <c r="GY364" s="29"/>
      <c r="GZ364" s="29"/>
      <c r="HA364" s="29"/>
      <c r="HB364" s="29"/>
      <c r="HC364" s="29"/>
      <c r="HD364" s="29"/>
      <c r="HE364" s="29"/>
      <c r="HF364" s="29"/>
      <c r="HG364" s="29"/>
      <c r="HH364" s="29"/>
      <c r="HI364" s="29"/>
      <c r="HJ364" s="29"/>
      <c r="HK364" s="29"/>
      <c r="HL364" s="29"/>
      <c r="HM364" s="29"/>
      <c r="HN364" s="29"/>
      <c r="HO364" s="29"/>
      <c r="HP364" s="29"/>
      <c r="HQ364" s="29"/>
      <c r="HR364" s="29"/>
    </row>
    <row r="365" spans="1:226">
      <c r="A365" s="4"/>
      <c r="B365" s="127"/>
      <c r="C365" s="127"/>
      <c r="D365" s="127"/>
      <c r="E365" s="127"/>
      <c r="F365" s="128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4"/>
      <c r="AQ365" s="4"/>
      <c r="GT365" s="29"/>
      <c r="GU365" s="29"/>
      <c r="GV365" s="29"/>
      <c r="GW365" s="29"/>
      <c r="GX365" s="29"/>
      <c r="GY365" s="29"/>
      <c r="GZ365" s="29"/>
      <c r="HA365" s="29"/>
      <c r="HB365" s="29"/>
      <c r="HC365" s="29"/>
      <c r="HD365" s="29"/>
      <c r="HE365" s="29"/>
      <c r="HF365" s="29"/>
      <c r="HG365" s="29"/>
      <c r="HH365" s="29"/>
      <c r="HI365" s="29"/>
      <c r="HJ365" s="29"/>
      <c r="HK365" s="29"/>
      <c r="HL365" s="29"/>
      <c r="HM365" s="29"/>
      <c r="HN365" s="29"/>
      <c r="HO365" s="29"/>
      <c r="HP365" s="29"/>
      <c r="HQ365" s="29"/>
      <c r="HR365" s="29"/>
    </row>
    <row r="366" spans="1:226">
      <c r="A366" s="4"/>
      <c r="B366" s="127"/>
      <c r="C366" s="127"/>
      <c r="D366" s="127"/>
      <c r="E366" s="127"/>
      <c r="F366" s="128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4"/>
      <c r="AQ366" s="4"/>
      <c r="GT366" s="29"/>
      <c r="GU366" s="29"/>
      <c r="GV366" s="29"/>
      <c r="GW366" s="29"/>
      <c r="GX366" s="29"/>
      <c r="GY366" s="29"/>
      <c r="GZ366" s="29"/>
      <c r="HA366" s="29"/>
      <c r="HB366" s="29"/>
      <c r="HC366" s="29"/>
      <c r="HD366" s="29"/>
      <c r="HE366" s="29"/>
      <c r="HF366" s="29"/>
      <c r="HG366" s="29"/>
      <c r="HH366" s="29"/>
      <c r="HI366" s="29"/>
      <c r="HJ366" s="29"/>
      <c r="HK366" s="29"/>
      <c r="HL366" s="29"/>
      <c r="HM366" s="29"/>
      <c r="HN366" s="29"/>
      <c r="HO366" s="29"/>
      <c r="HP366" s="29"/>
      <c r="HQ366" s="29"/>
      <c r="HR366" s="29"/>
    </row>
    <row r="367" spans="1:226">
      <c r="A367" s="4"/>
      <c r="B367" s="127"/>
      <c r="C367" s="127"/>
      <c r="D367" s="127"/>
      <c r="E367" s="127"/>
      <c r="F367" s="128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4"/>
      <c r="AQ367" s="4"/>
      <c r="GT367" s="29"/>
      <c r="GU367" s="29"/>
      <c r="GV367" s="29"/>
      <c r="GW367" s="29"/>
      <c r="GX367" s="29"/>
      <c r="GY367" s="29"/>
      <c r="GZ367" s="29"/>
      <c r="HA367" s="29"/>
      <c r="HB367" s="29"/>
      <c r="HC367" s="29"/>
      <c r="HD367" s="29"/>
      <c r="HE367" s="29"/>
      <c r="HF367" s="29"/>
      <c r="HG367" s="29"/>
      <c r="HH367" s="29"/>
      <c r="HI367" s="29"/>
      <c r="HJ367" s="29"/>
      <c r="HK367" s="29"/>
      <c r="HL367" s="29"/>
      <c r="HM367" s="29"/>
      <c r="HN367" s="29"/>
      <c r="HO367" s="29"/>
      <c r="HP367" s="29"/>
      <c r="HQ367" s="29"/>
      <c r="HR367" s="29"/>
    </row>
    <row r="368" spans="1:226">
      <c r="A368" s="4"/>
      <c r="B368" s="127"/>
      <c r="C368" s="127"/>
      <c r="D368" s="127"/>
      <c r="E368" s="127"/>
      <c r="F368" s="128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4"/>
      <c r="AQ368" s="4"/>
      <c r="GT368" s="29"/>
      <c r="GU368" s="29"/>
      <c r="GV368" s="29"/>
      <c r="GW368" s="29"/>
      <c r="GX368" s="29"/>
      <c r="GY368" s="29"/>
      <c r="GZ368" s="29"/>
      <c r="HA368" s="29"/>
      <c r="HB368" s="29"/>
      <c r="HC368" s="29"/>
      <c r="HD368" s="29"/>
      <c r="HE368" s="29"/>
      <c r="HF368" s="29"/>
      <c r="HG368" s="29"/>
      <c r="HH368" s="29"/>
      <c r="HI368" s="29"/>
      <c r="HJ368" s="29"/>
      <c r="HK368" s="29"/>
      <c r="HL368" s="29"/>
      <c r="HM368" s="29"/>
      <c r="HN368" s="29"/>
      <c r="HO368" s="29"/>
      <c r="HP368" s="29"/>
      <c r="HQ368" s="29"/>
      <c r="HR368" s="29"/>
    </row>
    <row r="369" spans="1:226">
      <c r="A369" s="4"/>
      <c r="B369" s="127"/>
      <c r="C369" s="127"/>
      <c r="D369" s="127"/>
      <c r="E369" s="127"/>
      <c r="F369" s="128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4"/>
      <c r="AQ369" s="4"/>
      <c r="GT369" s="29"/>
      <c r="GU369" s="29"/>
      <c r="GV369" s="29"/>
      <c r="GW369" s="29"/>
      <c r="GX369" s="29"/>
      <c r="GY369" s="29"/>
      <c r="GZ369" s="29"/>
      <c r="HA369" s="29"/>
      <c r="HB369" s="29"/>
      <c r="HC369" s="29"/>
      <c r="HD369" s="29"/>
      <c r="HE369" s="29"/>
      <c r="HF369" s="29"/>
      <c r="HG369" s="29"/>
      <c r="HH369" s="29"/>
      <c r="HI369" s="29"/>
      <c r="HJ369" s="29"/>
      <c r="HK369" s="29"/>
      <c r="HL369" s="29"/>
      <c r="HM369" s="29"/>
      <c r="HN369" s="29"/>
      <c r="HO369" s="29"/>
      <c r="HP369" s="29"/>
      <c r="HQ369" s="29"/>
      <c r="HR369" s="29"/>
    </row>
    <row r="370" spans="1:226">
      <c r="A370" s="4"/>
      <c r="B370" s="127"/>
      <c r="C370" s="127"/>
      <c r="D370" s="127"/>
      <c r="E370" s="127"/>
      <c r="F370" s="128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4"/>
      <c r="AQ370" s="4"/>
      <c r="GT370" s="29"/>
      <c r="GU370" s="29"/>
      <c r="GV370" s="29"/>
      <c r="GW370" s="29"/>
      <c r="GX370" s="29"/>
      <c r="GY370" s="29"/>
      <c r="GZ370" s="29"/>
      <c r="HA370" s="29"/>
      <c r="HB370" s="29"/>
      <c r="HC370" s="29"/>
      <c r="HD370" s="29"/>
      <c r="HE370" s="29"/>
      <c r="HF370" s="29"/>
      <c r="HG370" s="29"/>
      <c r="HH370" s="29"/>
      <c r="HI370" s="29"/>
      <c r="HJ370" s="29"/>
      <c r="HK370" s="29"/>
      <c r="HL370" s="29"/>
      <c r="HM370" s="29"/>
      <c r="HN370" s="29"/>
      <c r="HO370" s="29"/>
      <c r="HP370" s="29"/>
      <c r="HQ370" s="29"/>
      <c r="HR370" s="29"/>
    </row>
    <row r="371" spans="1:226">
      <c r="A371" s="4"/>
      <c r="B371" s="127"/>
      <c r="C371" s="127"/>
      <c r="D371" s="127"/>
      <c r="E371" s="127"/>
      <c r="F371" s="128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4"/>
      <c r="AQ371" s="4"/>
      <c r="GT371" s="29"/>
      <c r="GU371" s="29"/>
      <c r="GV371" s="29"/>
      <c r="GW371" s="29"/>
      <c r="GX371" s="29"/>
      <c r="GY371" s="29"/>
      <c r="GZ371" s="29"/>
      <c r="HA371" s="29"/>
      <c r="HB371" s="29"/>
      <c r="HC371" s="29"/>
      <c r="HD371" s="29"/>
      <c r="HE371" s="29"/>
      <c r="HF371" s="29"/>
      <c r="HG371" s="29"/>
      <c r="HH371" s="29"/>
      <c r="HI371" s="29"/>
      <c r="HJ371" s="29"/>
      <c r="HK371" s="29"/>
      <c r="HL371" s="29"/>
      <c r="HM371" s="29"/>
      <c r="HN371" s="29"/>
      <c r="HO371" s="29"/>
      <c r="HP371" s="29"/>
      <c r="HQ371" s="29"/>
      <c r="HR371" s="29"/>
    </row>
    <row r="372" spans="1:226">
      <c r="A372" s="4"/>
      <c r="B372" s="127"/>
      <c r="C372" s="127"/>
      <c r="D372" s="127"/>
      <c r="E372" s="127"/>
      <c r="F372" s="128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4"/>
      <c r="AQ372" s="4"/>
      <c r="GT372" s="29"/>
      <c r="GU372" s="29"/>
      <c r="GV372" s="29"/>
      <c r="GW372" s="29"/>
      <c r="GX372" s="29"/>
      <c r="GY372" s="29"/>
      <c r="GZ372" s="29"/>
      <c r="HA372" s="29"/>
      <c r="HB372" s="29"/>
      <c r="HC372" s="29"/>
      <c r="HD372" s="29"/>
      <c r="HE372" s="29"/>
      <c r="HF372" s="29"/>
      <c r="HG372" s="29"/>
      <c r="HH372" s="29"/>
      <c r="HI372" s="29"/>
      <c r="HJ372" s="29"/>
      <c r="HK372" s="29"/>
      <c r="HL372" s="29"/>
      <c r="HM372" s="29"/>
      <c r="HN372" s="29"/>
      <c r="HO372" s="29"/>
      <c r="HP372" s="29"/>
      <c r="HQ372" s="29"/>
      <c r="HR372" s="29"/>
    </row>
    <row r="373" spans="1:226">
      <c r="A373" s="4"/>
      <c r="B373" s="127"/>
      <c r="C373" s="127"/>
      <c r="D373" s="127"/>
      <c r="E373" s="127"/>
      <c r="F373" s="128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4"/>
      <c r="AQ373" s="4"/>
      <c r="GT373" s="29"/>
      <c r="GU373" s="29"/>
      <c r="GV373" s="29"/>
      <c r="GW373" s="29"/>
      <c r="GX373" s="29"/>
      <c r="GY373" s="29"/>
      <c r="GZ373" s="29"/>
      <c r="HA373" s="29"/>
      <c r="HB373" s="29"/>
      <c r="HC373" s="29"/>
      <c r="HD373" s="29"/>
      <c r="HE373" s="29"/>
      <c r="HF373" s="29"/>
      <c r="HG373" s="29"/>
      <c r="HH373" s="29"/>
      <c r="HI373" s="29"/>
      <c r="HJ373" s="29"/>
      <c r="HK373" s="29"/>
      <c r="HL373" s="29"/>
      <c r="HM373" s="29"/>
      <c r="HN373" s="29"/>
      <c r="HO373" s="29"/>
      <c r="HP373" s="29"/>
      <c r="HQ373" s="29"/>
      <c r="HR373" s="29"/>
    </row>
    <row r="374" spans="1:226">
      <c r="A374" s="4"/>
      <c r="B374" s="127"/>
      <c r="C374" s="127"/>
      <c r="D374" s="127"/>
      <c r="E374" s="127"/>
      <c r="F374" s="128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4"/>
      <c r="AQ374" s="4"/>
      <c r="GT374" s="29"/>
      <c r="GU374" s="29"/>
      <c r="GV374" s="29"/>
      <c r="GW374" s="29"/>
      <c r="GX374" s="29"/>
      <c r="GY374" s="29"/>
      <c r="GZ374" s="29"/>
      <c r="HA374" s="29"/>
      <c r="HB374" s="29"/>
      <c r="HC374" s="29"/>
      <c r="HD374" s="29"/>
      <c r="HE374" s="29"/>
      <c r="HF374" s="29"/>
      <c r="HG374" s="29"/>
      <c r="HH374" s="29"/>
      <c r="HI374" s="29"/>
      <c r="HJ374" s="29"/>
      <c r="HK374" s="29"/>
      <c r="HL374" s="29"/>
      <c r="HM374" s="29"/>
      <c r="HN374" s="29"/>
      <c r="HO374" s="29"/>
      <c r="HP374" s="29"/>
      <c r="HQ374" s="29"/>
      <c r="HR374" s="29"/>
    </row>
    <row r="375" spans="1:226">
      <c r="A375" s="4"/>
      <c r="B375" s="127"/>
      <c r="C375" s="127"/>
      <c r="D375" s="127"/>
      <c r="E375" s="127"/>
      <c r="F375" s="128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4"/>
      <c r="AQ375" s="4"/>
      <c r="GT375" s="29"/>
      <c r="GU375" s="29"/>
      <c r="GV375" s="29"/>
      <c r="GW375" s="29"/>
      <c r="GX375" s="29"/>
      <c r="GY375" s="29"/>
      <c r="GZ375" s="29"/>
      <c r="HA375" s="29"/>
      <c r="HB375" s="29"/>
      <c r="HC375" s="29"/>
      <c r="HD375" s="29"/>
      <c r="HE375" s="29"/>
      <c r="HF375" s="29"/>
      <c r="HG375" s="29"/>
      <c r="HH375" s="29"/>
      <c r="HI375" s="29"/>
      <c r="HJ375" s="29"/>
      <c r="HK375" s="29"/>
      <c r="HL375" s="29"/>
      <c r="HM375" s="29"/>
      <c r="HN375" s="29"/>
      <c r="HO375" s="29"/>
      <c r="HP375" s="29"/>
      <c r="HQ375" s="29"/>
      <c r="HR375" s="29"/>
    </row>
    <row r="376" spans="1:226">
      <c r="A376" s="4"/>
      <c r="B376" s="127"/>
      <c r="C376" s="127"/>
      <c r="D376" s="127"/>
      <c r="E376" s="127"/>
      <c r="F376" s="128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4"/>
      <c r="AQ376" s="4"/>
      <c r="GT376" s="29"/>
      <c r="GU376" s="29"/>
      <c r="GV376" s="29"/>
      <c r="GW376" s="29"/>
      <c r="GX376" s="29"/>
      <c r="GY376" s="29"/>
      <c r="GZ376" s="29"/>
      <c r="HA376" s="29"/>
      <c r="HB376" s="29"/>
      <c r="HC376" s="29"/>
      <c r="HD376" s="29"/>
      <c r="HE376" s="29"/>
      <c r="HF376" s="29"/>
      <c r="HG376" s="29"/>
      <c r="HH376" s="29"/>
      <c r="HI376" s="29"/>
      <c r="HJ376" s="29"/>
      <c r="HK376" s="29"/>
      <c r="HL376" s="29"/>
      <c r="HM376" s="29"/>
      <c r="HN376" s="29"/>
      <c r="HO376" s="29"/>
      <c r="HP376" s="29"/>
      <c r="HQ376" s="29"/>
      <c r="HR376" s="29"/>
    </row>
    <row r="377" spans="1:226">
      <c r="A377" s="4"/>
      <c r="B377" s="127"/>
      <c r="C377" s="127"/>
      <c r="D377" s="127"/>
      <c r="E377" s="127"/>
      <c r="F377" s="128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4"/>
      <c r="AQ377" s="4"/>
      <c r="GT377" s="29"/>
      <c r="GU377" s="29"/>
      <c r="GV377" s="29"/>
      <c r="GW377" s="29"/>
      <c r="GX377" s="29"/>
      <c r="GY377" s="29"/>
      <c r="GZ377" s="29"/>
      <c r="HA377" s="29"/>
      <c r="HB377" s="29"/>
      <c r="HC377" s="29"/>
      <c r="HD377" s="29"/>
      <c r="HE377" s="29"/>
      <c r="HF377" s="29"/>
      <c r="HG377" s="29"/>
      <c r="HH377" s="29"/>
      <c r="HI377" s="29"/>
      <c r="HJ377" s="29"/>
      <c r="HK377" s="29"/>
      <c r="HL377" s="29"/>
      <c r="HM377" s="29"/>
      <c r="HN377" s="29"/>
      <c r="HO377" s="29"/>
      <c r="HP377" s="29"/>
      <c r="HQ377" s="29"/>
      <c r="HR377" s="29"/>
    </row>
    <row r="378" spans="1:226">
      <c r="A378" s="4"/>
      <c r="B378" s="127"/>
      <c r="C378" s="127"/>
      <c r="D378" s="127"/>
      <c r="E378" s="127"/>
      <c r="F378" s="128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4"/>
      <c r="AQ378" s="4"/>
      <c r="GT378" s="29"/>
      <c r="GU378" s="29"/>
      <c r="GV378" s="29"/>
      <c r="GW378" s="29"/>
      <c r="GX378" s="29"/>
      <c r="GY378" s="29"/>
      <c r="GZ378" s="29"/>
      <c r="HA378" s="29"/>
      <c r="HB378" s="29"/>
      <c r="HC378" s="29"/>
      <c r="HD378" s="29"/>
      <c r="HE378" s="29"/>
      <c r="HF378" s="29"/>
      <c r="HG378" s="29"/>
      <c r="HH378" s="29"/>
      <c r="HI378" s="29"/>
      <c r="HJ378" s="29"/>
      <c r="HK378" s="29"/>
      <c r="HL378" s="29"/>
      <c r="HM378" s="29"/>
      <c r="HN378" s="29"/>
      <c r="HO378" s="29"/>
      <c r="HP378" s="29"/>
      <c r="HQ378" s="29"/>
      <c r="HR378" s="29"/>
    </row>
    <row r="379" spans="1:226">
      <c r="A379" s="4"/>
      <c r="B379" s="127"/>
      <c r="C379" s="127"/>
      <c r="D379" s="127"/>
      <c r="E379" s="127"/>
      <c r="F379" s="128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4"/>
      <c r="AQ379" s="4"/>
      <c r="GT379" s="29"/>
      <c r="GU379" s="29"/>
      <c r="GV379" s="29"/>
      <c r="GW379" s="29"/>
      <c r="GX379" s="29"/>
      <c r="GY379" s="29"/>
      <c r="GZ379" s="29"/>
      <c r="HA379" s="29"/>
      <c r="HB379" s="29"/>
      <c r="HC379" s="29"/>
      <c r="HD379" s="29"/>
      <c r="HE379" s="29"/>
      <c r="HF379" s="29"/>
      <c r="HG379" s="29"/>
      <c r="HH379" s="29"/>
      <c r="HI379" s="29"/>
      <c r="HJ379" s="29"/>
      <c r="HK379" s="29"/>
      <c r="HL379" s="29"/>
      <c r="HM379" s="29"/>
      <c r="HN379" s="29"/>
      <c r="HO379" s="29"/>
      <c r="HP379" s="29"/>
      <c r="HQ379" s="29"/>
      <c r="HR379" s="29"/>
    </row>
    <row r="380" spans="1:226">
      <c r="A380" s="4"/>
      <c r="B380" s="127"/>
      <c r="C380" s="127"/>
      <c r="D380" s="127"/>
      <c r="E380" s="127"/>
      <c r="F380" s="128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4"/>
      <c r="AQ380" s="4"/>
      <c r="GT380" s="29"/>
      <c r="GU380" s="29"/>
      <c r="GV380" s="29"/>
      <c r="GW380" s="29"/>
      <c r="GX380" s="29"/>
      <c r="GY380" s="29"/>
      <c r="GZ380" s="29"/>
      <c r="HA380" s="29"/>
      <c r="HB380" s="29"/>
      <c r="HC380" s="29"/>
      <c r="HD380" s="29"/>
      <c r="HE380" s="29"/>
      <c r="HF380" s="29"/>
      <c r="HG380" s="29"/>
      <c r="HH380" s="29"/>
      <c r="HI380" s="29"/>
      <c r="HJ380" s="29"/>
      <c r="HK380" s="29"/>
      <c r="HL380" s="29"/>
      <c r="HM380" s="29"/>
      <c r="HN380" s="29"/>
      <c r="HO380" s="29"/>
      <c r="HP380" s="29"/>
      <c r="HQ380" s="29"/>
      <c r="HR380" s="29"/>
    </row>
    <row r="381" spans="1:226">
      <c r="A381" s="4"/>
      <c r="B381" s="127"/>
      <c r="C381" s="127"/>
      <c r="D381" s="127"/>
      <c r="E381" s="127"/>
      <c r="F381" s="128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4"/>
      <c r="AQ381" s="4"/>
      <c r="GT381" s="29"/>
      <c r="GU381" s="29"/>
      <c r="GV381" s="29"/>
      <c r="GW381" s="29"/>
      <c r="GX381" s="29"/>
      <c r="GY381" s="29"/>
      <c r="GZ381" s="29"/>
      <c r="HA381" s="29"/>
      <c r="HB381" s="29"/>
      <c r="HC381" s="29"/>
      <c r="HD381" s="29"/>
      <c r="HE381" s="29"/>
      <c r="HF381" s="29"/>
      <c r="HG381" s="29"/>
      <c r="HH381" s="29"/>
      <c r="HI381" s="29"/>
      <c r="HJ381" s="29"/>
      <c r="HK381" s="29"/>
      <c r="HL381" s="29"/>
      <c r="HM381" s="29"/>
      <c r="HN381" s="29"/>
      <c r="HO381" s="29"/>
      <c r="HP381" s="29"/>
      <c r="HQ381" s="29"/>
      <c r="HR381" s="29"/>
    </row>
    <row r="382" spans="1:226">
      <c r="A382" s="4"/>
      <c r="B382" s="127"/>
      <c r="C382" s="127"/>
      <c r="D382" s="127"/>
      <c r="E382" s="127"/>
      <c r="F382" s="128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4"/>
      <c r="AQ382" s="4"/>
      <c r="GT382" s="29"/>
      <c r="GU382" s="29"/>
      <c r="GV382" s="29"/>
      <c r="GW382" s="29"/>
      <c r="GX382" s="29"/>
      <c r="GY382" s="29"/>
      <c r="GZ382" s="29"/>
      <c r="HA382" s="29"/>
      <c r="HB382" s="29"/>
      <c r="HC382" s="29"/>
      <c r="HD382" s="29"/>
      <c r="HE382" s="29"/>
      <c r="HF382" s="29"/>
      <c r="HG382" s="29"/>
      <c r="HH382" s="29"/>
      <c r="HI382" s="29"/>
      <c r="HJ382" s="29"/>
      <c r="HK382" s="29"/>
      <c r="HL382" s="29"/>
      <c r="HM382" s="29"/>
      <c r="HN382" s="29"/>
      <c r="HO382" s="29"/>
      <c r="HP382" s="29"/>
      <c r="HQ382" s="29"/>
      <c r="HR382" s="29"/>
    </row>
    <row r="383" spans="1:226">
      <c r="A383" s="4"/>
      <c r="B383" s="127"/>
      <c r="C383" s="127"/>
      <c r="D383" s="127"/>
      <c r="E383" s="127"/>
      <c r="F383" s="128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4"/>
      <c r="AQ383" s="4"/>
      <c r="GT383" s="29"/>
      <c r="GU383" s="29"/>
      <c r="GV383" s="29"/>
      <c r="GW383" s="29"/>
      <c r="GX383" s="29"/>
      <c r="GY383" s="29"/>
      <c r="GZ383" s="29"/>
      <c r="HA383" s="29"/>
      <c r="HB383" s="29"/>
      <c r="HC383" s="29"/>
      <c r="HD383" s="29"/>
      <c r="HE383" s="29"/>
      <c r="HF383" s="29"/>
      <c r="HG383" s="29"/>
      <c r="HH383" s="29"/>
      <c r="HI383" s="29"/>
      <c r="HJ383" s="29"/>
      <c r="HK383" s="29"/>
      <c r="HL383" s="29"/>
      <c r="HM383" s="29"/>
      <c r="HN383" s="29"/>
      <c r="HO383" s="29"/>
      <c r="HP383" s="29"/>
      <c r="HQ383" s="29"/>
      <c r="HR383" s="29"/>
    </row>
    <row r="384" spans="1:226">
      <c r="A384" s="4"/>
      <c r="B384" s="127"/>
      <c r="C384" s="127"/>
      <c r="D384" s="127"/>
      <c r="E384" s="127"/>
      <c r="F384" s="128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4"/>
      <c r="AQ384" s="4"/>
      <c r="GT384" s="29"/>
      <c r="GU384" s="29"/>
      <c r="GV384" s="29"/>
      <c r="GW384" s="29"/>
      <c r="GX384" s="29"/>
      <c r="GY384" s="29"/>
      <c r="GZ384" s="29"/>
      <c r="HA384" s="29"/>
      <c r="HB384" s="29"/>
      <c r="HC384" s="29"/>
      <c r="HD384" s="29"/>
      <c r="HE384" s="29"/>
      <c r="HF384" s="29"/>
      <c r="HG384" s="29"/>
      <c r="HH384" s="29"/>
      <c r="HI384" s="29"/>
      <c r="HJ384" s="29"/>
      <c r="HK384" s="29"/>
      <c r="HL384" s="29"/>
      <c r="HM384" s="29"/>
      <c r="HN384" s="29"/>
      <c r="HO384" s="29"/>
      <c r="HP384" s="29"/>
      <c r="HQ384" s="29"/>
      <c r="HR384" s="29"/>
    </row>
    <row r="385" spans="1:226">
      <c r="A385" s="4"/>
      <c r="B385" s="127"/>
      <c r="C385" s="127"/>
      <c r="D385" s="127"/>
      <c r="E385" s="127"/>
      <c r="F385" s="128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4"/>
      <c r="AQ385" s="4"/>
      <c r="GT385" s="29"/>
      <c r="GU385" s="29"/>
      <c r="GV385" s="29"/>
      <c r="GW385" s="29"/>
      <c r="GX385" s="29"/>
      <c r="GY385" s="29"/>
      <c r="GZ385" s="29"/>
      <c r="HA385" s="29"/>
      <c r="HB385" s="29"/>
      <c r="HC385" s="29"/>
      <c r="HD385" s="29"/>
      <c r="HE385" s="29"/>
      <c r="HF385" s="29"/>
      <c r="HG385" s="29"/>
      <c r="HH385" s="29"/>
      <c r="HI385" s="29"/>
      <c r="HJ385" s="29"/>
      <c r="HK385" s="29"/>
      <c r="HL385" s="29"/>
      <c r="HM385" s="29"/>
      <c r="HN385" s="29"/>
      <c r="HO385" s="29"/>
      <c r="HP385" s="29"/>
      <c r="HQ385" s="29"/>
      <c r="HR385" s="29"/>
    </row>
    <row r="386" spans="1:226">
      <c r="A386" s="4"/>
      <c r="B386" s="127"/>
      <c r="C386" s="127"/>
      <c r="D386" s="127"/>
      <c r="E386" s="127"/>
      <c r="F386" s="128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4"/>
      <c r="AQ386" s="4"/>
      <c r="GT386" s="29"/>
      <c r="GU386" s="29"/>
      <c r="GV386" s="29"/>
      <c r="GW386" s="29"/>
      <c r="GX386" s="29"/>
      <c r="GY386" s="29"/>
      <c r="GZ386" s="29"/>
      <c r="HA386" s="29"/>
      <c r="HB386" s="29"/>
      <c r="HC386" s="29"/>
      <c r="HD386" s="29"/>
      <c r="HE386" s="29"/>
      <c r="HF386" s="29"/>
      <c r="HG386" s="29"/>
      <c r="HH386" s="29"/>
      <c r="HI386" s="29"/>
      <c r="HJ386" s="29"/>
      <c r="HK386" s="29"/>
      <c r="HL386" s="29"/>
      <c r="HM386" s="29"/>
      <c r="HN386" s="29"/>
      <c r="HO386" s="29"/>
      <c r="HP386" s="29"/>
      <c r="HQ386" s="29"/>
      <c r="HR386" s="29"/>
    </row>
    <row r="387" spans="1:226">
      <c r="A387" s="4"/>
      <c r="B387" s="127"/>
      <c r="C387" s="127"/>
      <c r="D387" s="127"/>
      <c r="E387" s="127"/>
      <c r="F387" s="128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4"/>
      <c r="AQ387" s="4"/>
      <c r="GT387" s="29"/>
      <c r="GU387" s="29"/>
      <c r="GV387" s="29"/>
      <c r="GW387" s="29"/>
      <c r="GX387" s="29"/>
      <c r="GY387" s="29"/>
      <c r="GZ387" s="29"/>
      <c r="HA387" s="29"/>
      <c r="HB387" s="29"/>
      <c r="HC387" s="29"/>
      <c r="HD387" s="29"/>
      <c r="HE387" s="29"/>
      <c r="HF387" s="29"/>
      <c r="HG387" s="29"/>
      <c r="HH387" s="29"/>
      <c r="HI387" s="29"/>
      <c r="HJ387" s="29"/>
      <c r="HK387" s="29"/>
      <c r="HL387" s="29"/>
      <c r="HM387" s="29"/>
      <c r="HN387" s="29"/>
      <c r="HO387" s="29"/>
      <c r="HP387" s="29"/>
      <c r="HQ387" s="29"/>
      <c r="HR387" s="29"/>
    </row>
    <row r="388" spans="1:226">
      <c r="A388" s="4"/>
      <c r="B388" s="127"/>
      <c r="C388" s="127"/>
      <c r="D388" s="127"/>
      <c r="E388" s="127"/>
      <c r="F388" s="128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4"/>
      <c r="AQ388" s="4"/>
      <c r="GT388" s="29"/>
      <c r="GU388" s="29"/>
      <c r="GV388" s="29"/>
      <c r="GW388" s="29"/>
      <c r="GX388" s="29"/>
      <c r="GY388" s="29"/>
      <c r="GZ388" s="29"/>
      <c r="HA388" s="29"/>
      <c r="HB388" s="29"/>
      <c r="HC388" s="29"/>
      <c r="HD388" s="29"/>
      <c r="HE388" s="29"/>
      <c r="HF388" s="29"/>
      <c r="HG388" s="29"/>
      <c r="HH388" s="29"/>
      <c r="HI388" s="29"/>
      <c r="HJ388" s="29"/>
      <c r="HK388" s="29"/>
      <c r="HL388" s="29"/>
      <c r="HM388" s="29"/>
      <c r="HN388" s="29"/>
      <c r="HO388" s="29"/>
      <c r="HP388" s="29"/>
      <c r="HQ388" s="29"/>
      <c r="HR388" s="29"/>
    </row>
    <row r="389" spans="1:226">
      <c r="A389" s="4"/>
      <c r="B389" s="127"/>
      <c r="C389" s="127"/>
      <c r="D389" s="127"/>
      <c r="E389" s="127"/>
      <c r="F389" s="128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4"/>
      <c r="AQ389" s="4"/>
      <c r="GT389" s="29"/>
      <c r="GU389" s="29"/>
      <c r="GV389" s="29"/>
      <c r="GW389" s="29"/>
      <c r="GX389" s="29"/>
      <c r="GY389" s="29"/>
      <c r="GZ389" s="29"/>
      <c r="HA389" s="29"/>
      <c r="HB389" s="29"/>
      <c r="HC389" s="29"/>
      <c r="HD389" s="29"/>
      <c r="HE389" s="29"/>
      <c r="HF389" s="29"/>
      <c r="HG389" s="29"/>
      <c r="HH389" s="29"/>
      <c r="HI389" s="29"/>
      <c r="HJ389" s="29"/>
      <c r="HK389" s="29"/>
      <c r="HL389" s="29"/>
      <c r="HM389" s="29"/>
      <c r="HN389" s="29"/>
      <c r="HO389" s="29"/>
      <c r="HP389" s="29"/>
      <c r="HQ389" s="29"/>
      <c r="HR389" s="29"/>
    </row>
    <row r="390" spans="1:226">
      <c r="A390" s="4"/>
      <c r="B390" s="127"/>
      <c r="C390" s="127"/>
      <c r="D390" s="127"/>
      <c r="E390" s="127"/>
      <c r="F390" s="128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4"/>
      <c r="AQ390" s="4"/>
      <c r="GT390" s="29"/>
      <c r="GU390" s="29"/>
      <c r="GV390" s="29"/>
      <c r="GW390" s="29"/>
      <c r="GX390" s="29"/>
      <c r="GY390" s="29"/>
      <c r="GZ390" s="29"/>
      <c r="HA390" s="29"/>
      <c r="HB390" s="29"/>
      <c r="HC390" s="29"/>
      <c r="HD390" s="29"/>
      <c r="HE390" s="29"/>
      <c r="HF390" s="29"/>
      <c r="HG390" s="29"/>
      <c r="HH390" s="29"/>
      <c r="HI390" s="29"/>
      <c r="HJ390" s="29"/>
      <c r="HK390" s="29"/>
      <c r="HL390" s="29"/>
      <c r="HM390" s="29"/>
      <c r="HN390" s="29"/>
      <c r="HO390" s="29"/>
      <c r="HP390" s="29"/>
      <c r="HQ390" s="29"/>
      <c r="HR390" s="29"/>
    </row>
    <row r="391" spans="1:226">
      <c r="A391" s="4"/>
      <c r="B391" s="127"/>
      <c r="C391" s="127"/>
      <c r="D391" s="127"/>
      <c r="E391" s="127"/>
      <c r="F391" s="128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4"/>
      <c r="AQ391" s="4"/>
      <c r="GT391" s="29"/>
      <c r="GU391" s="29"/>
      <c r="GV391" s="29"/>
      <c r="GW391" s="29"/>
      <c r="GX391" s="29"/>
      <c r="GY391" s="29"/>
      <c r="GZ391" s="29"/>
      <c r="HA391" s="29"/>
      <c r="HB391" s="29"/>
      <c r="HC391" s="29"/>
      <c r="HD391" s="29"/>
      <c r="HE391" s="29"/>
      <c r="HF391" s="29"/>
      <c r="HG391" s="29"/>
      <c r="HH391" s="29"/>
      <c r="HI391" s="29"/>
      <c r="HJ391" s="29"/>
      <c r="HK391" s="29"/>
      <c r="HL391" s="29"/>
      <c r="HM391" s="29"/>
      <c r="HN391" s="29"/>
      <c r="HO391" s="29"/>
      <c r="HP391" s="29"/>
      <c r="HQ391" s="29"/>
      <c r="HR391" s="29"/>
    </row>
    <row r="392" spans="1:226">
      <c r="A392" s="4"/>
      <c r="B392" s="127"/>
      <c r="C392" s="127"/>
      <c r="D392" s="127"/>
      <c r="E392" s="127"/>
      <c r="F392" s="128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4"/>
      <c r="AQ392" s="4"/>
      <c r="GT392" s="29"/>
      <c r="GU392" s="29"/>
      <c r="GV392" s="29"/>
      <c r="GW392" s="29"/>
      <c r="GX392" s="29"/>
      <c r="GY392" s="29"/>
      <c r="GZ392" s="29"/>
      <c r="HA392" s="29"/>
      <c r="HB392" s="29"/>
      <c r="HC392" s="29"/>
      <c r="HD392" s="29"/>
      <c r="HE392" s="29"/>
      <c r="HF392" s="29"/>
      <c r="HG392" s="29"/>
      <c r="HH392" s="29"/>
      <c r="HI392" s="29"/>
      <c r="HJ392" s="29"/>
      <c r="HK392" s="29"/>
      <c r="HL392" s="29"/>
      <c r="HM392" s="29"/>
      <c r="HN392" s="29"/>
      <c r="HO392" s="29"/>
      <c r="HP392" s="29"/>
      <c r="HQ392" s="29"/>
      <c r="HR392" s="29"/>
    </row>
    <row r="393" spans="1:226">
      <c r="A393" s="4"/>
      <c r="B393" s="127"/>
      <c r="C393" s="127"/>
      <c r="D393" s="127"/>
      <c r="E393" s="127"/>
      <c r="F393" s="128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4"/>
      <c r="AQ393" s="4"/>
      <c r="GT393" s="29"/>
      <c r="GU393" s="29"/>
      <c r="GV393" s="29"/>
      <c r="GW393" s="29"/>
      <c r="GX393" s="29"/>
      <c r="GY393" s="29"/>
      <c r="GZ393" s="29"/>
      <c r="HA393" s="29"/>
      <c r="HB393" s="29"/>
      <c r="HC393" s="29"/>
      <c r="HD393" s="29"/>
      <c r="HE393" s="29"/>
      <c r="HF393" s="29"/>
      <c r="HG393" s="29"/>
      <c r="HH393" s="29"/>
      <c r="HI393" s="29"/>
      <c r="HJ393" s="29"/>
      <c r="HK393" s="29"/>
      <c r="HL393" s="29"/>
      <c r="HM393" s="29"/>
      <c r="HN393" s="29"/>
      <c r="HO393" s="29"/>
      <c r="HP393" s="29"/>
      <c r="HQ393" s="29"/>
      <c r="HR393" s="29"/>
    </row>
    <row r="394" spans="1:226">
      <c r="A394" s="4"/>
      <c r="B394" s="127"/>
      <c r="C394" s="127"/>
      <c r="D394" s="127"/>
      <c r="E394" s="127"/>
      <c r="F394" s="128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4"/>
      <c r="AQ394" s="4"/>
      <c r="GT394" s="29"/>
      <c r="GU394" s="29"/>
      <c r="GV394" s="29"/>
      <c r="GW394" s="29"/>
      <c r="GX394" s="29"/>
      <c r="GY394" s="29"/>
      <c r="GZ394" s="29"/>
      <c r="HA394" s="29"/>
      <c r="HB394" s="29"/>
      <c r="HC394" s="29"/>
      <c r="HD394" s="29"/>
      <c r="HE394" s="29"/>
      <c r="HF394" s="29"/>
      <c r="HG394" s="29"/>
      <c r="HH394" s="29"/>
      <c r="HI394" s="29"/>
      <c r="HJ394" s="29"/>
      <c r="HK394" s="29"/>
      <c r="HL394" s="29"/>
      <c r="HM394" s="29"/>
      <c r="HN394" s="29"/>
      <c r="HO394" s="29"/>
      <c r="HP394" s="29"/>
      <c r="HQ394" s="29"/>
      <c r="HR394" s="29"/>
    </row>
    <row r="395" spans="1:226">
      <c r="A395" s="4"/>
      <c r="B395" s="127"/>
      <c r="C395" s="127"/>
      <c r="D395" s="127"/>
      <c r="E395" s="127"/>
      <c r="F395" s="128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4"/>
      <c r="AQ395" s="4"/>
      <c r="GT395" s="29"/>
      <c r="GU395" s="29"/>
      <c r="GV395" s="29"/>
      <c r="GW395" s="29"/>
      <c r="GX395" s="29"/>
      <c r="GY395" s="29"/>
      <c r="GZ395" s="29"/>
      <c r="HA395" s="29"/>
      <c r="HB395" s="29"/>
      <c r="HC395" s="29"/>
      <c r="HD395" s="29"/>
      <c r="HE395" s="29"/>
      <c r="HF395" s="29"/>
      <c r="HG395" s="29"/>
      <c r="HH395" s="29"/>
      <c r="HI395" s="29"/>
      <c r="HJ395" s="29"/>
      <c r="HK395" s="29"/>
      <c r="HL395" s="29"/>
      <c r="HM395" s="29"/>
      <c r="HN395" s="29"/>
      <c r="HO395" s="29"/>
      <c r="HP395" s="29"/>
      <c r="HQ395" s="29"/>
      <c r="HR395" s="29"/>
    </row>
    <row r="396" spans="1:226">
      <c r="A396" s="4"/>
      <c r="B396" s="127"/>
      <c r="C396" s="127"/>
      <c r="D396" s="127"/>
      <c r="E396" s="127"/>
      <c r="F396" s="128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4"/>
      <c r="AQ396" s="4"/>
      <c r="GT396" s="29"/>
      <c r="GU396" s="29"/>
      <c r="GV396" s="29"/>
      <c r="GW396" s="29"/>
      <c r="GX396" s="29"/>
      <c r="GY396" s="29"/>
      <c r="GZ396" s="29"/>
      <c r="HA396" s="29"/>
      <c r="HB396" s="29"/>
      <c r="HC396" s="29"/>
      <c r="HD396" s="29"/>
      <c r="HE396" s="29"/>
      <c r="HF396" s="29"/>
      <c r="HG396" s="29"/>
      <c r="HH396" s="29"/>
      <c r="HI396" s="29"/>
      <c r="HJ396" s="29"/>
      <c r="HK396" s="29"/>
      <c r="HL396" s="29"/>
      <c r="HM396" s="29"/>
      <c r="HN396" s="29"/>
      <c r="HO396" s="29"/>
      <c r="HP396" s="29"/>
      <c r="HQ396" s="29"/>
      <c r="HR396" s="29"/>
    </row>
    <row r="397" spans="1:226">
      <c r="A397" s="4"/>
      <c r="B397" s="127"/>
      <c r="C397" s="127"/>
      <c r="D397" s="127"/>
      <c r="E397" s="127"/>
      <c r="F397" s="128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4"/>
      <c r="AQ397" s="4"/>
      <c r="GT397" s="29"/>
      <c r="GU397" s="29"/>
      <c r="GV397" s="29"/>
      <c r="GW397" s="29"/>
      <c r="GX397" s="29"/>
      <c r="GY397" s="29"/>
      <c r="GZ397" s="29"/>
      <c r="HA397" s="29"/>
      <c r="HB397" s="29"/>
      <c r="HC397" s="29"/>
      <c r="HD397" s="29"/>
      <c r="HE397" s="29"/>
      <c r="HF397" s="29"/>
      <c r="HG397" s="29"/>
      <c r="HH397" s="29"/>
      <c r="HI397" s="29"/>
      <c r="HJ397" s="29"/>
      <c r="HK397" s="29"/>
      <c r="HL397" s="29"/>
      <c r="HM397" s="29"/>
      <c r="HN397" s="29"/>
      <c r="HO397" s="29"/>
      <c r="HP397" s="29"/>
      <c r="HQ397" s="29"/>
      <c r="HR397" s="29"/>
    </row>
    <row r="398" spans="1:226">
      <c r="A398" s="4"/>
      <c r="B398" s="127"/>
      <c r="C398" s="127"/>
      <c r="D398" s="127"/>
      <c r="E398" s="127"/>
      <c r="F398" s="128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4"/>
      <c r="AQ398" s="4"/>
      <c r="GT398" s="29"/>
      <c r="GU398" s="29"/>
      <c r="GV398" s="29"/>
      <c r="GW398" s="29"/>
      <c r="GX398" s="29"/>
      <c r="GY398" s="29"/>
      <c r="GZ398" s="29"/>
      <c r="HA398" s="29"/>
      <c r="HB398" s="29"/>
      <c r="HC398" s="29"/>
      <c r="HD398" s="29"/>
      <c r="HE398" s="29"/>
      <c r="HF398" s="29"/>
      <c r="HG398" s="29"/>
      <c r="HH398" s="29"/>
      <c r="HI398" s="29"/>
      <c r="HJ398" s="29"/>
      <c r="HK398" s="29"/>
      <c r="HL398" s="29"/>
      <c r="HM398" s="29"/>
      <c r="HN398" s="29"/>
      <c r="HO398" s="29"/>
      <c r="HP398" s="29"/>
      <c r="HQ398" s="29"/>
      <c r="HR398" s="29"/>
    </row>
    <row r="399" spans="1:226">
      <c r="A399" s="4"/>
      <c r="B399" s="127"/>
      <c r="C399" s="127"/>
      <c r="D399" s="127"/>
      <c r="E399" s="127"/>
      <c r="F399" s="128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4"/>
      <c r="AQ399" s="4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</row>
    <row r="400" spans="1:226">
      <c r="A400" s="4"/>
      <c r="B400" s="127"/>
      <c r="C400" s="127"/>
      <c r="D400" s="127"/>
      <c r="E400" s="127"/>
      <c r="F400" s="128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4"/>
      <c r="AQ400" s="4"/>
      <c r="GT400" s="29"/>
      <c r="GU400" s="29"/>
      <c r="GV400" s="29"/>
      <c r="GW400" s="29"/>
      <c r="GX400" s="29"/>
      <c r="GY400" s="29"/>
      <c r="GZ400" s="29"/>
      <c r="HA400" s="29"/>
      <c r="HB400" s="29"/>
      <c r="HC400" s="29"/>
      <c r="HD400" s="29"/>
      <c r="HE400" s="29"/>
      <c r="HF400" s="29"/>
      <c r="HG400" s="29"/>
      <c r="HH400" s="29"/>
      <c r="HI400" s="29"/>
      <c r="HJ400" s="29"/>
      <c r="HK400" s="29"/>
      <c r="HL400" s="29"/>
      <c r="HM400" s="29"/>
      <c r="HN400" s="29"/>
      <c r="HO400" s="29"/>
      <c r="HP400" s="29"/>
      <c r="HQ400" s="29"/>
      <c r="HR400" s="29"/>
    </row>
    <row r="401" spans="1:226">
      <c r="A401" s="4"/>
      <c r="B401" s="127"/>
      <c r="C401" s="127"/>
      <c r="D401" s="127"/>
      <c r="E401" s="127"/>
      <c r="F401" s="128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4"/>
      <c r="AQ401" s="4"/>
      <c r="GT401" s="29"/>
      <c r="GU401" s="29"/>
      <c r="GV401" s="29"/>
      <c r="GW401" s="29"/>
      <c r="GX401" s="29"/>
      <c r="GY401" s="29"/>
      <c r="GZ401" s="29"/>
      <c r="HA401" s="29"/>
      <c r="HB401" s="29"/>
      <c r="HC401" s="29"/>
      <c r="HD401" s="29"/>
      <c r="HE401" s="29"/>
      <c r="HF401" s="29"/>
      <c r="HG401" s="29"/>
      <c r="HH401" s="29"/>
      <c r="HI401" s="29"/>
      <c r="HJ401" s="29"/>
      <c r="HK401" s="29"/>
      <c r="HL401" s="29"/>
      <c r="HM401" s="29"/>
      <c r="HN401" s="29"/>
      <c r="HO401" s="29"/>
      <c r="HP401" s="29"/>
      <c r="HQ401" s="29"/>
      <c r="HR401" s="29"/>
    </row>
    <row r="402" spans="1:226">
      <c r="A402" s="4"/>
      <c r="B402" s="127"/>
      <c r="C402" s="127"/>
      <c r="D402" s="127"/>
      <c r="E402" s="127"/>
      <c r="F402" s="128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4"/>
      <c r="AQ402" s="4"/>
      <c r="GT402" s="29"/>
      <c r="GU402" s="29"/>
      <c r="GV402" s="29"/>
      <c r="GW402" s="29"/>
      <c r="GX402" s="29"/>
      <c r="GY402" s="29"/>
      <c r="GZ402" s="29"/>
      <c r="HA402" s="29"/>
      <c r="HB402" s="29"/>
      <c r="HC402" s="29"/>
      <c r="HD402" s="29"/>
      <c r="HE402" s="29"/>
      <c r="HF402" s="29"/>
      <c r="HG402" s="29"/>
      <c r="HH402" s="29"/>
      <c r="HI402" s="29"/>
      <c r="HJ402" s="29"/>
      <c r="HK402" s="29"/>
      <c r="HL402" s="29"/>
      <c r="HM402" s="29"/>
      <c r="HN402" s="29"/>
      <c r="HO402" s="29"/>
      <c r="HP402" s="29"/>
      <c r="HQ402" s="29"/>
      <c r="HR402" s="29"/>
    </row>
    <row r="403" spans="1:226">
      <c r="A403" s="4"/>
      <c r="B403" s="127"/>
      <c r="C403" s="127"/>
      <c r="D403" s="127"/>
      <c r="E403" s="127"/>
      <c r="F403" s="128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4"/>
      <c r="AQ403" s="4"/>
      <c r="GT403" s="29"/>
      <c r="GU403" s="29"/>
      <c r="GV403" s="29"/>
      <c r="GW403" s="29"/>
      <c r="GX403" s="29"/>
      <c r="GY403" s="29"/>
      <c r="GZ403" s="29"/>
      <c r="HA403" s="29"/>
      <c r="HB403" s="29"/>
      <c r="HC403" s="29"/>
      <c r="HD403" s="29"/>
      <c r="HE403" s="29"/>
      <c r="HF403" s="29"/>
      <c r="HG403" s="29"/>
      <c r="HH403" s="29"/>
      <c r="HI403" s="29"/>
      <c r="HJ403" s="29"/>
      <c r="HK403" s="29"/>
      <c r="HL403" s="29"/>
      <c r="HM403" s="29"/>
      <c r="HN403" s="29"/>
      <c r="HO403" s="29"/>
      <c r="HP403" s="29"/>
      <c r="HQ403" s="29"/>
      <c r="HR403" s="29"/>
    </row>
    <row r="404" spans="1:226">
      <c r="A404" s="4"/>
      <c r="B404" s="127"/>
      <c r="C404" s="127"/>
      <c r="D404" s="127"/>
      <c r="E404" s="127"/>
      <c r="F404" s="128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4"/>
      <c r="AQ404" s="4"/>
      <c r="GT404" s="29"/>
      <c r="GU404" s="29"/>
      <c r="GV404" s="29"/>
      <c r="GW404" s="29"/>
      <c r="GX404" s="29"/>
      <c r="GY404" s="29"/>
      <c r="GZ404" s="29"/>
      <c r="HA404" s="29"/>
      <c r="HB404" s="29"/>
      <c r="HC404" s="29"/>
      <c r="HD404" s="29"/>
      <c r="HE404" s="29"/>
      <c r="HF404" s="29"/>
      <c r="HG404" s="29"/>
      <c r="HH404" s="29"/>
      <c r="HI404" s="29"/>
      <c r="HJ404" s="29"/>
      <c r="HK404" s="29"/>
      <c r="HL404" s="29"/>
      <c r="HM404" s="29"/>
      <c r="HN404" s="29"/>
      <c r="HO404" s="29"/>
      <c r="HP404" s="29"/>
      <c r="HQ404" s="29"/>
      <c r="HR404" s="29"/>
    </row>
    <row r="405" spans="1:226">
      <c r="A405" s="4"/>
      <c r="B405" s="127"/>
      <c r="C405" s="127"/>
      <c r="D405" s="127"/>
      <c r="E405" s="127"/>
      <c r="F405" s="128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4"/>
      <c r="AQ405" s="4"/>
      <c r="GT405" s="29"/>
      <c r="GU405" s="29"/>
      <c r="GV405" s="29"/>
      <c r="GW405" s="29"/>
      <c r="GX405" s="29"/>
      <c r="GY405" s="29"/>
      <c r="GZ405" s="29"/>
      <c r="HA405" s="29"/>
      <c r="HB405" s="29"/>
      <c r="HC405" s="29"/>
      <c r="HD405" s="29"/>
      <c r="HE405" s="29"/>
      <c r="HF405" s="29"/>
      <c r="HG405" s="29"/>
      <c r="HH405" s="29"/>
      <c r="HI405" s="29"/>
      <c r="HJ405" s="29"/>
      <c r="HK405" s="29"/>
      <c r="HL405" s="29"/>
      <c r="HM405" s="29"/>
      <c r="HN405" s="29"/>
      <c r="HO405" s="29"/>
      <c r="HP405" s="29"/>
      <c r="HQ405" s="29"/>
      <c r="HR405" s="29"/>
    </row>
    <row r="406" spans="1:226">
      <c r="A406" s="4"/>
      <c r="B406" s="127"/>
      <c r="C406" s="127"/>
      <c r="D406" s="127"/>
      <c r="E406" s="127"/>
      <c r="F406" s="128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4"/>
      <c r="AQ406" s="4"/>
      <c r="GT406" s="29"/>
      <c r="GU406" s="29"/>
      <c r="GV406" s="29"/>
      <c r="GW406" s="29"/>
      <c r="GX406" s="29"/>
      <c r="GY406" s="29"/>
      <c r="GZ406" s="29"/>
      <c r="HA406" s="29"/>
      <c r="HB406" s="29"/>
      <c r="HC406" s="29"/>
      <c r="HD406" s="29"/>
      <c r="HE406" s="29"/>
      <c r="HF406" s="29"/>
      <c r="HG406" s="29"/>
      <c r="HH406" s="29"/>
      <c r="HI406" s="29"/>
      <c r="HJ406" s="29"/>
      <c r="HK406" s="29"/>
      <c r="HL406" s="29"/>
      <c r="HM406" s="29"/>
      <c r="HN406" s="29"/>
      <c r="HO406" s="29"/>
      <c r="HP406" s="29"/>
      <c r="HQ406" s="29"/>
      <c r="HR406" s="29"/>
    </row>
    <row r="407" spans="1:226">
      <c r="A407" s="4"/>
      <c r="B407" s="127"/>
      <c r="C407" s="127"/>
      <c r="D407" s="127"/>
      <c r="E407" s="127"/>
      <c r="F407" s="128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4"/>
      <c r="AQ407" s="4"/>
      <c r="GT407" s="29"/>
      <c r="GU407" s="29"/>
      <c r="GV407" s="29"/>
      <c r="GW407" s="29"/>
      <c r="GX407" s="29"/>
      <c r="GY407" s="29"/>
      <c r="GZ407" s="29"/>
      <c r="HA407" s="29"/>
      <c r="HB407" s="29"/>
      <c r="HC407" s="29"/>
      <c r="HD407" s="29"/>
      <c r="HE407" s="29"/>
      <c r="HF407" s="29"/>
      <c r="HG407" s="29"/>
      <c r="HH407" s="29"/>
      <c r="HI407" s="29"/>
      <c r="HJ407" s="29"/>
      <c r="HK407" s="29"/>
      <c r="HL407" s="29"/>
      <c r="HM407" s="29"/>
      <c r="HN407" s="29"/>
      <c r="HO407" s="29"/>
      <c r="HP407" s="29"/>
      <c r="HQ407" s="29"/>
      <c r="HR407" s="29"/>
    </row>
    <row r="408" spans="1:226">
      <c r="A408" s="4"/>
      <c r="B408" s="127"/>
      <c r="C408" s="127"/>
      <c r="D408" s="127"/>
      <c r="E408" s="127"/>
      <c r="F408" s="128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4"/>
      <c r="AQ408" s="4"/>
      <c r="GT408" s="29"/>
      <c r="GU408" s="29"/>
      <c r="GV408" s="29"/>
      <c r="GW408" s="29"/>
      <c r="GX408" s="29"/>
      <c r="GY408" s="29"/>
      <c r="GZ408" s="29"/>
      <c r="HA408" s="29"/>
      <c r="HB408" s="29"/>
      <c r="HC408" s="29"/>
      <c r="HD408" s="29"/>
      <c r="HE408" s="29"/>
      <c r="HF408" s="29"/>
      <c r="HG408" s="29"/>
      <c r="HH408" s="29"/>
      <c r="HI408" s="29"/>
      <c r="HJ408" s="29"/>
      <c r="HK408" s="29"/>
      <c r="HL408" s="29"/>
      <c r="HM408" s="29"/>
      <c r="HN408" s="29"/>
      <c r="HO408" s="29"/>
      <c r="HP408" s="29"/>
      <c r="HQ408" s="29"/>
      <c r="HR408" s="29"/>
    </row>
    <row r="409" spans="1:226">
      <c r="A409" s="4"/>
      <c r="B409" s="127"/>
      <c r="C409" s="127"/>
      <c r="D409" s="127"/>
      <c r="E409" s="127"/>
      <c r="F409" s="128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4"/>
      <c r="AQ409" s="4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</row>
    <row r="410" spans="1:226">
      <c r="A410" s="4"/>
      <c r="B410" s="127"/>
      <c r="C410" s="127"/>
      <c r="D410" s="127"/>
      <c r="E410" s="127"/>
      <c r="F410" s="128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4"/>
      <c r="AQ410" s="4"/>
      <c r="GT410" s="29"/>
      <c r="GU410" s="29"/>
      <c r="GV410" s="29"/>
      <c r="GW410" s="29"/>
      <c r="GX410" s="29"/>
      <c r="GY410" s="29"/>
      <c r="GZ410" s="29"/>
      <c r="HA410" s="29"/>
      <c r="HB410" s="29"/>
      <c r="HC410" s="29"/>
      <c r="HD410" s="29"/>
      <c r="HE410" s="29"/>
      <c r="HF410" s="29"/>
      <c r="HG410" s="29"/>
      <c r="HH410" s="29"/>
      <c r="HI410" s="29"/>
      <c r="HJ410" s="29"/>
      <c r="HK410" s="29"/>
      <c r="HL410" s="29"/>
      <c r="HM410" s="29"/>
      <c r="HN410" s="29"/>
      <c r="HO410" s="29"/>
      <c r="HP410" s="29"/>
      <c r="HQ410" s="29"/>
      <c r="HR410" s="29"/>
    </row>
    <row r="411" spans="1:226">
      <c r="A411" s="4"/>
      <c r="B411" s="127"/>
      <c r="C411" s="127"/>
      <c r="D411" s="127"/>
      <c r="E411" s="127"/>
      <c r="F411" s="128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4"/>
      <c r="AQ411" s="4"/>
      <c r="GT411" s="29"/>
      <c r="GU411" s="29"/>
      <c r="GV411" s="29"/>
      <c r="GW411" s="29"/>
      <c r="GX411" s="29"/>
      <c r="GY411" s="29"/>
      <c r="GZ411" s="29"/>
      <c r="HA411" s="29"/>
      <c r="HB411" s="29"/>
      <c r="HC411" s="29"/>
      <c r="HD411" s="29"/>
      <c r="HE411" s="29"/>
      <c r="HF411" s="29"/>
      <c r="HG411" s="29"/>
      <c r="HH411" s="29"/>
      <c r="HI411" s="29"/>
      <c r="HJ411" s="29"/>
      <c r="HK411" s="29"/>
      <c r="HL411" s="29"/>
      <c r="HM411" s="29"/>
      <c r="HN411" s="29"/>
      <c r="HO411" s="29"/>
      <c r="HP411" s="29"/>
      <c r="HQ411" s="29"/>
      <c r="HR411" s="29"/>
    </row>
    <row r="412" spans="1:226">
      <c r="A412" s="4"/>
      <c r="B412" s="127"/>
      <c r="C412" s="127"/>
      <c r="D412" s="127"/>
      <c r="E412" s="127"/>
      <c r="F412" s="128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4"/>
      <c r="AQ412" s="4"/>
      <c r="GT412" s="29"/>
      <c r="GU412" s="29"/>
      <c r="GV412" s="29"/>
      <c r="GW412" s="29"/>
      <c r="GX412" s="29"/>
      <c r="GY412" s="29"/>
      <c r="GZ412" s="29"/>
      <c r="HA412" s="29"/>
      <c r="HB412" s="29"/>
      <c r="HC412" s="29"/>
      <c r="HD412" s="29"/>
      <c r="HE412" s="29"/>
      <c r="HF412" s="29"/>
      <c r="HG412" s="29"/>
      <c r="HH412" s="29"/>
      <c r="HI412" s="29"/>
      <c r="HJ412" s="29"/>
      <c r="HK412" s="29"/>
      <c r="HL412" s="29"/>
      <c r="HM412" s="29"/>
      <c r="HN412" s="29"/>
      <c r="HO412" s="29"/>
      <c r="HP412" s="29"/>
      <c r="HQ412" s="29"/>
      <c r="HR412" s="29"/>
    </row>
    <row r="413" spans="1:226">
      <c r="A413" s="4"/>
      <c r="B413" s="127"/>
      <c r="C413" s="127"/>
      <c r="D413" s="127"/>
      <c r="E413" s="127"/>
      <c r="F413" s="128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4"/>
      <c r="AQ413" s="4"/>
      <c r="GT413" s="29"/>
      <c r="GU413" s="29"/>
      <c r="GV413" s="29"/>
      <c r="GW413" s="29"/>
      <c r="GX413" s="29"/>
      <c r="GY413" s="29"/>
      <c r="GZ413" s="29"/>
      <c r="HA413" s="29"/>
      <c r="HB413" s="29"/>
      <c r="HC413" s="29"/>
      <c r="HD413" s="29"/>
      <c r="HE413" s="29"/>
      <c r="HF413" s="29"/>
      <c r="HG413" s="29"/>
      <c r="HH413" s="29"/>
      <c r="HI413" s="29"/>
      <c r="HJ413" s="29"/>
      <c r="HK413" s="29"/>
      <c r="HL413" s="29"/>
      <c r="HM413" s="29"/>
      <c r="HN413" s="29"/>
      <c r="HO413" s="29"/>
      <c r="HP413" s="29"/>
      <c r="HQ413" s="29"/>
      <c r="HR413" s="29"/>
    </row>
    <row r="414" spans="1:226">
      <c r="A414" s="4"/>
      <c r="B414" s="127"/>
      <c r="C414" s="127"/>
      <c r="D414" s="127"/>
      <c r="E414" s="127"/>
      <c r="F414" s="128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4"/>
      <c r="AQ414" s="4"/>
      <c r="GT414" s="29"/>
      <c r="GU414" s="29"/>
      <c r="GV414" s="29"/>
      <c r="GW414" s="29"/>
      <c r="GX414" s="29"/>
      <c r="GY414" s="29"/>
      <c r="GZ414" s="29"/>
      <c r="HA414" s="29"/>
      <c r="HB414" s="29"/>
      <c r="HC414" s="29"/>
      <c r="HD414" s="29"/>
      <c r="HE414" s="29"/>
      <c r="HF414" s="29"/>
      <c r="HG414" s="29"/>
      <c r="HH414" s="29"/>
      <c r="HI414" s="29"/>
      <c r="HJ414" s="29"/>
      <c r="HK414" s="29"/>
      <c r="HL414" s="29"/>
      <c r="HM414" s="29"/>
      <c r="HN414" s="29"/>
      <c r="HO414" s="29"/>
      <c r="HP414" s="29"/>
      <c r="HQ414" s="29"/>
      <c r="HR414" s="29"/>
    </row>
    <row r="415" spans="1:226">
      <c r="A415" s="4"/>
      <c r="B415" s="127"/>
      <c r="C415" s="127"/>
      <c r="D415" s="127"/>
      <c r="E415" s="127"/>
      <c r="F415" s="128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4"/>
      <c r="AQ415" s="4"/>
      <c r="GT415" s="29"/>
      <c r="GU415" s="29"/>
      <c r="GV415" s="29"/>
      <c r="GW415" s="29"/>
      <c r="GX415" s="29"/>
      <c r="GY415" s="29"/>
      <c r="GZ415" s="29"/>
      <c r="HA415" s="29"/>
      <c r="HB415" s="29"/>
      <c r="HC415" s="29"/>
      <c r="HD415" s="29"/>
      <c r="HE415" s="29"/>
      <c r="HF415" s="29"/>
      <c r="HG415" s="29"/>
      <c r="HH415" s="29"/>
      <c r="HI415" s="29"/>
      <c r="HJ415" s="29"/>
      <c r="HK415" s="29"/>
      <c r="HL415" s="29"/>
      <c r="HM415" s="29"/>
      <c r="HN415" s="29"/>
      <c r="HO415" s="29"/>
      <c r="HP415" s="29"/>
      <c r="HQ415" s="29"/>
      <c r="HR415" s="29"/>
    </row>
    <row r="416" spans="1:226">
      <c r="A416" s="4"/>
      <c r="B416" s="127"/>
      <c r="C416" s="127"/>
      <c r="D416" s="127"/>
      <c r="E416" s="127"/>
      <c r="F416" s="128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4"/>
      <c r="AQ416" s="4"/>
      <c r="GT416" s="29"/>
      <c r="GU416" s="29"/>
      <c r="GV416" s="29"/>
      <c r="GW416" s="29"/>
      <c r="GX416" s="29"/>
      <c r="GY416" s="29"/>
      <c r="GZ416" s="29"/>
      <c r="HA416" s="29"/>
      <c r="HB416" s="29"/>
      <c r="HC416" s="29"/>
      <c r="HD416" s="29"/>
      <c r="HE416" s="29"/>
      <c r="HF416" s="29"/>
      <c r="HG416" s="29"/>
      <c r="HH416" s="29"/>
      <c r="HI416" s="29"/>
      <c r="HJ416" s="29"/>
      <c r="HK416" s="29"/>
      <c r="HL416" s="29"/>
      <c r="HM416" s="29"/>
      <c r="HN416" s="29"/>
      <c r="HO416" s="29"/>
      <c r="HP416" s="29"/>
      <c r="HQ416" s="29"/>
      <c r="HR416" s="29"/>
    </row>
    <row r="417" spans="1:226">
      <c r="A417" s="4"/>
      <c r="B417" s="127"/>
      <c r="C417" s="127"/>
      <c r="D417" s="127"/>
      <c r="E417" s="127"/>
      <c r="F417" s="128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4"/>
      <c r="AQ417" s="4"/>
      <c r="GT417" s="29"/>
      <c r="GU417" s="29"/>
      <c r="GV417" s="29"/>
      <c r="GW417" s="29"/>
      <c r="GX417" s="29"/>
      <c r="GY417" s="29"/>
      <c r="GZ417" s="29"/>
      <c r="HA417" s="29"/>
      <c r="HB417" s="29"/>
      <c r="HC417" s="29"/>
      <c r="HD417" s="29"/>
      <c r="HE417" s="29"/>
      <c r="HF417" s="29"/>
      <c r="HG417" s="29"/>
      <c r="HH417" s="29"/>
      <c r="HI417" s="29"/>
      <c r="HJ417" s="29"/>
      <c r="HK417" s="29"/>
      <c r="HL417" s="29"/>
      <c r="HM417" s="29"/>
      <c r="HN417" s="29"/>
      <c r="HO417" s="29"/>
      <c r="HP417" s="29"/>
      <c r="HQ417" s="29"/>
      <c r="HR417" s="29"/>
    </row>
    <row r="418" spans="1:226">
      <c r="A418" s="4"/>
      <c r="B418" s="127"/>
      <c r="C418" s="127"/>
      <c r="D418" s="127"/>
      <c r="E418" s="127"/>
      <c r="F418" s="128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4"/>
      <c r="AQ418" s="4"/>
      <c r="GT418" s="29"/>
      <c r="GU418" s="29"/>
      <c r="GV418" s="29"/>
      <c r="GW418" s="29"/>
      <c r="GX418" s="29"/>
      <c r="GY418" s="29"/>
      <c r="GZ418" s="29"/>
      <c r="HA418" s="29"/>
      <c r="HB418" s="29"/>
      <c r="HC418" s="29"/>
      <c r="HD418" s="29"/>
      <c r="HE418" s="29"/>
      <c r="HF418" s="29"/>
      <c r="HG418" s="29"/>
      <c r="HH418" s="29"/>
      <c r="HI418" s="29"/>
      <c r="HJ418" s="29"/>
      <c r="HK418" s="29"/>
      <c r="HL418" s="29"/>
      <c r="HM418" s="29"/>
      <c r="HN418" s="29"/>
      <c r="HO418" s="29"/>
      <c r="HP418" s="29"/>
      <c r="HQ418" s="29"/>
      <c r="HR418" s="29"/>
    </row>
    <row r="419" spans="1:226">
      <c r="A419" s="4"/>
      <c r="B419" s="127"/>
      <c r="C419" s="127"/>
      <c r="D419" s="127"/>
      <c r="E419" s="127"/>
      <c r="F419" s="128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4"/>
      <c r="AQ419" s="4"/>
      <c r="GT419" s="29"/>
      <c r="GU419" s="29"/>
      <c r="GV419" s="29"/>
      <c r="GW419" s="29"/>
      <c r="GX419" s="29"/>
      <c r="GY419" s="29"/>
      <c r="GZ419" s="29"/>
      <c r="HA419" s="29"/>
      <c r="HB419" s="29"/>
      <c r="HC419" s="29"/>
      <c r="HD419" s="29"/>
      <c r="HE419" s="29"/>
      <c r="HF419" s="29"/>
      <c r="HG419" s="29"/>
      <c r="HH419" s="29"/>
      <c r="HI419" s="29"/>
      <c r="HJ419" s="29"/>
      <c r="HK419" s="29"/>
      <c r="HL419" s="29"/>
      <c r="HM419" s="29"/>
      <c r="HN419" s="29"/>
      <c r="HO419" s="29"/>
      <c r="HP419" s="29"/>
      <c r="HQ419" s="29"/>
      <c r="HR419" s="29"/>
    </row>
    <row r="420" spans="1:226">
      <c r="A420" s="4"/>
      <c r="B420" s="127"/>
      <c r="C420" s="127"/>
      <c r="D420" s="127"/>
      <c r="E420" s="127"/>
      <c r="F420" s="128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4"/>
      <c r="AQ420" s="4"/>
      <c r="GT420" s="29"/>
      <c r="GU420" s="29"/>
      <c r="GV420" s="29"/>
      <c r="GW420" s="29"/>
      <c r="GX420" s="29"/>
      <c r="GY420" s="29"/>
      <c r="GZ420" s="29"/>
      <c r="HA420" s="29"/>
      <c r="HB420" s="29"/>
      <c r="HC420" s="29"/>
      <c r="HD420" s="29"/>
      <c r="HE420" s="29"/>
      <c r="HF420" s="29"/>
      <c r="HG420" s="29"/>
      <c r="HH420" s="29"/>
      <c r="HI420" s="29"/>
      <c r="HJ420" s="29"/>
      <c r="HK420" s="29"/>
      <c r="HL420" s="29"/>
      <c r="HM420" s="29"/>
      <c r="HN420" s="29"/>
      <c r="HO420" s="29"/>
      <c r="HP420" s="29"/>
      <c r="HQ420" s="29"/>
      <c r="HR420" s="29"/>
    </row>
    <row r="421" spans="1:226">
      <c r="A421" s="4"/>
      <c r="B421" s="127"/>
      <c r="C421" s="127"/>
      <c r="D421" s="127"/>
      <c r="E421" s="127"/>
      <c r="F421" s="128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4"/>
      <c r="AQ421" s="4"/>
      <c r="GT421" s="29"/>
      <c r="GU421" s="29"/>
      <c r="GV421" s="29"/>
      <c r="GW421" s="29"/>
      <c r="GX421" s="29"/>
      <c r="GY421" s="29"/>
      <c r="GZ421" s="29"/>
      <c r="HA421" s="29"/>
      <c r="HB421" s="29"/>
      <c r="HC421" s="29"/>
      <c r="HD421" s="29"/>
      <c r="HE421" s="29"/>
      <c r="HF421" s="29"/>
      <c r="HG421" s="29"/>
      <c r="HH421" s="29"/>
      <c r="HI421" s="29"/>
      <c r="HJ421" s="29"/>
      <c r="HK421" s="29"/>
      <c r="HL421" s="29"/>
      <c r="HM421" s="29"/>
      <c r="HN421" s="29"/>
      <c r="HO421" s="29"/>
      <c r="HP421" s="29"/>
      <c r="HQ421" s="29"/>
      <c r="HR421" s="29"/>
    </row>
    <row r="422" spans="1:226">
      <c r="A422" s="4"/>
      <c r="B422" s="127"/>
      <c r="C422" s="127"/>
      <c r="D422" s="127"/>
      <c r="E422" s="127"/>
      <c r="F422" s="128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4"/>
      <c r="AQ422" s="4"/>
      <c r="GT422" s="29"/>
      <c r="GU422" s="29"/>
      <c r="GV422" s="29"/>
      <c r="GW422" s="29"/>
      <c r="GX422" s="29"/>
      <c r="GY422" s="29"/>
      <c r="GZ422" s="29"/>
      <c r="HA422" s="29"/>
      <c r="HB422" s="29"/>
      <c r="HC422" s="29"/>
      <c r="HD422" s="29"/>
      <c r="HE422" s="29"/>
      <c r="HF422" s="29"/>
      <c r="HG422" s="29"/>
      <c r="HH422" s="29"/>
      <c r="HI422" s="29"/>
      <c r="HJ422" s="29"/>
      <c r="HK422" s="29"/>
      <c r="HL422" s="29"/>
      <c r="HM422" s="29"/>
      <c r="HN422" s="29"/>
      <c r="HO422" s="29"/>
      <c r="HP422" s="29"/>
      <c r="HQ422" s="29"/>
      <c r="HR422" s="29"/>
    </row>
    <row r="423" spans="1:226">
      <c r="A423" s="4"/>
      <c r="B423" s="127"/>
      <c r="C423" s="127"/>
      <c r="D423" s="127"/>
      <c r="E423" s="127"/>
      <c r="F423" s="128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4"/>
      <c r="AQ423" s="4"/>
      <c r="GT423" s="29"/>
      <c r="GU423" s="29"/>
      <c r="GV423" s="29"/>
      <c r="GW423" s="29"/>
      <c r="GX423" s="29"/>
      <c r="GY423" s="29"/>
      <c r="GZ423" s="29"/>
      <c r="HA423" s="29"/>
      <c r="HB423" s="29"/>
      <c r="HC423" s="29"/>
      <c r="HD423" s="29"/>
      <c r="HE423" s="29"/>
      <c r="HF423" s="29"/>
      <c r="HG423" s="29"/>
      <c r="HH423" s="29"/>
      <c r="HI423" s="29"/>
      <c r="HJ423" s="29"/>
      <c r="HK423" s="29"/>
      <c r="HL423" s="29"/>
      <c r="HM423" s="29"/>
      <c r="HN423" s="29"/>
      <c r="HO423" s="29"/>
      <c r="HP423" s="29"/>
      <c r="HQ423" s="29"/>
      <c r="HR423" s="29"/>
    </row>
    <row r="424" spans="1:226">
      <c r="A424" s="4"/>
      <c r="B424" s="127"/>
      <c r="C424" s="127"/>
      <c r="D424" s="127"/>
      <c r="E424" s="127"/>
      <c r="F424" s="128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4"/>
      <c r="AQ424" s="4"/>
      <c r="GT424" s="29"/>
      <c r="GU424" s="29"/>
      <c r="GV424" s="29"/>
      <c r="GW424" s="29"/>
      <c r="GX424" s="29"/>
      <c r="GY424" s="29"/>
      <c r="GZ424" s="29"/>
      <c r="HA424" s="29"/>
      <c r="HB424" s="29"/>
      <c r="HC424" s="29"/>
      <c r="HD424" s="29"/>
      <c r="HE424" s="29"/>
      <c r="HF424" s="29"/>
      <c r="HG424" s="29"/>
      <c r="HH424" s="29"/>
      <c r="HI424" s="29"/>
      <c r="HJ424" s="29"/>
      <c r="HK424" s="29"/>
      <c r="HL424" s="29"/>
      <c r="HM424" s="29"/>
      <c r="HN424" s="29"/>
      <c r="HO424" s="29"/>
      <c r="HP424" s="29"/>
      <c r="HQ424" s="29"/>
      <c r="HR424" s="29"/>
    </row>
    <row r="425" spans="1:226">
      <c r="A425" s="4"/>
      <c r="B425" s="127"/>
      <c r="C425" s="127"/>
      <c r="D425" s="127"/>
      <c r="E425" s="127"/>
      <c r="F425" s="128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4"/>
      <c r="AQ425" s="4"/>
      <c r="GT425" s="29"/>
      <c r="GU425" s="29"/>
      <c r="GV425" s="29"/>
      <c r="GW425" s="29"/>
      <c r="GX425" s="29"/>
      <c r="GY425" s="29"/>
      <c r="GZ425" s="29"/>
      <c r="HA425" s="29"/>
      <c r="HB425" s="29"/>
      <c r="HC425" s="29"/>
      <c r="HD425" s="29"/>
      <c r="HE425" s="29"/>
      <c r="HF425" s="29"/>
      <c r="HG425" s="29"/>
      <c r="HH425" s="29"/>
      <c r="HI425" s="29"/>
      <c r="HJ425" s="29"/>
      <c r="HK425" s="29"/>
      <c r="HL425" s="29"/>
      <c r="HM425" s="29"/>
      <c r="HN425" s="29"/>
      <c r="HO425" s="29"/>
      <c r="HP425" s="29"/>
      <c r="HQ425" s="29"/>
      <c r="HR425" s="29"/>
    </row>
    <row r="426" spans="1:226">
      <c r="A426" s="4"/>
      <c r="B426" s="127"/>
      <c r="C426" s="127"/>
      <c r="D426" s="127"/>
      <c r="E426" s="127"/>
      <c r="F426" s="128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4"/>
      <c r="AQ426" s="4"/>
      <c r="GT426" s="29"/>
      <c r="GU426" s="29"/>
      <c r="GV426" s="29"/>
      <c r="GW426" s="29"/>
      <c r="GX426" s="29"/>
      <c r="GY426" s="29"/>
      <c r="GZ426" s="29"/>
      <c r="HA426" s="29"/>
      <c r="HB426" s="29"/>
      <c r="HC426" s="29"/>
      <c r="HD426" s="29"/>
      <c r="HE426" s="29"/>
      <c r="HF426" s="29"/>
      <c r="HG426" s="29"/>
      <c r="HH426" s="29"/>
      <c r="HI426" s="29"/>
      <c r="HJ426" s="29"/>
      <c r="HK426" s="29"/>
      <c r="HL426" s="29"/>
      <c r="HM426" s="29"/>
      <c r="HN426" s="29"/>
      <c r="HO426" s="29"/>
      <c r="HP426" s="29"/>
      <c r="HQ426" s="29"/>
      <c r="HR426" s="29"/>
    </row>
    <row r="427" spans="1:226">
      <c r="A427" s="4"/>
      <c r="B427" s="127"/>
      <c r="C427" s="127"/>
      <c r="D427" s="127"/>
      <c r="E427" s="127"/>
      <c r="F427" s="128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4"/>
      <c r="AQ427" s="4"/>
      <c r="GT427" s="29"/>
      <c r="GU427" s="29"/>
      <c r="GV427" s="29"/>
      <c r="GW427" s="29"/>
      <c r="GX427" s="29"/>
      <c r="GY427" s="29"/>
      <c r="GZ427" s="29"/>
      <c r="HA427" s="29"/>
      <c r="HB427" s="29"/>
      <c r="HC427" s="29"/>
      <c r="HD427" s="29"/>
      <c r="HE427" s="29"/>
      <c r="HF427" s="29"/>
      <c r="HG427" s="29"/>
      <c r="HH427" s="29"/>
      <c r="HI427" s="29"/>
      <c r="HJ427" s="29"/>
      <c r="HK427" s="29"/>
      <c r="HL427" s="29"/>
      <c r="HM427" s="29"/>
      <c r="HN427" s="29"/>
      <c r="HO427" s="29"/>
      <c r="HP427" s="29"/>
      <c r="HQ427" s="29"/>
      <c r="HR427" s="29"/>
    </row>
    <row r="428" spans="1:226">
      <c r="A428" s="4"/>
      <c r="B428" s="127"/>
      <c r="C428" s="127"/>
      <c r="D428" s="127"/>
      <c r="E428" s="127"/>
      <c r="F428" s="128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4"/>
      <c r="AQ428" s="4"/>
      <c r="GT428" s="29"/>
      <c r="GU428" s="29"/>
      <c r="GV428" s="29"/>
      <c r="GW428" s="29"/>
      <c r="GX428" s="29"/>
      <c r="GY428" s="29"/>
      <c r="GZ428" s="29"/>
      <c r="HA428" s="29"/>
      <c r="HB428" s="29"/>
      <c r="HC428" s="29"/>
      <c r="HD428" s="29"/>
      <c r="HE428" s="29"/>
      <c r="HF428" s="29"/>
      <c r="HG428" s="29"/>
      <c r="HH428" s="29"/>
      <c r="HI428" s="29"/>
      <c r="HJ428" s="29"/>
      <c r="HK428" s="29"/>
      <c r="HL428" s="29"/>
      <c r="HM428" s="29"/>
      <c r="HN428" s="29"/>
      <c r="HO428" s="29"/>
      <c r="HP428" s="29"/>
      <c r="HQ428" s="29"/>
      <c r="HR428" s="29"/>
    </row>
    <row r="429" spans="1:226">
      <c r="A429" s="4"/>
      <c r="B429" s="127"/>
      <c r="C429" s="127"/>
      <c r="D429" s="127"/>
      <c r="E429" s="127"/>
      <c r="F429" s="128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4"/>
      <c r="AQ429" s="4"/>
      <c r="GT429" s="29"/>
      <c r="GU429" s="29"/>
      <c r="GV429" s="29"/>
      <c r="GW429" s="29"/>
      <c r="GX429" s="29"/>
      <c r="GY429" s="29"/>
      <c r="GZ429" s="29"/>
      <c r="HA429" s="29"/>
      <c r="HB429" s="29"/>
      <c r="HC429" s="29"/>
      <c r="HD429" s="29"/>
      <c r="HE429" s="29"/>
      <c r="HF429" s="29"/>
      <c r="HG429" s="29"/>
      <c r="HH429" s="29"/>
      <c r="HI429" s="29"/>
      <c r="HJ429" s="29"/>
      <c r="HK429" s="29"/>
      <c r="HL429" s="29"/>
      <c r="HM429" s="29"/>
      <c r="HN429" s="29"/>
      <c r="HO429" s="29"/>
      <c r="HP429" s="29"/>
      <c r="HQ429" s="29"/>
      <c r="HR429" s="29"/>
    </row>
    <row r="430" spans="1:226">
      <c r="A430" s="4"/>
      <c r="B430" s="127"/>
      <c r="C430" s="127"/>
      <c r="D430" s="127"/>
      <c r="E430" s="127"/>
      <c r="F430" s="128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4"/>
      <c r="AQ430" s="4"/>
      <c r="GT430" s="29"/>
      <c r="GU430" s="29"/>
      <c r="GV430" s="29"/>
      <c r="GW430" s="29"/>
      <c r="GX430" s="29"/>
      <c r="GY430" s="29"/>
      <c r="GZ430" s="29"/>
      <c r="HA430" s="29"/>
      <c r="HB430" s="29"/>
      <c r="HC430" s="29"/>
      <c r="HD430" s="29"/>
      <c r="HE430" s="29"/>
      <c r="HF430" s="29"/>
      <c r="HG430" s="29"/>
      <c r="HH430" s="29"/>
      <c r="HI430" s="29"/>
      <c r="HJ430" s="29"/>
      <c r="HK430" s="29"/>
      <c r="HL430" s="29"/>
      <c r="HM430" s="29"/>
      <c r="HN430" s="29"/>
      <c r="HO430" s="29"/>
      <c r="HP430" s="29"/>
      <c r="HQ430" s="29"/>
      <c r="HR430" s="29"/>
    </row>
    <row r="431" spans="1:226">
      <c r="A431" s="4"/>
      <c r="B431" s="127"/>
      <c r="C431" s="127"/>
      <c r="D431" s="127"/>
      <c r="E431" s="127"/>
      <c r="F431" s="128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4"/>
      <c r="AQ431" s="4"/>
      <c r="GT431" s="29"/>
      <c r="GU431" s="29"/>
      <c r="GV431" s="29"/>
      <c r="GW431" s="29"/>
      <c r="GX431" s="29"/>
      <c r="GY431" s="29"/>
      <c r="GZ431" s="29"/>
      <c r="HA431" s="29"/>
      <c r="HB431" s="29"/>
      <c r="HC431" s="29"/>
      <c r="HD431" s="29"/>
      <c r="HE431" s="29"/>
      <c r="HF431" s="29"/>
      <c r="HG431" s="29"/>
      <c r="HH431" s="29"/>
      <c r="HI431" s="29"/>
      <c r="HJ431" s="29"/>
      <c r="HK431" s="29"/>
      <c r="HL431" s="29"/>
      <c r="HM431" s="29"/>
      <c r="HN431" s="29"/>
      <c r="HO431" s="29"/>
      <c r="HP431" s="29"/>
      <c r="HQ431" s="29"/>
      <c r="HR431" s="29"/>
    </row>
    <row r="432" spans="1:226">
      <c r="A432" s="4"/>
      <c r="B432" s="127"/>
      <c r="C432" s="127"/>
      <c r="D432" s="127"/>
      <c r="E432" s="127"/>
      <c r="F432" s="128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4"/>
      <c r="AQ432" s="4"/>
      <c r="GT432" s="29"/>
      <c r="GU432" s="29"/>
      <c r="GV432" s="29"/>
      <c r="GW432" s="29"/>
      <c r="GX432" s="29"/>
      <c r="GY432" s="29"/>
      <c r="GZ432" s="29"/>
      <c r="HA432" s="29"/>
      <c r="HB432" s="29"/>
      <c r="HC432" s="29"/>
      <c r="HD432" s="29"/>
      <c r="HE432" s="29"/>
      <c r="HF432" s="29"/>
      <c r="HG432" s="29"/>
      <c r="HH432" s="29"/>
      <c r="HI432" s="29"/>
      <c r="HJ432" s="29"/>
      <c r="HK432" s="29"/>
      <c r="HL432" s="29"/>
      <c r="HM432" s="29"/>
      <c r="HN432" s="29"/>
      <c r="HO432" s="29"/>
      <c r="HP432" s="29"/>
      <c r="HQ432" s="29"/>
      <c r="HR432" s="29"/>
    </row>
    <row r="433" spans="1:226">
      <c r="A433" s="4"/>
      <c r="B433" s="127"/>
      <c r="C433" s="127"/>
      <c r="D433" s="127"/>
      <c r="E433" s="127"/>
      <c r="F433" s="128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4"/>
      <c r="AQ433" s="4"/>
      <c r="GT433" s="29"/>
      <c r="GU433" s="29"/>
      <c r="GV433" s="29"/>
      <c r="GW433" s="29"/>
      <c r="GX433" s="29"/>
      <c r="GY433" s="29"/>
      <c r="GZ433" s="29"/>
      <c r="HA433" s="29"/>
      <c r="HB433" s="29"/>
      <c r="HC433" s="29"/>
      <c r="HD433" s="29"/>
      <c r="HE433" s="29"/>
      <c r="HF433" s="29"/>
      <c r="HG433" s="29"/>
      <c r="HH433" s="29"/>
      <c r="HI433" s="29"/>
      <c r="HJ433" s="29"/>
      <c r="HK433" s="29"/>
      <c r="HL433" s="29"/>
      <c r="HM433" s="29"/>
      <c r="HN433" s="29"/>
      <c r="HO433" s="29"/>
      <c r="HP433" s="29"/>
      <c r="HQ433" s="29"/>
      <c r="HR433" s="29"/>
    </row>
    <row r="434" spans="1:226">
      <c r="A434" s="4"/>
      <c r="B434" s="127"/>
      <c r="C434" s="127"/>
      <c r="D434" s="127"/>
      <c r="E434" s="127"/>
      <c r="F434" s="128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4"/>
      <c r="AQ434" s="4"/>
      <c r="GT434" s="29"/>
      <c r="GU434" s="29"/>
      <c r="GV434" s="29"/>
      <c r="GW434" s="29"/>
      <c r="GX434" s="29"/>
      <c r="GY434" s="29"/>
      <c r="GZ434" s="29"/>
      <c r="HA434" s="29"/>
      <c r="HB434" s="29"/>
      <c r="HC434" s="29"/>
      <c r="HD434" s="29"/>
      <c r="HE434" s="29"/>
      <c r="HF434" s="29"/>
      <c r="HG434" s="29"/>
      <c r="HH434" s="29"/>
      <c r="HI434" s="29"/>
      <c r="HJ434" s="29"/>
      <c r="HK434" s="29"/>
      <c r="HL434" s="29"/>
      <c r="HM434" s="29"/>
      <c r="HN434" s="29"/>
      <c r="HO434" s="29"/>
      <c r="HP434" s="29"/>
      <c r="HQ434" s="29"/>
      <c r="HR434" s="29"/>
    </row>
    <row r="435" spans="1:226">
      <c r="A435" s="4"/>
      <c r="B435" s="127"/>
      <c r="C435" s="127"/>
      <c r="D435" s="127"/>
      <c r="E435" s="127"/>
      <c r="F435" s="128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4"/>
      <c r="AQ435" s="4"/>
      <c r="GT435" s="29"/>
      <c r="GU435" s="29"/>
      <c r="GV435" s="29"/>
      <c r="GW435" s="29"/>
      <c r="GX435" s="29"/>
      <c r="GY435" s="29"/>
      <c r="GZ435" s="29"/>
      <c r="HA435" s="29"/>
      <c r="HB435" s="29"/>
      <c r="HC435" s="29"/>
      <c r="HD435" s="29"/>
      <c r="HE435" s="29"/>
      <c r="HF435" s="29"/>
      <c r="HG435" s="29"/>
      <c r="HH435" s="29"/>
      <c r="HI435" s="29"/>
      <c r="HJ435" s="29"/>
      <c r="HK435" s="29"/>
      <c r="HL435" s="29"/>
      <c r="HM435" s="29"/>
      <c r="HN435" s="29"/>
      <c r="HO435" s="29"/>
      <c r="HP435" s="29"/>
      <c r="HQ435" s="29"/>
      <c r="HR435" s="29"/>
    </row>
    <row r="436" spans="1:226">
      <c r="A436" s="4"/>
      <c r="B436" s="127"/>
      <c r="C436" s="127"/>
      <c r="D436" s="127"/>
      <c r="E436" s="127"/>
      <c r="F436" s="128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4"/>
      <c r="AQ436" s="4"/>
      <c r="GT436" s="29"/>
      <c r="GU436" s="29"/>
      <c r="GV436" s="29"/>
      <c r="GW436" s="29"/>
      <c r="GX436" s="29"/>
      <c r="GY436" s="29"/>
      <c r="GZ436" s="29"/>
      <c r="HA436" s="29"/>
      <c r="HB436" s="29"/>
      <c r="HC436" s="29"/>
      <c r="HD436" s="29"/>
      <c r="HE436" s="29"/>
      <c r="HF436" s="29"/>
      <c r="HG436" s="29"/>
      <c r="HH436" s="29"/>
      <c r="HI436" s="29"/>
      <c r="HJ436" s="29"/>
      <c r="HK436" s="29"/>
      <c r="HL436" s="29"/>
      <c r="HM436" s="29"/>
      <c r="HN436" s="29"/>
      <c r="HO436" s="29"/>
      <c r="HP436" s="29"/>
      <c r="HQ436" s="29"/>
      <c r="HR436" s="29"/>
    </row>
    <row r="437" spans="1:226">
      <c r="A437" s="4"/>
      <c r="B437" s="127"/>
      <c r="C437" s="127"/>
      <c r="D437" s="127"/>
      <c r="E437" s="127"/>
      <c r="F437" s="128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4"/>
      <c r="AQ437" s="4"/>
      <c r="GT437" s="29"/>
      <c r="GU437" s="29"/>
      <c r="GV437" s="29"/>
      <c r="GW437" s="29"/>
      <c r="GX437" s="29"/>
      <c r="GY437" s="29"/>
      <c r="GZ437" s="29"/>
      <c r="HA437" s="29"/>
      <c r="HB437" s="29"/>
      <c r="HC437" s="29"/>
      <c r="HD437" s="29"/>
      <c r="HE437" s="29"/>
      <c r="HF437" s="29"/>
      <c r="HG437" s="29"/>
      <c r="HH437" s="29"/>
      <c r="HI437" s="29"/>
      <c r="HJ437" s="29"/>
      <c r="HK437" s="29"/>
      <c r="HL437" s="29"/>
      <c r="HM437" s="29"/>
      <c r="HN437" s="29"/>
      <c r="HO437" s="29"/>
      <c r="HP437" s="29"/>
      <c r="HQ437" s="29"/>
      <c r="HR437" s="29"/>
    </row>
    <row r="438" spans="1:226">
      <c r="A438" s="4"/>
      <c r="B438" s="127"/>
      <c r="C438" s="127"/>
      <c r="D438" s="127"/>
      <c r="E438" s="127"/>
      <c r="F438" s="128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4"/>
      <c r="AQ438" s="4"/>
      <c r="GT438" s="29"/>
      <c r="GU438" s="29"/>
      <c r="GV438" s="29"/>
      <c r="GW438" s="29"/>
      <c r="GX438" s="29"/>
      <c r="GY438" s="29"/>
      <c r="GZ438" s="29"/>
      <c r="HA438" s="29"/>
      <c r="HB438" s="29"/>
      <c r="HC438" s="29"/>
      <c r="HD438" s="29"/>
      <c r="HE438" s="29"/>
      <c r="HF438" s="29"/>
      <c r="HG438" s="29"/>
      <c r="HH438" s="29"/>
      <c r="HI438" s="29"/>
      <c r="HJ438" s="29"/>
      <c r="HK438" s="29"/>
      <c r="HL438" s="29"/>
      <c r="HM438" s="29"/>
      <c r="HN438" s="29"/>
      <c r="HO438" s="29"/>
      <c r="HP438" s="29"/>
      <c r="HQ438" s="29"/>
      <c r="HR438" s="29"/>
    </row>
    <row r="439" spans="1:226">
      <c r="A439" s="4"/>
      <c r="B439" s="127"/>
      <c r="C439" s="127"/>
      <c r="D439" s="127"/>
      <c r="E439" s="127"/>
      <c r="F439" s="128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4"/>
      <c r="AQ439" s="4"/>
      <c r="GT439" s="29"/>
      <c r="GU439" s="29"/>
      <c r="GV439" s="29"/>
      <c r="GW439" s="29"/>
      <c r="GX439" s="29"/>
      <c r="GY439" s="29"/>
      <c r="GZ439" s="29"/>
      <c r="HA439" s="29"/>
      <c r="HB439" s="29"/>
      <c r="HC439" s="29"/>
      <c r="HD439" s="29"/>
      <c r="HE439" s="29"/>
      <c r="HF439" s="29"/>
      <c r="HG439" s="29"/>
      <c r="HH439" s="29"/>
      <c r="HI439" s="29"/>
      <c r="HJ439" s="29"/>
      <c r="HK439" s="29"/>
      <c r="HL439" s="29"/>
      <c r="HM439" s="29"/>
      <c r="HN439" s="29"/>
      <c r="HO439" s="29"/>
      <c r="HP439" s="29"/>
      <c r="HQ439" s="29"/>
      <c r="HR439" s="29"/>
    </row>
    <row r="440" spans="1:226">
      <c r="A440" s="4"/>
      <c r="B440" s="127"/>
      <c r="C440" s="127"/>
      <c r="D440" s="127"/>
      <c r="E440" s="127"/>
      <c r="F440" s="128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4"/>
      <c r="AQ440" s="4"/>
      <c r="GT440" s="29"/>
      <c r="GU440" s="29"/>
      <c r="GV440" s="29"/>
      <c r="GW440" s="29"/>
      <c r="GX440" s="29"/>
      <c r="GY440" s="29"/>
      <c r="GZ440" s="29"/>
      <c r="HA440" s="29"/>
      <c r="HB440" s="29"/>
      <c r="HC440" s="29"/>
      <c r="HD440" s="29"/>
      <c r="HE440" s="29"/>
      <c r="HF440" s="29"/>
      <c r="HG440" s="29"/>
      <c r="HH440" s="29"/>
      <c r="HI440" s="29"/>
      <c r="HJ440" s="29"/>
      <c r="HK440" s="29"/>
      <c r="HL440" s="29"/>
      <c r="HM440" s="29"/>
      <c r="HN440" s="29"/>
      <c r="HO440" s="29"/>
      <c r="HP440" s="29"/>
      <c r="HQ440" s="29"/>
      <c r="HR440" s="29"/>
    </row>
    <row r="441" spans="1:226">
      <c r="A441" s="4"/>
      <c r="B441" s="127"/>
      <c r="C441" s="127"/>
      <c r="D441" s="127"/>
      <c r="E441" s="127"/>
      <c r="F441" s="128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4"/>
      <c r="AQ441" s="4"/>
      <c r="GT441" s="29"/>
      <c r="GU441" s="29"/>
      <c r="GV441" s="29"/>
      <c r="GW441" s="29"/>
      <c r="GX441" s="29"/>
      <c r="GY441" s="29"/>
      <c r="GZ441" s="29"/>
      <c r="HA441" s="29"/>
      <c r="HB441" s="29"/>
      <c r="HC441" s="29"/>
      <c r="HD441" s="29"/>
      <c r="HE441" s="29"/>
      <c r="HF441" s="29"/>
      <c r="HG441" s="29"/>
      <c r="HH441" s="29"/>
      <c r="HI441" s="29"/>
      <c r="HJ441" s="29"/>
      <c r="HK441" s="29"/>
      <c r="HL441" s="29"/>
      <c r="HM441" s="29"/>
      <c r="HN441" s="29"/>
      <c r="HO441" s="29"/>
      <c r="HP441" s="29"/>
      <c r="HQ441" s="29"/>
      <c r="HR441" s="29"/>
    </row>
    <row r="442" spans="1:226">
      <c r="A442" s="4"/>
      <c r="B442" s="127"/>
      <c r="C442" s="127"/>
      <c r="D442" s="127"/>
      <c r="E442" s="127"/>
      <c r="F442" s="128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4"/>
      <c r="AQ442" s="4"/>
      <c r="GT442" s="29"/>
      <c r="GU442" s="29"/>
      <c r="GV442" s="29"/>
      <c r="GW442" s="29"/>
      <c r="GX442" s="29"/>
      <c r="GY442" s="29"/>
      <c r="GZ442" s="29"/>
      <c r="HA442" s="29"/>
      <c r="HB442" s="29"/>
      <c r="HC442" s="29"/>
      <c r="HD442" s="29"/>
      <c r="HE442" s="29"/>
      <c r="HF442" s="29"/>
      <c r="HG442" s="29"/>
      <c r="HH442" s="29"/>
      <c r="HI442" s="29"/>
      <c r="HJ442" s="29"/>
      <c r="HK442" s="29"/>
      <c r="HL442" s="29"/>
      <c r="HM442" s="29"/>
      <c r="HN442" s="29"/>
      <c r="HO442" s="29"/>
      <c r="HP442" s="29"/>
      <c r="HQ442" s="29"/>
      <c r="HR442" s="29"/>
    </row>
    <row r="443" spans="1:226">
      <c r="A443" s="4"/>
      <c r="B443" s="127"/>
      <c r="C443" s="127"/>
      <c r="D443" s="127"/>
      <c r="E443" s="127"/>
      <c r="F443" s="128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4"/>
      <c r="AQ443" s="4"/>
      <c r="GT443" s="29"/>
      <c r="GU443" s="29"/>
      <c r="GV443" s="29"/>
      <c r="GW443" s="29"/>
      <c r="GX443" s="29"/>
      <c r="GY443" s="29"/>
      <c r="GZ443" s="29"/>
      <c r="HA443" s="29"/>
      <c r="HB443" s="29"/>
      <c r="HC443" s="29"/>
      <c r="HD443" s="29"/>
      <c r="HE443" s="29"/>
      <c r="HF443" s="29"/>
      <c r="HG443" s="29"/>
      <c r="HH443" s="29"/>
      <c r="HI443" s="29"/>
      <c r="HJ443" s="29"/>
      <c r="HK443" s="29"/>
      <c r="HL443" s="29"/>
      <c r="HM443" s="29"/>
      <c r="HN443" s="29"/>
      <c r="HO443" s="29"/>
      <c r="HP443" s="29"/>
      <c r="HQ443" s="29"/>
      <c r="HR443" s="29"/>
    </row>
    <row r="444" spans="1:226">
      <c r="A444" s="4"/>
      <c r="B444" s="127"/>
      <c r="C444" s="127"/>
      <c r="D444" s="127"/>
      <c r="E444" s="127"/>
      <c r="F444" s="128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4"/>
      <c r="AQ444" s="4"/>
      <c r="GT444" s="29"/>
      <c r="GU444" s="29"/>
      <c r="GV444" s="29"/>
      <c r="GW444" s="29"/>
      <c r="GX444" s="29"/>
      <c r="GY444" s="29"/>
      <c r="GZ444" s="29"/>
      <c r="HA444" s="29"/>
      <c r="HB444" s="29"/>
      <c r="HC444" s="29"/>
      <c r="HD444" s="29"/>
      <c r="HE444" s="29"/>
      <c r="HF444" s="29"/>
      <c r="HG444" s="29"/>
      <c r="HH444" s="29"/>
      <c r="HI444" s="29"/>
      <c r="HJ444" s="29"/>
      <c r="HK444" s="29"/>
      <c r="HL444" s="29"/>
      <c r="HM444" s="29"/>
      <c r="HN444" s="29"/>
      <c r="HO444" s="29"/>
      <c r="HP444" s="29"/>
      <c r="HQ444" s="29"/>
      <c r="HR444" s="29"/>
    </row>
    <row r="445" spans="1:226">
      <c r="A445" s="4"/>
      <c r="B445" s="127"/>
      <c r="C445" s="127"/>
      <c r="D445" s="127"/>
      <c r="E445" s="127"/>
      <c r="F445" s="128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4"/>
      <c r="AQ445" s="4"/>
      <c r="GT445" s="29"/>
      <c r="GU445" s="29"/>
      <c r="GV445" s="29"/>
      <c r="GW445" s="29"/>
      <c r="GX445" s="29"/>
      <c r="GY445" s="29"/>
      <c r="GZ445" s="29"/>
      <c r="HA445" s="29"/>
      <c r="HB445" s="29"/>
      <c r="HC445" s="29"/>
      <c r="HD445" s="29"/>
      <c r="HE445" s="29"/>
      <c r="HF445" s="29"/>
      <c r="HG445" s="29"/>
      <c r="HH445" s="29"/>
      <c r="HI445" s="29"/>
      <c r="HJ445" s="29"/>
      <c r="HK445" s="29"/>
      <c r="HL445" s="29"/>
      <c r="HM445" s="29"/>
      <c r="HN445" s="29"/>
      <c r="HO445" s="29"/>
      <c r="HP445" s="29"/>
      <c r="HQ445" s="29"/>
      <c r="HR445" s="29"/>
    </row>
    <row r="446" spans="1:226">
      <c r="A446" s="4"/>
      <c r="B446" s="127"/>
      <c r="C446" s="127"/>
      <c r="D446" s="127"/>
      <c r="E446" s="127"/>
      <c r="F446" s="128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4"/>
      <c r="AQ446" s="4"/>
      <c r="GT446" s="29"/>
      <c r="GU446" s="29"/>
      <c r="GV446" s="29"/>
      <c r="GW446" s="29"/>
      <c r="GX446" s="29"/>
      <c r="GY446" s="29"/>
      <c r="GZ446" s="29"/>
      <c r="HA446" s="29"/>
      <c r="HB446" s="29"/>
      <c r="HC446" s="29"/>
      <c r="HD446" s="29"/>
      <c r="HE446" s="29"/>
      <c r="HF446" s="29"/>
      <c r="HG446" s="29"/>
      <c r="HH446" s="29"/>
      <c r="HI446" s="29"/>
      <c r="HJ446" s="29"/>
      <c r="HK446" s="29"/>
      <c r="HL446" s="29"/>
      <c r="HM446" s="29"/>
      <c r="HN446" s="29"/>
      <c r="HO446" s="29"/>
      <c r="HP446" s="29"/>
      <c r="HQ446" s="29"/>
      <c r="HR446" s="29"/>
    </row>
    <row r="447" spans="1:226">
      <c r="A447" s="4"/>
      <c r="B447" s="127"/>
      <c r="C447" s="127"/>
      <c r="D447" s="127"/>
      <c r="E447" s="127"/>
      <c r="F447" s="128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4"/>
      <c r="AQ447" s="4"/>
      <c r="GT447" s="29"/>
      <c r="GU447" s="29"/>
      <c r="GV447" s="29"/>
      <c r="GW447" s="29"/>
      <c r="GX447" s="29"/>
      <c r="GY447" s="29"/>
      <c r="GZ447" s="29"/>
      <c r="HA447" s="29"/>
      <c r="HB447" s="29"/>
      <c r="HC447" s="29"/>
      <c r="HD447" s="29"/>
      <c r="HE447" s="29"/>
      <c r="HF447" s="29"/>
      <c r="HG447" s="29"/>
      <c r="HH447" s="29"/>
      <c r="HI447" s="29"/>
      <c r="HJ447" s="29"/>
      <c r="HK447" s="29"/>
      <c r="HL447" s="29"/>
      <c r="HM447" s="29"/>
      <c r="HN447" s="29"/>
      <c r="HO447" s="29"/>
      <c r="HP447" s="29"/>
      <c r="HQ447" s="29"/>
      <c r="HR447" s="29"/>
    </row>
    <row r="448" spans="1:226">
      <c r="A448" s="4"/>
      <c r="B448" s="127"/>
      <c r="C448" s="127"/>
      <c r="D448" s="127"/>
      <c r="E448" s="127"/>
      <c r="F448" s="128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4"/>
      <c r="AQ448" s="4"/>
      <c r="GT448" s="29"/>
      <c r="GU448" s="29"/>
      <c r="GV448" s="29"/>
      <c r="GW448" s="29"/>
      <c r="GX448" s="29"/>
      <c r="GY448" s="29"/>
      <c r="GZ448" s="29"/>
      <c r="HA448" s="29"/>
      <c r="HB448" s="29"/>
      <c r="HC448" s="29"/>
      <c r="HD448" s="29"/>
      <c r="HE448" s="29"/>
      <c r="HF448" s="29"/>
      <c r="HG448" s="29"/>
      <c r="HH448" s="29"/>
      <c r="HI448" s="29"/>
      <c r="HJ448" s="29"/>
      <c r="HK448" s="29"/>
      <c r="HL448" s="29"/>
      <c r="HM448" s="29"/>
      <c r="HN448" s="29"/>
      <c r="HO448" s="29"/>
      <c r="HP448" s="29"/>
      <c r="HQ448" s="29"/>
      <c r="HR448" s="29"/>
    </row>
    <row r="449" spans="1:226">
      <c r="A449" s="4"/>
      <c r="B449" s="127"/>
      <c r="C449" s="127"/>
      <c r="D449" s="127"/>
      <c r="E449" s="127"/>
      <c r="F449" s="128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4"/>
      <c r="AQ449" s="4"/>
      <c r="GT449" s="29"/>
      <c r="GU449" s="29"/>
      <c r="GV449" s="29"/>
      <c r="GW449" s="29"/>
      <c r="GX449" s="29"/>
      <c r="GY449" s="29"/>
      <c r="GZ449" s="29"/>
      <c r="HA449" s="29"/>
      <c r="HB449" s="29"/>
      <c r="HC449" s="29"/>
      <c r="HD449" s="29"/>
      <c r="HE449" s="29"/>
      <c r="HF449" s="29"/>
      <c r="HG449" s="29"/>
      <c r="HH449" s="29"/>
      <c r="HI449" s="29"/>
      <c r="HJ449" s="29"/>
      <c r="HK449" s="29"/>
      <c r="HL449" s="29"/>
      <c r="HM449" s="29"/>
      <c r="HN449" s="29"/>
      <c r="HO449" s="29"/>
      <c r="HP449" s="29"/>
      <c r="HQ449" s="29"/>
      <c r="HR449" s="29"/>
    </row>
    <row r="450" spans="1:226">
      <c r="A450" s="4"/>
      <c r="B450" s="127"/>
      <c r="C450" s="127"/>
      <c r="D450" s="127"/>
      <c r="E450" s="127"/>
      <c r="F450" s="128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4"/>
      <c r="AQ450" s="4"/>
      <c r="GT450" s="29"/>
      <c r="GU450" s="29"/>
      <c r="GV450" s="29"/>
      <c r="GW450" s="29"/>
      <c r="GX450" s="29"/>
      <c r="GY450" s="29"/>
      <c r="GZ450" s="29"/>
      <c r="HA450" s="29"/>
      <c r="HB450" s="29"/>
      <c r="HC450" s="29"/>
      <c r="HD450" s="29"/>
      <c r="HE450" s="29"/>
      <c r="HF450" s="29"/>
      <c r="HG450" s="29"/>
      <c r="HH450" s="29"/>
      <c r="HI450" s="29"/>
      <c r="HJ450" s="29"/>
      <c r="HK450" s="29"/>
      <c r="HL450" s="29"/>
      <c r="HM450" s="29"/>
      <c r="HN450" s="29"/>
      <c r="HO450" s="29"/>
      <c r="HP450" s="29"/>
      <c r="HQ450" s="29"/>
      <c r="HR450" s="29"/>
    </row>
    <row r="451" spans="1:226">
      <c r="A451" s="4"/>
      <c r="B451" s="127"/>
      <c r="C451" s="127"/>
      <c r="D451" s="127"/>
      <c r="E451" s="127"/>
      <c r="F451" s="128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4"/>
      <c r="AQ451" s="4"/>
      <c r="GT451" s="29"/>
      <c r="GU451" s="29"/>
      <c r="GV451" s="29"/>
      <c r="GW451" s="29"/>
      <c r="GX451" s="29"/>
      <c r="GY451" s="29"/>
      <c r="GZ451" s="29"/>
      <c r="HA451" s="29"/>
      <c r="HB451" s="29"/>
      <c r="HC451" s="29"/>
      <c r="HD451" s="29"/>
      <c r="HE451" s="29"/>
      <c r="HF451" s="29"/>
      <c r="HG451" s="29"/>
      <c r="HH451" s="29"/>
      <c r="HI451" s="29"/>
      <c r="HJ451" s="29"/>
      <c r="HK451" s="29"/>
      <c r="HL451" s="29"/>
      <c r="HM451" s="29"/>
      <c r="HN451" s="29"/>
      <c r="HO451" s="29"/>
      <c r="HP451" s="29"/>
      <c r="HQ451" s="29"/>
      <c r="HR451" s="29"/>
    </row>
    <row r="452" spans="1:226">
      <c r="A452" s="4"/>
      <c r="B452" s="127"/>
      <c r="C452" s="127"/>
      <c r="D452" s="127"/>
      <c r="E452" s="127"/>
      <c r="F452" s="128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4"/>
      <c r="AQ452" s="4"/>
      <c r="GT452" s="29"/>
      <c r="GU452" s="29"/>
      <c r="GV452" s="29"/>
      <c r="GW452" s="29"/>
      <c r="GX452" s="29"/>
      <c r="GY452" s="29"/>
      <c r="GZ452" s="29"/>
      <c r="HA452" s="29"/>
      <c r="HB452" s="29"/>
      <c r="HC452" s="29"/>
      <c r="HD452" s="29"/>
      <c r="HE452" s="29"/>
      <c r="HF452" s="29"/>
      <c r="HG452" s="29"/>
      <c r="HH452" s="29"/>
      <c r="HI452" s="29"/>
      <c r="HJ452" s="29"/>
      <c r="HK452" s="29"/>
      <c r="HL452" s="29"/>
      <c r="HM452" s="29"/>
      <c r="HN452" s="29"/>
      <c r="HO452" s="29"/>
      <c r="HP452" s="29"/>
      <c r="HQ452" s="29"/>
      <c r="HR452" s="29"/>
    </row>
    <row r="453" spans="1:226">
      <c r="A453" s="4"/>
      <c r="B453" s="127"/>
      <c r="C453" s="127"/>
      <c r="D453" s="127"/>
      <c r="E453" s="127"/>
      <c r="F453" s="128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4"/>
      <c r="AQ453" s="4"/>
      <c r="GT453" s="29"/>
      <c r="GU453" s="29"/>
      <c r="GV453" s="29"/>
      <c r="GW453" s="29"/>
      <c r="GX453" s="29"/>
      <c r="GY453" s="29"/>
      <c r="GZ453" s="29"/>
      <c r="HA453" s="29"/>
      <c r="HB453" s="29"/>
      <c r="HC453" s="29"/>
      <c r="HD453" s="29"/>
      <c r="HE453" s="29"/>
      <c r="HF453" s="29"/>
      <c r="HG453" s="29"/>
      <c r="HH453" s="29"/>
      <c r="HI453" s="29"/>
      <c r="HJ453" s="29"/>
      <c r="HK453" s="29"/>
      <c r="HL453" s="29"/>
      <c r="HM453" s="29"/>
      <c r="HN453" s="29"/>
      <c r="HO453" s="29"/>
      <c r="HP453" s="29"/>
      <c r="HQ453" s="29"/>
      <c r="HR453" s="29"/>
    </row>
    <row r="454" spans="1:226">
      <c r="A454" s="4"/>
      <c r="B454" s="127"/>
      <c r="C454" s="127"/>
      <c r="D454" s="127"/>
      <c r="E454" s="127"/>
      <c r="F454" s="128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4"/>
      <c r="AQ454" s="4"/>
      <c r="GT454" s="29"/>
      <c r="GU454" s="29"/>
      <c r="GV454" s="29"/>
      <c r="GW454" s="29"/>
      <c r="GX454" s="29"/>
      <c r="GY454" s="29"/>
      <c r="GZ454" s="29"/>
      <c r="HA454" s="29"/>
      <c r="HB454" s="29"/>
      <c r="HC454" s="29"/>
      <c r="HD454" s="29"/>
      <c r="HE454" s="29"/>
      <c r="HF454" s="29"/>
      <c r="HG454" s="29"/>
      <c r="HH454" s="29"/>
      <c r="HI454" s="29"/>
      <c r="HJ454" s="29"/>
      <c r="HK454" s="29"/>
      <c r="HL454" s="29"/>
      <c r="HM454" s="29"/>
      <c r="HN454" s="29"/>
      <c r="HO454" s="29"/>
      <c r="HP454" s="29"/>
      <c r="HQ454" s="29"/>
      <c r="HR454" s="29"/>
    </row>
    <row r="455" spans="1:226">
      <c r="A455" s="4"/>
      <c r="B455" s="127"/>
      <c r="C455" s="127"/>
      <c r="D455" s="127"/>
      <c r="E455" s="127"/>
      <c r="F455" s="128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4"/>
      <c r="AQ455" s="4"/>
      <c r="GT455" s="29"/>
      <c r="GU455" s="29"/>
      <c r="GV455" s="29"/>
      <c r="GW455" s="29"/>
      <c r="GX455" s="29"/>
      <c r="GY455" s="29"/>
      <c r="GZ455" s="29"/>
      <c r="HA455" s="29"/>
      <c r="HB455" s="29"/>
      <c r="HC455" s="29"/>
      <c r="HD455" s="29"/>
      <c r="HE455" s="29"/>
      <c r="HF455" s="29"/>
      <c r="HG455" s="29"/>
      <c r="HH455" s="29"/>
      <c r="HI455" s="29"/>
      <c r="HJ455" s="29"/>
      <c r="HK455" s="29"/>
      <c r="HL455" s="29"/>
      <c r="HM455" s="29"/>
      <c r="HN455" s="29"/>
      <c r="HO455" s="29"/>
      <c r="HP455" s="29"/>
      <c r="HQ455" s="29"/>
      <c r="HR455" s="29"/>
    </row>
    <row r="456" spans="1:226">
      <c r="A456" s="4"/>
      <c r="B456" s="127"/>
      <c r="C456" s="127"/>
      <c r="D456" s="127"/>
      <c r="E456" s="127"/>
      <c r="F456" s="128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4"/>
      <c r="AQ456" s="4"/>
      <c r="GT456" s="29"/>
      <c r="GU456" s="29"/>
      <c r="GV456" s="29"/>
      <c r="GW456" s="29"/>
      <c r="GX456" s="29"/>
      <c r="GY456" s="29"/>
      <c r="GZ456" s="29"/>
      <c r="HA456" s="29"/>
      <c r="HB456" s="29"/>
      <c r="HC456" s="29"/>
      <c r="HD456" s="29"/>
      <c r="HE456" s="29"/>
      <c r="HF456" s="29"/>
      <c r="HG456" s="29"/>
      <c r="HH456" s="29"/>
      <c r="HI456" s="29"/>
      <c r="HJ456" s="29"/>
      <c r="HK456" s="29"/>
      <c r="HL456" s="29"/>
      <c r="HM456" s="29"/>
      <c r="HN456" s="29"/>
      <c r="HO456" s="29"/>
      <c r="HP456" s="29"/>
      <c r="HQ456" s="29"/>
      <c r="HR456" s="29"/>
    </row>
    <row r="457" spans="1:226">
      <c r="A457" s="4"/>
      <c r="B457" s="127"/>
      <c r="C457" s="127"/>
      <c r="D457" s="127"/>
      <c r="E457" s="127"/>
      <c r="F457" s="128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4"/>
      <c r="AQ457" s="4"/>
      <c r="GT457" s="29"/>
      <c r="GU457" s="29"/>
      <c r="GV457" s="29"/>
      <c r="GW457" s="29"/>
      <c r="GX457" s="29"/>
      <c r="GY457" s="29"/>
      <c r="GZ457" s="29"/>
      <c r="HA457" s="29"/>
      <c r="HB457" s="29"/>
      <c r="HC457" s="29"/>
      <c r="HD457" s="29"/>
      <c r="HE457" s="29"/>
      <c r="HF457" s="29"/>
      <c r="HG457" s="29"/>
      <c r="HH457" s="29"/>
      <c r="HI457" s="29"/>
      <c r="HJ457" s="29"/>
      <c r="HK457" s="29"/>
      <c r="HL457" s="29"/>
      <c r="HM457" s="29"/>
      <c r="HN457" s="29"/>
      <c r="HO457" s="29"/>
      <c r="HP457" s="29"/>
      <c r="HQ457" s="29"/>
      <c r="HR457" s="29"/>
    </row>
    <row r="458" spans="1:226">
      <c r="A458" s="4"/>
      <c r="B458" s="127"/>
      <c r="C458" s="127"/>
      <c r="D458" s="127"/>
      <c r="E458" s="127"/>
      <c r="F458" s="128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4"/>
      <c r="AQ458" s="4"/>
      <c r="GT458" s="29"/>
      <c r="GU458" s="29"/>
      <c r="GV458" s="29"/>
      <c r="GW458" s="29"/>
      <c r="GX458" s="29"/>
      <c r="GY458" s="29"/>
      <c r="GZ458" s="29"/>
      <c r="HA458" s="29"/>
      <c r="HB458" s="29"/>
      <c r="HC458" s="29"/>
      <c r="HD458" s="29"/>
      <c r="HE458" s="29"/>
      <c r="HF458" s="29"/>
      <c r="HG458" s="29"/>
      <c r="HH458" s="29"/>
      <c r="HI458" s="29"/>
      <c r="HJ458" s="29"/>
      <c r="HK458" s="29"/>
      <c r="HL458" s="29"/>
      <c r="HM458" s="29"/>
      <c r="HN458" s="29"/>
      <c r="HO458" s="29"/>
      <c r="HP458" s="29"/>
      <c r="HQ458" s="29"/>
      <c r="HR458" s="29"/>
    </row>
    <row r="459" spans="1:226">
      <c r="A459" s="4"/>
      <c r="B459" s="127"/>
      <c r="C459" s="127"/>
      <c r="D459" s="127"/>
      <c r="E459" s="127"/>
      <c r="F459" s="128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4"/>
      <c r="AQ459" s="4"/>
      <c r="GT459" s="29"/>
      <c r="GU459" s="29"/>
      <c r="GV459" s="29"/>
      <c r="GW459" s="29"/>
      <c r="GX459" s="29"/>
      <c r="GY459" s="29"/>
      <c r="GZ459" s="29"/>
      <c r="HA459" s="29"/>
      <c r="HB459" s="29"/>
      <c r="HC459" s="29"/>
      <c r="HD459" s="29"/>
      <c r="HE459" s="29"/>
      <c r="HF459" s="29"/>
      <c r="HG459" s="29"/>
      <c r="HH459" s="29"/>
      <c r="HI459" s="29"/>
      <c r="HJ459" s="29"/>
      <c r="HK459" s="29"/>
      <c r="HL459" s="29"/>
      <c r="HM459" s="29"/>
      <c r="HN459" s="29"/>
      <c r="HO459" s="29"/>
      <c r="HP459" s="29"/>
      <c r="HQ459" s="29"/>
      <c r="HR459" s="29"/>
    </row>
    <row r="460" spans="1:226">
      <c r="A460" s="4"/>
      <c r="B460" s="127"/>
      <c r="C460" s="127"/>
      <c r="D460" s="127"/>
      <c r="E460" s="127"/>
      <c r="F460" s="128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4"/>
      <c r="AQ460" s="4"/>
      <c r="GT460" s="29"/>
      <c r="GU460" s="29"/>
      <c r="GV460" s="29"/>
      <c r="GW460" s="29"/>
      <c r="GX460" s="29"/>
      <c r="GY460" s="29"/>
      <c r="GZ460" s="29"/>
      <c r="HA460" s="29"/>
      <c r="HB460" s="29"/>
      <c r="HC460" s="29"/>
      <c r="HD460" s="29"/>
      <c r="HE460" s="29"/>
      <c r="HF460" s="29"/>
      <c r="HG460" s="29"/>
      <c r="HH460" s="29"/>
      <c r="HI460" s="29"/>
      <c r="HJ460" s="29"/>
      <c r="HK460" s="29"/>
      <c r="HL460" s="29"/>
      <c r="HM460" s="29"/>
      <c r="HN460" s="29"/>
      <c r="HO460" s="29"/>
      <c r="HP460" s="29"/>
      <c r="HQ460" s="29"/>
      <c r="HR460" s="29"/>
    </row>
    <row r="461" spans="1:226">
      <c r="A461" s="4"/>
      <c r="B461" s="127"/>
      <c r="C461" s="127"/>
      <c r="D461" s="127"/>
      <c r="E461" s="127"/>
      <c r="F461" s="128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4"/>
      <c r="AQ461" s="4"/>
      <c r="GT461" s="29"/>
      <c r="GU461" s="29"/>
      <c r="GV461" s="29"/>
      <c r="GW461" s="29"/>
      <c r="GX461" s="29"/>
      <c r="GY461" s="29"/>
      <c r="GZ461" s="29"/>
      <c r="HA461" s="29"/>
      <c r="HB461" s="29"/>
      <c r="HC461" s="29"/>
      <c r="HD461" s="29"/>
      <c r="HE461" s="29"/>
      <c r="HF461" s="29"/>
      <c r="HG461" s="29"/>
      <c r="HH461" s="29"/>
      <c r="HI461" s="29"/>
      <c r="HJ461" s="29"/>
      <c r="HK461" s="29"/>
      <c r="HL461" s="29"/>
      <c r="HM461" s="29"/>
      <c r="HN461" s="29"/>
      <c r="HO461" s="29"/>
      <c r="HP461" s="29"/>
      <c r="HQ461" s="29"/>
      <c r="HR461" s="29"/>
    </row>
    <row r="462" spans="1:226">
      <c r="A462" s="4"/>
      <c r="B462" s="127"/>
      <c r="C462" s="127"/>
      <c r="D462" s="127"/>
      <c r="E462" s="127"/>
      <c r="F462" s="128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4"/>
      <c r="AQ462" s="4"/>
      <c r="GT462" s="29"/>
      <c r="GU462" s="29"/>
      <c r="GV462" s="29"/>
      <c r="GW462" s="29"/>
      <c r="GX462" s="29"/>
      <c r="GY462" s="29"/>
      <c r="GZ462" s="29"/>
      <c r="HA462" s="29"/>
      <c r="HB462" s="29"/>
      <c r="HC462" s="29"/>
      <c r="HD462" s="29"/>
      <c r="HE462" s="29"/>
      <c r="HF462" s="29"/>
      <c r="HG462" s="29"/>
      <c r="HH462" s="29"/>
      <c r="HI462" s="29"/>
      <c r="HJ462" s="29"/>
      <c r="HK462" s="29"/>
      <c r="HL462" s="29"/>
      <c r="HM462" s="29"/>
      <c r="HN462" s="29"/>
      <c r="HO462" s="29"/>
      <c r="HP462" s="29"/>
      <c r="HQ462" s="29"/>
      <c r="HR462" s="29"/>
    </row>
    <row r="463" spans="1:226">
      <c r="A463" s="4"/>
      <c r="B463" s="127"/>
      <c r="C463" s="127"/>
      <c r="D463" s="127"/>
      <c r="E463" s="127"/>
      <c r="F463" s="128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4"/>
      <c r="AQ463" s="4"/>
      <c r="GT463" s="29"/>
      <c r="GU463" s="29"/>
      <c r="GV463" s="29"/>
      <c r="GW463" s="29"/>
      <c r="GX463" s="29"/>
      <c r="GY463" s="29"/>
      <c r="GZ463" s="29"/>
      <c r="HA463" s="29"/>
      <c r="HB463" s="29"/>
      <c r="HC463" s="29"/>
      <c r="HD463" s="29"/>
      <c r="HE463" s="29"/>
      <c r="HF463" s="29"/>
      <c r="HG463" s="29"/>
      <c r="HH463" s="29"/>
      <c r="HI463" s="29"/>
      <c r="HJ463" s="29"/>
      <c r="HK463" s="29"/>
      <c r="HL463" s="29"/>
      <c r="HM463" s="29"/>
      <c r="HN463" s="29"/>
      <c r="HO463" s="29"/>
      <c r="HP463" s="29"/>
      <c r="HQ463" s="29"/>
      <c r="HR463" s="29"/>
    </row>
    <row r="464" spans="1:226">
      <c r="A464" s="4"/>
      <c r="B464" s="127"/>
      <c r="C464" s="127"/>
      <c r="D464" s="127"/>
      <c r="E464" s="127"/>
      <c r="F464" s="128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4"/>
      <c r="AQ464" s="4"/>
      <c r="GT464" s="29"/>
      <c r="GU464" s="29"/>
      <c r="GV464" s="29"/>
      <c r="GW464" s="29"/>
      <c r="GX464" s="29"/>
      <c r="GY464" s="29"/>
      <c r="GZ464" s="29"/>
      <c r="HA464" s="29"/>
      <c r="HB464" s="29"/>
      <c r="HC464" s="29"/>
      <c r="HD464" s="29"/>
      <c r="HE464" s="29"/>
      <c r="HF464" s="29"/>
      <c r="HG464" s="29"/>
      <c r="HH464" s="29"/>
      <c r="HI464" s="29"/>
      <c r="HJ464" s="29"/>
      <c r="HK464" s="29"/>
      <c r="HL464" s="29"/>
      <c r="HM464" s="29"/>
      <c r="HN464" s="29"/>
      <c r="HO464" s="29"/>
      <c r="HP464" s="29"/>
      <c r="HQ464" s="29"/>
      <c r="HR464" s="29"/>
    </row>
    <row r="465" spans="1:226">
      <c r="A465" s="4"/>
      <c r="B465" s="127"/>
      <c r="C465" s="127"/>
      <c r="D465" s="127"/>
      <c r="E465" s="127"/>
      <c r="F465" s="128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4"/>
      <c r="AQ465" s="4"/>
      <c r="GT465" s="29"/>
      <c r="GU465" s="29"/>
      <c r="GV465" s="29"/>
      <c r="GW465" s="29"/>
      <c r="GX465" s="29"/>
      <c r="GY465" s="29"/>
      <c r="GZ465" s="29"/>
      <c r="HA465" s="29"/>
      <c r="HB465" s="29"/>
      <c r="HC465" s="29"/>
      <c r="HD465" s="29"/>
      <c r="HE465" s="29"/>
      <c r="HF465" s="29"/>
      <c r="HG465" s="29"/>
      <c r="HH465" s="29"/>
      <c r="HI465" s="29"/>
      <c r="HJ465" s="29"/>
      <c r="HK465" s="29"/>
      <c r="HL465" s="29"/>
      <c r="HM465" s="29"/>
      <c r="HN465" s="29"/>
      <c r="HO465" s="29"/>
      <c r="HP465" s="29"/>
      <c r="HQ465" s="29"/>
      <c r="HR465" s="29"/>
    </row>
    <row r="466" spans="1:226">
      <c r="A466" s="4"/>
      <c r="B466" s="127"/>
      <c r="C466" s="127"/>
      <c r="D466" s="127"/>
      <c r="E466" s="127"/>
      <c r="F466" s="128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4"/>
      <c r="AQ466" s="4"/>
      <c r="GT466" s="29"/>
      <c r="GU466" s="29"/>
      <c r="GV466" s="29"/>
      <c r="GW466" s="29"/>
      <c r="GX466" s="29"/>
      <c r="GY466" s="29"/>
      <c r="GZ466" s="29"/>
      <c r="HA466" s="29"/>
      <c r="HB466" s="29"/>
      <c r="HC466" s="29"/>
      <c r="HD466" s="29"/>
      <c r="HE466" s="29"/>
      <c r="HF466" s="29"/>
      <c r="HG466" s="29"/>
      <c r="HH466" s="29"/>
      <c r="HI466" s="29"/>
      <c r="HJ466" s="29"/>
      <c r="HK466" s="29"/>
      <c r="HL466" s="29"/>
      <c r="HM466" s="29"/>
      <c r="HN466" s="29"/>
      <c r="HO466" s="29"/>
      <c r="HP466" s="29"/>
      <c r="HQ466" s="29"/>
      <c r="HR466" s="29"/>
    </row>
    <row r="467" spans="1:226">
      <c r="A467" s="4"/>
      <c r="B467" s="127"/>
      <c r="C467" s="127"/>
      <c r="D467" s="127"/>
      <c r="E467" s="127"/>
      <c r="F467" s="128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4"/>
      <c r="AQ467" s="4"/>
      <c r="GT467" s="29"/>
      <c r="GU467" s="29"/>
      <c r="GV467" s="29"/>
      <c r="GW467" s="29"/>
      <c r="GX467" s="29"/>
      <c r="GY467" s="29"/>
      <c r="GZ467" s="29"/>
      <c r="HA467" s="29"/>
      <c r="HB467" s="29"/>
      <c r="HC467" s="29"/>
      <c r="HD467" s="29"/>
      <c r="HE467" s="29"/>
      <c r="HF467" s="29"/>
      <c r="HG467" s="29"/>
      <c r="HH467" s="29"/>
      <c r="HI467" s="29"/>
      <c r="HJ467" s="29"/>
      <c r="HK467" s="29"/>
      <c r="HL467" s="29"/>
      <c r="HM467" s="29"/>
      <c r="HN467" s="29"/>
      <c r="HO467" s="29"/>
      <c r="HP467" s="29"/>
      <c r="HQ467" s="29"/>
      <c r="HR467" s="29"/>
    </row>
    <row r="468" spans="1:226">
      <c r="A468" s="4"/>
      <c r="B468" s="127"/>
      <c r="C468" s="127"/>
      <c r="D468" s="127"/>
      <c r="E468" s="127"/>
      <c r="F468" s="128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4"/>
      <c r="AQ468" s="4"/>
      <c r="GT468" s="29"/>
      <c r="GU468" s="29"/>
      <c r="GV468" s="29"/>
      <c r="GW468" s="29"/>
      <c r="GX468" s="29"/>
      <c r="GY468" s="29"/>
      <c r="GZ468" s="29"/>
      <c r="HA468" s="29"/>
      <c r="HB468" s="29"/>
      <c r="HC468" s="29"/>
      <c r="HD468" s="29"/>
      <c r="HE468" s="29"/>
      <c r="HF468" s="29"/>
      <c r="HG468" s="29"/>
      <c r="HH468" s="29"/>
      <c r="HI468" s="29"/>
      <c r="HJ468" s="29"/>
      <c r="HK468" s="29"/>
      <c r="HL468" s="29"/>
      <c r="HM468" s="29"/>
      <c r="HN468" s="29"/>
      <c r="HO468" s="29"/>
      <c r="HP468" s="29"/>
      <c r="HQ468" s="29"/>
      <c r="HR468" s="29"/>
    </row>
    <row r="469" spans="1:226">
      <c r="A469" s="4"/>
      <c r="B469" s="127"/>
      <c r="C469" s="127"/>
      <c r="D469" s="127"/>
      <c r="E469" s="127"/>
      <c r="F469" s="128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4"/>
      <c r="AQ469" s="4"/>
      <c r="GT469" s="29"/>
      <c r="GU469" s="29"/>
      <c r="GV469" s="29"/>
      <c r="GW469" s="29"/>
      <c r="GX469" s="29"/>
      <c r="GY469" s="29"/>
      <c r="GZ469" s="29"/>
      <c r="HA469" s="29"/>
      <c r="HB469" s="29"/>
      <c r="HC469" s="29"/>
      <c r="HD469" s="29"/>
      <c r="HE469" s="29"/>
      <c r="HF469" s="29"/>
      <c r="HG469" s="29"/>
      <c r="HH469" s="29"/>
      <c r="HI469" s="29"/>
      <c r="HJ469" s="29"/>
      <c r="HK469" s="29"/>
      <c r="HL469" s="29"/>
      <c r="HM469" s="29"/>
      <c r="HN469" s="29"/>
      <c r="HO469" s="29"/>
      <c r="HP469" s="29"/>
      <c r="HQ469" s="29"/>
      <c r="HR469" s="29"/>
    </row>
    <row r="470" spans="1:226">
      <c r="A470" s="4"/>
      <c r="B470" s="127"/>
      <c r="C470" s="127"/>
      <c r="D470" s="127"/>
      <c r="E470" s="127"/>
      <c r="F470" s="128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4"/>
      <c r="AQ470" s="4"/>
      <c r="GT470" s="29"/>
      <c r="GU470" s="29"/>
      <c r="GV470" s="29"/>
      <c r="GW470" s="29"/>
      <c r="GX470" s="29"/>
      <c r="GY470" s="29"/>
      <c r="GZ470" s="29"/>
      <c r="HA470" s="29"/>
      <c r="HB470" s="29"/>
      <c r="HC470" s="29"/>
      <c r="HD470" s="29"/>
      <c r="HE470" s="29"/>
      <c r="HF470" s="29"/>
      <c r="HG470" s="29"/>
      <c r="HH470" s="29"/>
      <c r="HI470" s="29"/>
      <c r="HJ470" s="29"/>
      <c r="HK470" s="29"/>
      <c r="HL470" s="29"/>
      <c r="HM470" s="29"/>
      <c r="HN470" s="29"/>
      <c r="HO470" s="29"/>
      <c r="HP470" s="29"/>
      <c r="HQ470" s="29"/>
      <c r="HR470" s="29"/>
    </row>
    <row r="471" spans="1:226">
      <c r="A471" s="4"/>
      <c r="B471" s="127"/>
      <c r="C471" s="127"/>
      <c r="D471" s="127"/>
      <c r="E471" s="127"/>
      <c r="F471" s="128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4"/>
      <c r="AQ471" s="4"/>
      <c r="GT471" s="29"/>
      <c r="GU471" s="29"/>
      <c r="GV471" s="29"/>
      <c r="GW471" s="29"/>
      <c r="GX471" s="29"/>
      <c r="GY471" s="29"/>
      <c r="GZ471" s="29"/>
      <c r="HA471" s="29"/>
      <c r="HB471" s="29"/>
      <c r="HC471" s="29"/>
      <c r="HD471" s="29"/>
      <c r="HE471" s="29"/>
      <c r="HF471" s="29"/>
      <c r="HG471" s="29"/>
      <c r="HH471" s="29"/>
      <c r="HI471" s="29"/>
      <c r="HJ471" s="29"/>
      <c r="HK471" s="29"/>
      <c r="HL471" s="29"/>
      <c r="HM471" s="29"/>
      <c r="HN471" s="29"/>
      <c r="HO471" s="29"/>
      <c r="HP471" s="29"/>
      <c r="HQ471" s="29"/>
      <c r="HR471" s="29"/>
    </row>
    <row r="472" spans="1:226">
      <c r="A472" s="4"/>
      <c r="B472" s="127"/>
      <c r="C472" s="127"/>
      <c r="D472" s="127"/>
      <c r="E472" s="127"/>
      <c r="F472" s="128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4"/>
      <c r="AQ472" s="4"/>
      <c r="GT472" s="29"/>
      <c r="GU472" s="29"/>
      <c r="GV472" s="29"/>
      <c r="GW472" s="29"/>
      <c r="GX472" s="29"/>
      <c r="GY472" s="29"/>
      <c r="GZ472" s="29"/>
      <c r="HA472" s="29"/>
      <c r="HB472" s="29"/>
      <c r="HC472" s="29"/>
      <c r="HD472" s="29"/>
      <c r="HE472" s="29"/>
      <c r="HF472" s="29"/>
      <c r="HG472" s="29"/>
      <c r="HH472" s="29"/>
      <c r="HI472" s="29"/>
      <c r="HJ472" s="29"/>
      <c r="HK472" s="29"/>
      <c r="HL472" s="29"/>
      <c r="HM472" s="29"/>
      <c r="HN472" s="29"/>
      <c r="HO472" s="29"/>
      <c r="HP472" s="29"/>
      <c r="HQ472" s="29"/>
      <c r="HR472" s="29"/>
    </row>
    <row r="473" spans="1:226">
      <c r="A473" s="4"/>
      <c r="B473" s="127"/>
      <c r="C473" s="127"/>
      <c r="D473" s="127"/>
      <c r="E473" s="127"/>
      <c r="F473" s="128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4"/>
      <c r="AQ473" s="4"/>
      <c r="GT473" s="29"/>
      <c r="GU473" s="29"/>
      <c r="GV473" s="29"/>
      <c r="GW473" s="29"/>
      <c r="GX473" s="29"/>
      <c r="GY473" s="29"/>
      <c r="GZ473" s="29"/>
      <c r="HA473" s="29"/>
      <c r="HB473" s="29"/>
      <c r="HC473" s="29"/>
      <c r="HD473" s="29"/>
      <c r="HE473" s="29"/>
      <c r="HF473" s="29"/>
      <c r="HG473" s="29"/>
      <c r="HH473" s="29"/>
      <c r="HI473" s="29"/>
      <c r="HJ473" s="29"/>
      <c r="HK473" s="29"/>
      <c r="HL473" s="29"/>
      <c r="HM473" s="29"/>
      <c r="HN473" s="29"/>
      <c r="HO473" s="29"/>
      <c r="HP473" s="29"/>
      <c r="HQ473" s="29"/>
      <c r="HR473" s="29"/>
    </row>
    <row r="474" spans="1:226">
      <c r="A474" s="4"/>
      <c r="B474" s="127"/>
      <c r="C474" s="127"/>
      <c r="D474" s="127"/>
      <c r="E474" s="127"/>
      <c r="F474" s="128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4"/>
      <c r="AQ474" s="4"/>
      <c r="GT474" s="29"/>
      <c r="GU474" s="29"/>
      <c r="GV474" s="29"/>
      <c r="GW474" s="29"/>
      <c r="GX474" s="29"/>
      <c r="GY474" s="29"/>
      <c r="GZ474" s="29"/>
      <c r="HA474" s="29"/>
      <c r="HB474" s="29"/>
      <c r="HC474" s="29"/>
      <c r="HD474" s="29"/>
      <c r="HE474" s="29"/>
      <c r="HF474" s="29"/>
      <c r="HG474" s="29"/>
      <c r="HH474" s="29"/>
      <c r="HI474" s="29"/>
      <c r="HJ474" s="29"/>
      <c r="HK474" s="29"/>
      <c r="HL474" s="29"/>
      <c r="HM474" s="29"/>
      <c r="HN474" s="29"/>
      <c r="HO474" s="29"/>
      <c r="HP474" s="29"/>
      <c r="HQ474" s="29"/>
      <c r="HR474" s="29"/>
    </row>
    <row r="475" spans="1:226">
      <c r="A475" s="4"/>
      <c r="B475" s="127"/>
      <c r="C475" s="127"/>
      <c r="D475" s="127"/>
      <c r="E475" s="127"/>
      <c r="F475" s="128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4"/>
      <c r="AQ475" s="4"/>
      <c r="GT475" s="29"/>
      <c r="GU475" s="29"/>
      <c r="GV475" s="29"/>
      <c r="GW475" s="29"/>
      <c r="GX475" s="29"/>
      <c r="GY475" s="29"/>
      <c r="GZ475" s="29"/>
      <c r="HA475" s="29"/>
      <c r="HB475" s="29"/>
      <c r="HC475" s="29"/>
      <c r="HD475" s="29"/>
      <c r="HE475" s="29"/>
      <c r="HF475" s="29"/>
      <c r="HG475" s="29"/>
      <c r="HH475" s="29"/>
      <c r="HI475" s="29"/>
      <c r="HJ475" s="29"/>
      <c r="HK475" s="29"/>
      <c r="HL475" s="29"/>
      <c r="HM475" s="29"/>
      <c r="HN475" s="29"/>
      <c r="HO475" s="29"/>
      <c r="HP475" s="29"/>
      <c r="HQ475" s="29"/>
      <c r="HR475" s="29"/>
    </row>
    <row r="476" spans="1:226">
      <c r="A476" s="4"/>
      <c r="B476" s="127"/>
      <c r="C476" s="127"/>
      <c r="D476" s="127"/>
      <c r="E476" s="127"/>
      <c r="F476" s="128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4"/>
      <c r="AQ476" s="4"/>
      <c r="GT476" s="29"/>
      <c r="GU476" s="29"/>
      <c r="GV476" s="29"/>
      <c r="GW476" s="29"/>
      <c r="GX476" s="29"/>
      <c r="GY476" s="29"/>
      <c r="GZ476" s="29"/>
      <c r="HA476" s="29"/>
      <c r="HB476" s="29"/>
      <c r="HC476" s="29"/>
      <c r="HD476" s="29"/>
      <c r="HE476" s="29"/>
      <c r="HF476" s="29"/>
      <c r="HG476" s="29"/>
      <c r="HH476" s="29"/>
      <c r="HI476" s="29"/>
      <c r="HJ476" s="29"/>
      <c r="HK476" s="29"/>
      <c r="HL476" s="29"/>
      <c r="HM476" s="29"/>
      <c r="HN476" s="29"/>
      <c r="HO476" s="29"/>
      <c r="HP476" s="29"/>
      <c r="HQ476" s="29"/>
      <c r="HR476" s="29"/>
    </row>
    <row r="477" spans="1:226">
      <c r="A477" s="4"/>
      <c r="B477" s="127"/>
      <c r="C477" s="127"/>
      <c r="D477" s="127"/>
      <c r="E477" s="127"/>
      <c r="F477" s="128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4"/>
      <c r="AQ477" s="4"/>
      <c r="GT477" s="29"/>
      <c r="GU477" s="29"/>
      <c r="GV477" s="29"/>
      <c r="GW477" s="29"/>
      <c r="GX477" s="29"/>
      <c r="GY477" s="29"/>
      <c r="GZ477" s="29"/>
      <c r="HA477" s="29"/>
      <c r="HB477" s="29"/>
      <c r="HC477" s="29"/>
      <c r="HD477" s="29"/>
      <c r="HE477" s="29"/>
      <c r="HF477" s="29"/>
      <c r="HG477" s="29"/>
      <c r="HH477" s="29"/>
      <c r="HI477" s="29"/>
      <c r="HJ477" s="29"/>
      <c r="HK477" s="29"/>
      <c r="HL477" s="29"/>
      <c r="HM477" s="29"/>
      <c r="HN477" s="29"/>
      <c r="HO477" s="29"/>
      <c r="HP477" s="29"/>
      <c r="HQ477" s="29"/>
      <c r="HR477" s="29"/>
    </row>
    <row r="478" spans="1:226">
      <c r="A478" s="4"/>
      <c r="B478" s="127"/>
      <c r="C478" s="127"/>
      <c r="D478" s="127"/>
      <c r="E478" s="127"/>
      <c r="F478" s="128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4"/>
      <c r="AQ478" s="4"/>
      <c r="GT478" s="29"/>
      <c r="GU478" s="29"/>
      <c r="GV478" s="29"/>
      <c r="GW478" s="29"/>
      <c r="GX478" s="29"/>
      <c r="GY478" s="29"/>
      <c r="GZ478" s="29"/>
      <c r="HA478" s="29"/>
      <c r="HB478" s="29"/>
      <c r="HC478" s="29"/>
      <c r="HD478" s="29"/>
      <c r="HE478" s="29"/>
      <c r="HF478" s="29"/>
      <c r="HG478" s="29"/>
      <c r="HH478" s="29"/>
      <c r="HI478" s="29"/>
      <c r="HJ478" s="29"/>
      <c r="HK478" s="29"/>
      <c r="HL478" s="29"/>
      <c r="HM478" s="29"/>
      <c r="HN478" s="29"/>
      <c r="HO478" s="29"/>
      <c r="HP478" s="29"/>
      <c r="HQ478" s="29"/>
      <c r="HR478" s="29"/>
    </row>
    <row r="479" spans="1:226">
      <c r="A479" s="4"/>
      <c r="B479" s="127"/>
      <c r="C479" s="127"/>
      <c r="D479" s="127"/>
      <c r="E479" s="127"/>
      <c r="F479" s="128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4"/>
      <c r="AQ479" s="4"/>
      <c r="GT479" s="29"/>
      <c r="GU479" s="29"/>
      <c r="GV479" s="29"/>
      <c r="GW479" s="29"/>
      <c r="GX479" s="29"/>
      <c r="GY479" s="29"/>
      <c r="GZ479" s="29"/>
      <c r="HA479" s="29"/>
      <c r="HB479" s="29"/>
      <c r="HC479" s="29"/>
      <c r="HD479" s="29"/>
      <c r="HE479" s="29"/>
      <c r="HF479" s="29"/>
      <c r="HG479" s="29"/>
      <c r="HH479" s="29"/>
      <c r="HI479" s="29"/>
      <c r="HJ479" s="29"/>
      <c r="HK479" s="29"/>
      <c r="HL479" s="29"/>
      <c r="HM479" s="29"/>
      <c r="HN479" s="29"/>
      <c r="HO479" s="29"/>
      <c r="HP479" s="29"/>
      <c r="HQ479" s="29"/>
      <c r="HR479" s="29"/>
    </row>
    <row r="480" spans="1:226">
      <c r="A480" s="4"/>
      <c r="B480" s="127"/>
      <c r="C480" s="127"/>
      <c r="D480" s="127"/>
      <c r="E480" s="127"/>
      <c r="F480" s="128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4"/>
      <c r="AQ480" s="4"/>
      <c r="GT480" s="29"/>
      <c r="GU480" s="29"/>
      <c r="GV480" s="29"/>
      <c r="GW480" s="29"/>
      <c r="GX480" s="29"/>
      <c r="GY480" s="29"/>
      <c r="GZ480" s="29"/>
      <c r="HA480" s="29"/>
      <c r="HB480" s="29"/>
      <c r="HC480" s="29"/>
      <c r="HD480" s="29"/>
      <c r="HE480" s="29"/>
      <c r="HF480" s="29"/>
      <c r="HG480" s="29"/>
      <c r="HH480" s="29"/>
      <c r="HI480" s="29"/>
      <c r="HJ480" s="29"/>
      <c r="HK480" s="29"/>
      <c r="HL480" s="29"/>
      <c r="HM480" s="29"/>
      <c r="HN480" s="29"/>
      <c r="HO480" s="29"/>
      <c r="HP480" s="29"/>
      <c r="HQ480" s="29"/>
      <c r="HR480" s="29"/>
    </row>
    <row r="481" spans="1:226">
      <c r="A481" s="4"/>
      <c r="B481" s="127"/>
      <c r="C481" s="127"/>
      <c r="D481" s="127"/>
      <c r="E481" s="127"/>
      <c r="F481" s="128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4"/>
      <c r="AQ481" s="4"/>
      <c r="GT481" s="29"/>
      <c r="GU481" s="29"/>
      <c r="GV481" s="29"/>
      <c r="GW481" s="29"/>
      <c r="GX481" s="29"/>
      <c r="GY481" s="29"/>
      <c r="GZ481" s="29"/>
      <c r="HA481" s="29"/>
      <c r="HB481" s="29"/>
      <c r="HC481" s="29"/>
      <c r="HD481" s="29"/>
      <c r="HE481" s="29"/>
      <c r="HF481" s="29"/>
      <c r="HG481" s="29"/>
      <c r="HH481" s="29"/>
      <c r="HI481" s="29"/>
      <c r="HJ481" s="29"/>
      <c r="HK481" s="29"/>
      <c r="HL481" s="29"/>
      <c r="HM481" s="29"/>
      <c r="HN481" s="29"/>
      <c r="HO481" s="29"/>
      <c r="HP481" s="29"/>
      <c r="HQ481" s="29"/>
      <c r="HR481" s="29"/>
    </row>
    <row r="482" spans="1:226">
      <c r="A482" s="4"/>
      <c r="B482" s="127"/>
      <c r="C482" s="127"/>
      <c r="D482" s="127"/>
      <c r="E482" s="127"/>
      <c r="F482" s="128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4"/>
      <c r="AQ482" s="4"/>
      <c r="GT482" s="29"/>
      <c r="GU482" s="29"/>
      <c r="GV482" s="29"/>
      <c r="GW482" s="29"/>
      <c r="GX482" s="29"/>
      <c r="GY482" s="29"/>
      <c r="GZ482" s="29"/>
      <c r="HA482" s="29"/>
      <c r="HB482" s="29"/>
      <c r="HC482" s="29"/>
      <c r="HD482" s="29"/>
      <c r="HE482" s="29"/>
      <c r="HF482" s="29"/>
      <c r="HG482" s="29"/>
      <c r="HH482" s="29"/>
      <c r="HI482" s="29"/>
      <c r="HJ482" s="29"/>
      <c r="HK482" s="29"/>
      <c r="HL482" s="29"/>
      <c r="HM482" s="29"/>
      <c r="HN482" s="29"/>
      <c r="HO482" s="29"/>
      <c r="HP482" s="29"/>
      <c r="HQ482" s="29"/>
      <c r="HR482" s="29"/>
    </row>
    <row r="483" spans="1:226">
      <c r="A483" s="4"/>
      <c r="B483" s="127"/>
      <c r="C483" s="127"/>
      <c r="D483" s="127"/>
      <c r="E483" s="127"/>
      <c r="F483" s="128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4"/>
      <c r="AQ483" s="4"/>
      <c r="GT483" s="29"/>
      <c r="GU483" s="29"/>
      <c r="GV483" s="29"/>
      <c r="GW483" s="29"/>
      <c r="GX483" s="29"/>
      <c r="GY483" s="29"/>
      <c r="GZ483" s="29"/>
      <c r="HA483" s="29"/>
      <c r="HB483" s="29"/>
      <c r="HC483" s="29"/>
      <c r="HD483" s="29"/>
      <c r="HE483" s="29"/>
      <c r="HF483" s="29"/>
      <c r="HG483" s="29"/>
      <c r="HH483" s="29"/>
      <c r="HI483" s="29"/>
      <c r="HJ483" s="29"/>
      <c r="HK483" s="29"/>
      <c r="HL483" s="29"/>
      <c r="HM483" s="29"/>
      <c r="HN483" s="29"/>
      <c r="HO483" s="29"/>
      <c r="HP483" s="29"/>
      <c r="HQ483" s="29"/>
      <c r="HR483" s="29"/>
    </row>
    <row r="484" spans="1:226">
      <c r="A484" s="4"/>
      <c r="B484" s="127"/>
      <c r="C484" s="127"/>
      <c r="D484" s="127"/>
      <c r="E484" s="127"/>
      <c r="F484" s="128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4"/>
      <c r="AQ484" s="4"/>
      <c r="GT484" s="29"/>
      <c r="GU484" s="29"/>
      <c r="GV484" s="29"/>
      <c r="GW484" s="29"/>
      <c r="GX484" s="29"/>
      <c r="GY484" s="29"/>
      <c r="GZ484" s="29"/>
      <c r="HA484" s="29"/>
      <c r="HB484" s="29"/>
      <c r="HC484" s="29"/>
      <c r="HD484" s="29"/>
      <c r="HE484" s="29"/>
      <c r="HF484" s="29"/>
      <c r="HG484" s="29"/>
      <c r="HH484" s="29"/>
      <c r="HI484" s="29"/>
      <c r="HJ484" s="29"/>
      <c r="HK484" s="29"/>
      <c r="HL484" s="29"/>
      <c r="HM484" s="29"/>
      <c r="HN484" s="29"/>
      <c r="HO484" s="29"/>
      <c r="HP484" s="29"/>
      <c r="HQ484" s="29"/>
      <c r="HR484" s="29"/>
    </row>
    <row r="485" spans="1:226">
      <c r="A485" s="4"/>
      <c r="B485" s="127"/>
      <c r="C485" s="127"/>
      <c r="D485" s="127"/>
      <c r="E485" s="127"/>
      <c r="F485" s="128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4"/>
      <c r="AQ485" s="4"/>
      <c r="GT485" s="29"/>
      <c r="GU485" s="29"/>
      <c r="GV485" s="29"/>
      <c r="GW485" s="29"/>
      <c r="GX485" s="29"/>
      <c r="GY485" s="29"/>
      <c r="GZ485" s="29"/>
      <c r="HA485" s="29"/>
      <c r="HB485" s="29"/>
      <c r="HC485" s="29"/>
      <c r="HD485" s="29"/>
      <c r="HE485" s="29"/>
      <c r="HF485" s="29"/>
      <c r="HG485" s="29"/>
      <c r="HH485" s="29"/>
      <c r="HI485" s="29"/>
      <c r="HJ485" s="29"/>
      <c r="HK485" s="29"/>
      <c r="HL485" s="29"/>
      <c r="HM485" s="29"/>
      <c r="HN485" s="29"/>
      <c r="HO485" s="29"/>
      <c r="HP485" s="29"/>
      <c r="HQ485" s="29"/>
      <c r="HR485" s="29"/>
    </row>
    <row r="486" spans="1:226">
      <c r="A486" s="4"/>
      <c r="B486" s="127"/>
      <c r="C486" s="127"/>
      <c r="D486" s="127"/>
      <c r="E486" s="127"/>
      <c r="F486" s="128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4"/>
      <c r="AQ486" s="4"/>
      <c r="GT486" s="29"/>
      <c r="GU486" s="29"/>
      <c r="GV486" s="29"/>
      <c r="GW486" s="29"/>
      <c r="GX486" s="29"/>
      <c r="GY486" s="29"/>
      <c r="GZ486" s="29"/>
      <c r="HA486" s="29"/>
      <c r="HB486" s="29"/>
      <c r="HC486" s="29"/>
      <c r="HD486" s="29"/>
      <c r="HE486" s="29"/>
      <c r="HF486" s="29"/>
      <c r="HG486" s="29"/>
      <c r="HH486" s="29"/>
      <c r="HI486" s="29"/>
      <c r="HJ486" s="29"/>
      <c r="HK486" s="29"/>
      <c r="HL486" s="29"/>
      <c r="HM486" s="29"/>
      <c r="HN486" s="29"/>
      <c r="HO486" s="29"/>
      <c r="HP486" s="29"/>
      <c r="HQ486" s="29"/>
      <c r="HR486" s="29"/>
    </row>
    <row r="487" spans="1:226">
      <c r="A487" s="4"/>
      <c r="B487" s="127"/>
      <c r="C487" s="127"/>
      <c r="D487" s="127"/>
      <c r="E487" s="127"/>
      <c r="F487" s="128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4"/>
      <c r="AQ487" s="4"/>
      <c r="GT487" s="29"/>
      <c r="GU487" s="29"/>
      <c r="GV487" s="29"/>
      <c r="GW487" s="29"/>
      <c r="GX487" s="29"/>
      <c r="GY487" s="29"/>
      <c r="GZ487" s="29"/>
      <c r="HA487" s="29"/>
      <c r="HB487" s="29"/>
      <c r="HC487" s="29"/>
      <c r="HD487" s="29"/>
      <c r="HE487" s="29"/>
      <c r="HF487" s="29"/>
      <c r="HG487" s="29"/>
      <c r="HH487" s="29"/>
      <c r="HI487" s="29"/>
      <c r="HJ487" s="29"/>
      <c r="HK487" s="29"/>
      <c r="HL487" s="29"/>
      <c r="HM487" s="29"/>
      <c r="HN487" s="29"/>
      <c r="HO487" s="29"/>
      <c r="HP487" s="29"/>
      <c r="HQ487" s="29"/>
      <c r="HR487" s="29"/>
    </row>
    <row r="488" spans="1:226">
      <c r="A488" s="4"/>
      <c r="B488" s="127"/>
      <c r="C488" s="127"/>
      <c r="D488" s="127"/>
      <c r="E488" s="127"/>
      <c r="F488" s="128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4"/>
      <c r="AQ488" s="4"/>
      <c r="GT488" s="29"/>
      <c r="GU488" s="29"/>
      <c r="GV488" s="29"/>
      <c r="GW488" s="29"/>
      <c r="GX488" s="29"/>
      <c r="GY488" s="29"/>
      <c r="GZ488" s="29"/>
      <c r="HA488" s="29"/>
      <c r="HB488" s="29"/>
      <c r="HC488" s="29"/>
      <c r="HD488" s="29"/>
      <c r="HE488" s="29"/>
      <c r="HF488" s="29"/>
      <c r="HG488" s="29"/>
      <c r="HH488" s="29"/>
      <c r="HI488" s="29"/>
      <c r="HJ488" s="29"/>
      <c r="HK488" s="29"/>
      <c r="HL488" s="29"/>
      <c r="HM488" s="29"/>
      <c r="HN488" s="29"/>
      <c r="HO488" s="29"/>
      <c r="HP488" s="29"/>
      <c r="HQ488" s="29"/>
      <c r="HR488" s="29"/>
    </row>
    <row r="489" spans="1:226">
      <c r="A489" s="4"/>
      <c r="B489" s="127"/>
      <c r="C489" s="127"/>
      <c r="D489" s="127"/>
      <c r="E489" s="127"/>
      <c r="F489" s="128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4"/>
      <c r="AQ489" s="4"/>
      <c r="GT489" s="29"/>
      <c r="GU489" s="29"/>
      <c r="GV489" s="29"/>
      <c r="GW489" s="29"/>
      <c r="GX489" s="29"/>
      <c r="GY489" s="29"/>
      <c r="GZ489" s="29"/>
      <c r="HA489" s="29"/>
      <c r="HB489" s="29"/>
      <c r="HC489" s="29"/>
      <c r="HD489" s="29"/>
      <c r="HE489" s="29"/>
      <c r="HF489" s="29"/>
      <c r="HG489" s="29"/>
      <c r="HH489" s="29"/>
      <c r="HI489" s="29"/>
      <c r="HJ489" s="29"/>
      <c r="HK489" s="29"/>
      <c r="HL489" s="29"/>
      <c r="HM489" s="29"/>
      <c r="HN489" s="29"/>
      <c r="HO489" s="29"/>
      <c r="HP489" s="29"/>
      <c r="HQ489" s="29"/>
      <c r="HR489" s="29"/>
    </row>
    <row r="490" spans="1:226">
      <c r="A490" s="4"/>
      <c r="B490" s="127"/>
      <c r="C490" s="127"/>
      <c r="D490" s="127"/>
      <c r="E490" s="127"/>
      <c r="F490" s="128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4"/>
      <c r="AQ490" s="4"/>
      <c r="GT490" s="29"/>
      <c r="GU490" s="29"/>
      <c r="GV490" s="29"/>
      <c r="GW490" s="29"/>
      <c r="GX490" s="29"/>
      <c r="GY490" s="29"/>
      <c r="GZ490" s="29"/>
      <c r="HA490" s="29"/>
      <c r="HB490" s="29"/>
      <c r="HC490" s="29"/>
      <c r="HD490" s="29"/>
      <c r="HE490" s="29"/>
      <c r="HF490" s="29"/>
      <c r="HG490" s="29"/>
      <c r="HH490" s="29"/>
      <c r="HI490" s="29"/>
      <c r="HJ490" s="29"/>
      <c r="HK490" s="29"/>
      <c r="HL490" s="29"/>
      <c r="HM490" s="29"/>
      <c r="HN490" s="29"/>
      <c r="HO490" s="29"/>
      <c r="HP490" s="29"/>
      <c r="HQ490" s="29"/>
      <c r="HR490" s="29"/>
    </row>
    <row r="491" spans="1:226">
      <c r="A491" s="4"/>
      <c r="B491" s="127"/>
      <c r="C491" s="127"/>
      <c r="D491" s="127"/>
      <c r="E491" s="127"/>
      <c r="F491" s="128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4"/>
      <c r="AQ491" s="4"/>
      <c r="GT491" s="29"/>
      <c r="GU491" s="29"/>
      <c r="GV491" s="29"/>
      <c r="GW491" s="29"/>
      <c r="GX491" s="29"/>
      <c r="GY491" s="29"/>
      <c r="GZ491" s="29"/>
      <c r="HA491" s="29"/>
      <c r="HB491" s="29"/>
      <c r="HC491" s="29"/>
      <c r="HD491" s="29"/>
      <c r="HE491" s="29"/>
      <c r="HF491" s="29"/>
      <c r="HG491" s="29"/>
      <c r="HH491" s="29"/>
      <c r="HI491" s="29"/>
      <c r="HJ491" s="29"/>
      <c r="HK491" s="29"/>
      <c r="HL491" s="29"/>
      <c r="HM491" s="29"/>
      <c r="HN491" s="29"/>
      <c r="HO491" s="29"/>
      <c r="HP491" s="29"/>
      <c r="HQ491" s="29"/>
      <c r="HR491" s="29"/>
    </row>
    <row r="492" spans="1:226">
      <c r="A492" s="4"/>
      <c r="B492" s="127"/>
      <c r="C492" s="127"/>
      <c r="D492" s="127"/>
      <c r="E492" s="127"/>
      <c r="F492" s="128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4"/>
      <c r="AQ492" s="4"/>
      <c r="GT492" s="29"/>
      <c r="GU492" s="29"/>
      <c r="GV492" s="29"/>
      <c r="GW492" s="29"/>
      <c r="GX492" s="29"/>
      <c r="GY492" s="29"/>
      <c r="GZ492" s="29"/>
      <c r="HA492" s="29"/>
      <c r="HB492" s="29"/>
      <c r="HC492" s="29"/>
      <c r="HD492" s="29"/>
      <c r="HE492" s="29"/>
      <c r="HF492" s="29"/>
      <c r="HG492" s="29"/>
      <c r="HH492" s="29"/>
      <c r="HI492" s="29"/>
      <c r="HJ492" s="29"/>
      <c r="HK492" s="29"/>
      <c r="HL492" s="29"/>
      <c r="HM492" s="29"/>
      <c r="HN492" s="29"/>
      <c r="HO492" s="29"/>
      <c r="HP492" s="29"/>
      <c r="HQ492" s="29"/>
      <c r="HR492" s="29"/>
    </row>
    <row r="493" spans="1:226">
      <c r="A493" s="4"/>
      <c r="B493" s="127"/>
      <c r="C493" s="127"/>
      <c r="D493" s="127"/>
      <c r="E493" s="127"/>
      <c r="F493" s="128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4"/>
      <c r="AQ493" s="4"/>
      <c r="GT493" s="29"/>
      <c r="GU493" s="29"/>
      <c r="GV493" s="29"/>
      <c r="GW493" s="29"/>
      <c r="GX493" s="29"/>
      <c r="GY493" s="29"/>
      <c r="GZ493" s="29"/>
      <c r="HA493" s="29"/>
      <c r="HB493" s="29"/>
      <c r="HC493" s="29"/>
      <c r="HD493" s="29"/>
      <c r="HE493" s="29"/>
      <c r="HF493" s="29"/>
      <c r="HG493" s="29"/>
      <c r="HH493" s="29"/>
      <c r="HI493" s="29"/>
      <c r="HJ493" s="29"/>
      <c r="HK493" s="29"/>
      <c r="HL493" s="29"/>
      <c r="HM493" s="29"/>
      <c r="HN493" s="29"/>
      <c r="HO493" s="29"/>
      <c r="HP493" s="29"/>
      <c r="HQ493" s="29"/>
      <c r="HR493" s="29"/>
    </row>
    <row r="494" spans="1:226">
      <c r="A494" s="4"/>
      <c r="B494" s="127"/>
      <c r="C494" s="127"/>
      <c r="D494" s="127"/>
      <c r="E494" s="127"/>
      <c r="F494" s="128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4"/>
      <c r="AQ494" s="4"/>
      <c r="GT494" s="29"/>
      <c r="GU494" s="29"/>
      <c r="GV494" s="29"/>
      <c r="GW494" s="29"/>
      <c r="GX494" s="29"/>
      <c r="GY494" s="29"/>
      <c r="GZ494" s="29"/>
      <c r="HA494" s="29"/>
      <c r="HB494" s="29"/>
      <c r="HC494" s="29"/>
      <c r="HD494" s="29"/>
      <c r="HE494" s="29"/>
      <c r="HF494" s="29"/>
      <c r="HG494" s="29"/>
      <c r="HH494" s="29"/>
      <c r="HI494" s="29"/>
      <c r="HJ494" s="29"/>
      <c r="HK494" s="29"/>
      <c r="HL494" s="29"/>
      <c r="HM494" s="29"/>
      <c r="HN494" s="29"/>
      <c r="HO494" s="29"/>
      <c r="HP494" s="29"/>
      <c r="HQ494" s="29"/>
      <c r="HR494" s="29"/>
    </row>
    <row r="495" spans="1:226">
      <c r="A495" s="4"/>
      <c r="B495" s="127"/>
      <c r="C495" s="127"/>
      <c r="D495" s="127"/>
      <c r="E495" s="127"/>
      <c r="F495" s="128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4"/>
      <c r="AQ495" s="4"/>
      <c r="GT495" s="29"/>
      <c r="GU495" s="29"/>
      <c r="GV495" s="29"/>
      <c r="GW495" s="29"/>
      <c r="GX495" s="29"/>
      <c r="GY495" s="29"/>
      <c r="GZ495" s="29"/>
      <c r="HA495" s="29"/>
      <c r="HB495" s="29"/>
      <c r="HC495" s="29"/>
      <c r="HD495" s="29"/>
      <c r="HE495" s="29"/>
      <c r="HF495" s="29"/>
      <c r="HG495" s="29"/>
      <c r="HH495" s="29"/>
      <c r="HI495" s="29"/>
      <c r="HJ495" s="29"/>
      <c r="HK495" s="29"/>
      <c r="HL495" s="29"/>
      <c r="HM495" s="29"/>
      <c r="HN495" s="29"/>
      <c r="HO495" s="29"/>
      <c r="HP495" s="29"/>
      <c r="HQ495" s="29"/>
      <c r="HR495" s="29"/>
    </row>
    <row r="496" spans="1:226">
      <c r="A496" s="4"/>
      <c r="B496" s="127"/>
      <c r="C496" s="127"/>
      <c r="D496" s="127"/>
      <c r="E496" s="127"/>
      <c r="F496" s="128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4"/>
      <c r="AQ496" s="4"/>
      <c r="GT496" s="29"/>
      <c r="GU496" s="29"/>
      <c r="GV496" s="29"/>
      <c r="GW496" s="29"/>
      <c r="GX496" s="29"/>
      <c r="GY496" s="29"/>
      <c r="GZ496" s="29"/>
      <c r="HA496" s="29"/>
      <c r="HB496" s="29"/>
      <c r="HC496" s="29"/>
      <c r="HD496" s="29"/>
      <c r="HE496" s="29"/>
      <c r="HF496" s="29"/>
      <c r="HG496" s="29"/>
      <c r="HH496" s="29"/>
      <c r="HI496" s="29"/>
      <c r="HJ496" s="29"/>
      <c r="HK496" s="29"/>
      <c r="HL496" s="29"/>
      <c r="HM496" s="29"/>
      <c r="HN496" s="29"/>
      <c r="HO496" s="29"/>
      <c r="HP496" s="29"/>
      <c r="HQ496" s="29"/>
      <c r="HR496" s="29"/>
    </row>
    <row r="497" spans="1:226">
      <c r="A497" s="4"/>
      <c r="B497" s="127"/>
      <c r="C497" s="127"/>
      <c r="D497" s="127"/>
      <c r="E497" s="127"/>
      <c r="F497" s="128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4"/>
      <c r="AQ497" s="4"/>
      <c r="GT497" s="29"/>
      <c r="GU497" s="29"/>
      <c r="GV497" s="29"/>
      <c r="GW497" s="29"/>
      <c r="GX497" s="29"/>
      <c r="GY497" s="29"/>
      <c r="GZ497" s="29"/>
      <c r="HA497" s="29"/>
      <c r="HB497" s="29"/>
      <c r="HC497" s="29"/>
      <c r="HD497" s="29"/>
      <c r="HE497" s="29"/>
      <c r="HF497" s="29"/>
      <c r="HG497" s="29"/>
      <c r="HH497" s="29"/>
      <c r="HI497" s="29"/>
      <c r="HJ497" s="29"/>
      <c r="HK497" s="29"/>
      <c r="HL497" s="29"/>
      <c r="HM497" s="29"/>
      <c r="HN497" s="29"/>
      <c r="HO497" s="29"/>
      <c r="HP497" s="29"/>
      <c r="HQ497" s="29"/>
      <c r="HR497" s="29"/>
    </row>
    <row r="498" spans="1:226">
      <c r="A498" s="4"/>
      <c r="B498" s="127"/>
      <c r="C498" s="127"/>
      <c r="D498" s="127"/>
      <c r="E498" s="127"/>
      <c r="F498" s="128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4"/>
      <c r="AQ498" s="4"/>
      <c r="GT498" s="29"/>
      <c r="GU498" s="29"/>
      <c r="GV498" s="29"/>
      <c r="GW498" s="29"/>
      <c r="GX498" s="29"/>
      <c r="GY498" s="29"/>
      <c r="GZ498" s="29"/>
      <c r="HA498" s="29"/>
      <c r="HB498" s="29"/>
      <c r="HC498" s="29"/>
      <c r="HD498" s="29"/>
      <c r="HE498" s="29"/>
      <c r="HF498" s="29"/>
      <c r="HG498" s="29"/>
      <c r="HH498" s="29"/>
      <c r="HI498" s="29"/>
      <c r="HJ498" s="29"/>
      <c r="HK498" s="29"/>
      <c r="HL498" s="29"/>
      <c r="HM498" s="29"/>
      <c r="HN498" s="29"/>
      <c r="HO498" s="29"/>
      <c r="HP498" s="29"/>
      <c r="HQ498" s="29"/>
      <c r="HR498" s="29"/>
    </row>
    <row r="499" spans="1:226">
      <c r="A499" s="4"/>
      <c r="B499" s="127"/>
      <c r="C499" s="127"/>
      <c r="D499" s="127"/>
      <c r="E499" s="127"/>
      <c r="F499" s="128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4"/>
      <c r="AQ499" s="4"/>
      <c r="GT499" s="29"/>
      <c r="GU499" s="29"/>
      <c r="GV499" s="29"/>
      <c r="GW499" s="29"/>
      <c r="GX499" s="29"/>
      <c r="GY499" s="29"/>
      <c r="GZ499" s="29"/>
      <c r="HA499" s="29"/>
      <c r="HB499" s="29"/>
      <c r="HC499" s="29"/>
      <c r="HD499" s="29"/>
      <c r="HE499" s="29"/>
      <c r="HF499" s="29"/>
      <c r="HG499" s="29"/>
      <c r="HH499" s="29"/>
      <c r="HI499" s="29"/>
      <c r="HJ499" s="29"/>
      <c r="HK499" s="29"/>
      <c r="HL499" s="29"/>
      <c r="HM499" s="29"/>
      <c r="HN499" s="29"/>
      <c r="HO499" s="29"/>
      <c r="HP499" s="29"/>
      <c r="HQ499" s="29"/>
      <c r="HR499" s="29"/>
    </row>
    <row r="500" spans="1:226">
      <c r="A500" s="4"/>
      <c r="B500" s="127"/>
      <c r="C500" s="127"/>
      <c r="D500" s="127"/>
      <c r="E500" s="127"/>
      <c r="F500" s="128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4"/>
      <c r="AQ500" s="4"/>
      <c r="GT500" s="29"/>
      <c r="GU500" s="29"/>
      <c r="GV500" s="29"/>
      <c r="GW500" s="29"/>
      <c r="GX500" s="29"/>
      <c r="GY500" s="29"/>
      <c r="GZ500" s="29"/>
      <c r="HA500" s="29"/>
      <c r="HB500" s="29"/>
      <c r="HC500" s="29"/>
      <c r="HD500" s="29"/>
      <c r="HE500" s="29"/>
      <c r="HF500" s="29"/>
      <c r="HG500" s="29"/>
      <c r="HH500" s="29"/>
      <c r="HI500" s="29"/>
      <c r="HJ500" s="29"/>
      <c r="HK500" s="29"/>
      <c r="HL500" s="29"/>
      <c r="HM500" s="29"/>
      <c r="HN500" s="29"/>
      <c r="HO500" s="29"/>
      <c r="HP500" s="29"/>
      <c r="HQ500" s="29"/>
      <c r="HR500" s="29"/>
    </row>
    <row r="501" spans="1:226">
      <c r="A501" s="4"/>
      <c r="B501" s="127"/>
      <c r="C501" s="127"/>
      <c r="D501" s="127"/>
      <c r="E501" s="127"/>
      <c r="F501" s="128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4"/>
      <c r="AQ501" s="4"/>
      <c r="GT501" s="29"/>
      <c r="GU501" s="29"/>
      <c r="GV501" s="29"/>
      <c r="GW501" s="29"/>
      <c r="GX501" s="29"/>
      <c r="GY501" s="29"/>
      <c r="GZ501" s="29"/>
      <c r="HA501" s="29"/>
      <c r="HB501" s="29"/>
      <c r="HC501" s="29"/>
      <c r="HD501" s="29"/>
      <c r="HE501" s="29"/>
      <c r="HF501" s="29"/>
      <c r="HG501" s="29"/>
      <c r="HH501" s="29"/>
      <c r="HI501" s="29"/>
      <c r="HJ501" s="29"/>
      <c r="HK501" s="29"/>
      <c r="HL501" s="29"/>
      <c r="HM501" s="29"/>
      <c r="HN501" s="29"/>
      <c r="HO501" s="29"/>
      <c r="HP501" s="29"/>
      <c r="HQ501" s="29"/>
      <c r="HR501" s="29"/>
    </row>
    <row r="502" spans="1:226">
      <c r="A502" s="4"/>
      <c r="B502" s="127"/>
      <c r="C502" s="127"/>
      <c r="D502" s="127"/>
      <c r="E502" s="127"/>
      <c r="F502" s="128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4"/>
      <c r="AQ502" s="4"/>
      <c r="GT502" s="29"/>
      <c r="GU502" s="29"/>
      <c r="GV502" s="29"/>
      <c r="GW502" s="29"/>
      <c r="GX502" s="29"/>
      <c r="GY502" s="29"/>
      <c r="GZ502" s="29"/>
      <c r="HA502" s="29"/>
      <c r="HB502" s="29"/>
      <c r="HC502" s="29"/>
      <c r="HD502" s="29"/>
      <c r="HE502" s="29"/>
      <c r="HF502" s="29"/>
      <c r="HG502" s="29"/>
      <c r="HH502" s="29"/>
      <c r="HI502" s="29"/>
      <c r="HJ502" s="29"/>
      <c r="HK502" s="29"/>
      <c r="HL502" s="29"/>
      <c r="HM502" s="29"/>
      <c r="HN502" s="29"/>
      <c r="HO502" s="29"/>
      <c r="HP502" s="29"/>
      <c r="HQ502" s="29"/>
      <c r="HR502" s="29"/>
    </row>
    <row r="503" spans="1:226">
      <c r="A503" s="4"/>
      <c r="B503" s="127"/>
      <c r="C503" s="127"/>
      <c r="D503" s="127"/>
      <c r="E503" s="127"/>
      <c r="F503" s="128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4"/>
      <c r="AQ503" s="4"/>
      <c r="GT503" s="29"/>
      <c r="GU503" s="29"/>
      <c r="GV503" s="29"/>
      <c r="GW503" s="29"/>
      <c r="GX503" s="29"/>
      <c r="GY503" s="29"/>
      <c r="GZ503" s="29"/>
      <c r="HA503" s="29"/>
      <c r="HB503" s="29"/>
      <c r="HC503" s="29"/>
      <c r="HD503" s="29"/>
      <c r="HE503" s="29"/>
      <c r="HF503" s="29"/>
      <c r="HG503" s="29"/>
      <c r="HH503" s="29"/>
      <c r="HI503" s="29"/>
      <c r="HJ503" s="29"/>
      <c r="HK503" s="29"/>
      <c r="HL503" s="29"/>
      <c r="HM503" s="29"/>
      <c r="HN503" s="29"/>
      <c r="HO503" s="29"/>
      <c r="HP503" s="29"/>
      <c r="HQ503" s="29"/>
      <c r="HR503" s="29"/>
    </row>
    <row r="504" spans="1:226">
      <c r="A504" s="4"/>
      <c r="B504" s="127"/>
      <c r="C504" s="127"/>
      <c r="D504" s="127"/>
      <c r="E504" s="127"/>
      <c r="F504" s="128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4"/>
      <c r="AQ504" s="4"/>
      <c r="GT504" s="29"/>
      <c r="GU504" s="29"/>
      <c r="GV504" s="29"/>
      <c r="GW504" s="29"/>
      <c r="GX504" s="29"/>
      <c r="GY504" s="29"/>
      <c r="GZ504" s="29"/>
      <c r="HA504" s="29"/>
      <c r="HB504" s="29"/>
      <c r="HC504" s="29"/>
      <c r="HD504" s="29"/>
      <c r="HE504" s="29"/>
      <c r="HF504" s="29"/>
      <c r="HG504" s="29"/>
      <c r="HH504" s="29"/>
      <c r="HI504" s="29"/>
      <c r="HJ504" s="29"/>
      <c r="HK504" s="29"/>
      <c r="HL504" s="29"/>
      <c r="HM504" s="29"/>
      <c r="HN504" s="29"/>
      <c r="HO504" s="29"/>
      <c r="HP504" s="29"/>
      <c r="HQ504" s="29"/>
      <c r="HR504" s="29"/>
    </row>
    <row r="505" spans="1:226">
      <c r="A505" s="4"/>
      <c r="B505" s="127"/>
      <c r="C505" s="127"/>
      <c r="D505" s="127"/>
      <c r="E505" s="127"/>
      <c r="F505" s="128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4"/>
      <c r="AQ505" s="4"/>
      <c r="GT505" s="29"/>
      <c r="GU505" s="29"/>
      <c r="GV505" s="29"/>
      <c r="GW505" s="29"/>
      <c r="GX505" s="29"/>
      <c r="GY505" s="29"/>
      <c r="GZ505" s="29"/>
      <c r="HA505" s="29"/>
      <c r="HB505" s="29"/>
      <c r="HC505" s="29"/>
      <c r="HD505" s="29"/>
      <c r="HE505" s="29"/>
      <c r="HF505" s="29"/>
      <c r="HG505" s="29"/>
      <c r="HH505" s="29"/>
      <c r="HI505" s="29"/>
      <c r="HJ505" s="29"/>
      <c r="HK505" s="29"/>
      <c r="HL505" s="29"/>
      <c r="HM505" s="29"/>
      <c r="HN505" s="29"/>
      <c r="HO505" s="29"/>
      <c r="HP505" s="29"/>
      <c r="HQ505" s="29"/>
      <c r="HR505" s="29"/>
    </row>
    <row r="506" spans="1:226">
      <c r="A506" s="4"/>
      <c r="B506" s="127"/>
      <c r="C506" s="127"/>
      <c r="D506" s="127"/>
      <c r="E506" s="127"/>
      <c r="F506" s="128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4"/>
      <c r="AQ506" s="4"/>
      <c r="GT506" s="29"/>
      <c r="GU506" s="29"/>
      <c r="GV506" s="29"/>
      <c r="GW506" s="29"/>
      <c r="GX506" s="29"/>
      <c r="GY506" s="29"/>
      <c r="GZ506" s="29"/>
      <c r="HA506" s="29"/>
      <c r="HB506" s="29"/>
      <c r="HC506" s="29"/>
      <c r="HD506" s="29"/>
      <c r="HE506" s="29"/>
      <c r="HF506" s="29"/>
      <c r="HG506" s="29"/>
      <c r="HH506" s="29"/>
      <c r="HI506" s="29"/>
      <c r="HJ506" s="29"/>
      <c r="HK506" s="29"/>
      <c r="HL506" s="29"/>
      <c r="HM506" s="29"/>
      <c r="HN506" s="29"/>
      <c r="HO506" s="29"/>
      <c r="HP506" s="29"/>
      <c r="HQ506" s="29"/>
      <c r="HR506" s="29"/>
    </row>
    <row r="507" spans="1:226">
      <c r="A507" s="4"/>
      <c r="B507" s="127"/>
      <c r="C507" s="127"/>
      <c r="D507" s="127"/>
      <c r="E507" s="127"/>
      <c r="F507" s="128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4"/>
      <c r="AQ507" s="4"/>
      <c r="GT507" s="29"/>
      <c r="GU507" s="29"/>
      <c r="GV507" s="29"/>
      <c r="GW507" s="29"/>
      <c r="GX507" s="29"/>
      <c r="GY507" s="29"/>
      <c r="GZ507" s="29"/>
      <c r="HA507" s="29"/>
      <c r="HB507" s="29"/>
      <c r="HC507" s="29"/>
      <c r="HD507" s="29"/>
      <c r="HE507" s="29"/>
      <c r="HF507" s="29"/>
      <c r="HG507" s="29"/>
      <c r="HH507" s="29"/>
      <c r="HI507" s="29"/>
      <c r="HJ507" s="29"/>
      <c r="HK507" s="29"/>
      <c r="HL507" s="29"/>
      <c r="HM507" s="29"/>
      <c r="HN507" s="29"/>
      <c r="HO507" s="29"/>
      <c r="HP507" s="29"/>
      <c r="HQ507" s="29"/>
      <c r="HR507" s="29"/>
    </row>
    <row r="508" spans="1:226">
      <c r="A508" s="4"/>
      <c r="B508" s="127"/>
      <c r="C508" s="127"/>
      <c r="D508" s="127"/>
      <c r="E508" s="127"/>
      <c r="F508" s="128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4"/>
      <c r="AQ508" s="4"/>
      <c r="GT508" s="29"/>
      <c r="GU508" s="29"/>
      <c r="GV508" s="29"/>
      <c r="GW508" s="29"/>
      <c r="GX508" s="29"/>
      <c r="GY508" s="29"/>
      <c r="GZ508" s="29"/>
      <c r="HA508" s="29"/>
      <c r="HB508" s="29"/>
      <c r="HC508" s="29"/>
      <c r="HD508" s="29"/>
      <c r="HE508" s="29"/>
      <c r="HF508" s="29"/>
      <c r="HG508" s="29"/>
      <c r="HH508" s="29"/>
      <c r="HI508" s="29"/>
      <c r="HJ508" s="29"/>
      <c r="HK508" s="29"/>
      <c r="HL508" s="29"/>
      <c r="HM508" s="29"/>
      <c r="HN508" s="29"/>
      <c r="HO508" s="29"/>
      <c r="HP508" s="29"/>
      <c r="HQ508" s="29"/>
      <c r="HR508" s="29"/>
    </row>
    <row r="509" spans="1:226">
      <c r="A509" s="4"/>
      <c r="B509" s="127"/>
      <c r="C509" s="127"/>
      <c r="D509" s="127"/>
      <c r="E509" s="127"/>
      <c r="F509" s="128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4"/>
      <c r="AQ509" s="4"/>
      <c r="GT509" s="29"/>
      <c r="GU509" s="29"/>
      <c r="GV509" s="29"/>
      <c r="GW509" s="29"/>
      <c r="GX509" s="29"/>
      <c r="GY509" s="29"/>
      <c r="GZ509" s="29"/>
      <c r="HA509" s="29"/>
      <c r="HB509" s="29"/>
      <c r="HC509" s="29"/>
      <c r="HD509" s="29"/>
      <c r="HE509" s="29"/>
      <c r="HF509" s="29"/>
      <c r="HG509" s="29"/>
      <c r="HH509" s="29"/>
      <c r="HI509" s="29"/>
      <c r="HJ509" s="29"/>
      <c r="HK509" s="29"/>
      <c r="HL509" s="29"/>
      <c r="HM509" s="29"/>
      <c r="HN509" s="29"/>
      <c r="HO509" s="29"/>
      <c r="HP509" s="29"/>
      <c r="HQ509" s="29"/>
      <c r="HR509" s="29"/>
    </row>
    <row r="510" spans="1:226">
      <c r="A510" s="4"/>
      <c r="B510" s="127"/>
      <c r="C510" s="127"/>
      <c r="D510" s="127"/>
      <c r="E510" s="127"/>
      <c r="F510" s="128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4"/>
      <c r="AQ510" s="4"/>
      <c r="GT510" s="29"/>
      <c r="GU510" s="29"/>
      <c r="GV510" s="29"/>
      <c r="GW510" s="29"/>
      <c r="GX510" s="29"/>
      <c r="GY510" s="29"/>
      <c r="GZ510" s="29"/>
      <c r="HA510" s="29"/>
      <c r="HB510" s="29"/>
      <c r="HC510" s="29"/>
      <c r="HD510" s="29"/>
      <c r="HE510" s="29"/>
      <c r="HF510" s="29"/>
      <c r="HG510" s="29"/>
      <c r="HH510" s="29"/>
      <c r="HI510" s="29"/>
      <c r="HJ510" s="29"/>
      <c r="HK510" s="29"/>
      <c r="HL510" s="29"/>
      <c r="HM510" s="29"/>
      <c r="HN510" s="29"/>
      <c r="HO510" s="29"/>
      <c r="HP510" s="29"/>
      <c r="HQ510" s="29"/>
      <c r="HR510" s="29"/>
    </row>
    <row r="511" spans="1:226">
      <c r="A511" s="4"/>
      <c r="B511" s="127"/>
      <c r="C511" s="127"/>
      <c r="D511" s="127"/>
      <c r="E511" s="127"/>
      <c r="F511" s="128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4"/>
      <c r="AQ511" s="4"/>
      <c r="GT511" s="29"/>
      <c r="GU511" s="29"/>
      <c r="GV511" s="29"/>
      <c r="GW511" s="29"/>
      <c r="GX511" s="29"/>
      <c r="GY511" s="29"/>
      <c r="GZ511" s="29"/>
      <c r="HA511" s="29"/>
      <c r="HB511" s="29"/>
      <c r="HC511" s="29"/>
      <c r="HD511" s="29"/>
      <c r="HE511" s="29"/>
      <c r="HF511" s="29"/>
      <c r="HG511" s="29"/>
      <c r="HH511" s="29"/>
      <c r="HI511" s="29"/>
      <c r="HJ511" s="29"/>
      <c r="HK511" s="29"/>
      <c r="HL511" s="29"/>
      <c r="HM511" s="29"/>
      <c r="HN511" s="29"/>
      <c r="HO511" s="29"/>
      <c r="HP511" s="29"/>
      <c r="HQ511" s="29"/>
      <c r="HR511" s="29"/>
    </row>
    <row r="512" spans="1:226">
      <c r="A512" s="4"/>
      <c r="B512" s="127"/>
      <c r="C512" s="127"/>
      <c r="D512" s="127"/>
      <c r="E512" s="127"/>
      <c r="F512" s="128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4"/>
      <c r="AQ512" s="4"/>
      <c r="GT512" s="29"/>
      <c r="GU512" s="29"/>
      <c r="GV512" s="29"/>
      <c r="GW512" s="29"/>
      <c r="GX512" s="29"/>
      <c r="GY512" s="29"/>
      <c r="GZ512" s="29"/>
      <c r="HA512" s="29"/>
      <c r="HB512" s="29"/>
      <c r="HC512" s="29"/>
      <c r="HD512" s="29"/>
      <c r="HE512" s="29"/>
      <c r="HF512" s="29"/>
      <c r="HG512" s="29"/>
      <c r="HH512" s="29"/>
      <c r="HI512" s="29"/>
      <c r="HJ512" s="29"/>
      <c r="HK512" s="29"/>
      <c r="HL512" s="29"/>
      <c r="HM512" s="29"/>
      <c r="HN512" s="29"/>
      <c r="HO512" s="29"/>
      <c r="HP512" s="29"/>
      <c r="HQ512" s="29"/>
      <c r="HR512" s="29"/>
    </row>
    <row r="513" spans="1:226">
      <c r="A513" s="4"/>
      <c r="B513" s="127"/>
      <c r="C513" s="127"/>
      <c r="D513" s="127"/>
      <c r="E513" s="127"/>
      <c r="F513" s="128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4"/>
      <c r="AQ513" s="4"/>
      <c r="GT513" s="29"/>
      <c r="GU513" s="29"/>
      <c r="GV513" s="29"/>
      <c r="GW513" s="29"/>
      <c r="GX513" s="29"/>
      <c r="GY513" s="29"/>
      <c r="GZ513" s="29"/>
      <c r="HA513" s="29"/>
      <c r="HB513" s="29"/>
      <c r="HC513" s="29"/>
      <c r="HD513" s="29"/>
      <c r="HE513" s="29"/>
      <c r="HF513" s="29"/>
      <c r="HG513" s="29"/>
      <c r="HH513" s="29"/>
      <c r="HI513" s="29"/>
      <c r="HJ513" s="29"/>
      <c r="HK513" s="29"/>
      <c r="HL513" s="29"/>
      <c r="HM513" s="29"/>
      <c r="HN513" s="29"/>
      <c r="HO513" s="29"/>
      <c r="HP513" s="29"/>
      <c r="HQ513" s="29"/>
      <c r="HR513" s="29"/>
    </row>
    <row r="514" spans="1:226">
      <c r="A514" s="4"/>
      <c r="B514" s="127"/>
      <c r="C514" s="127"/>
      <c r="D514" s="127"/>
      <c r="E514" s="127"/>
      <c r="F514" s="128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4"/>
      <c r="AQ514" s="4"/>
      <c r="GT514" s="29"/>
      <c r="GU514" s="29"/>
      <c r="GV514" s="29"/>
      <c r="GW514" s="29"/>
      <c r="GX514" s="29"/>
      <c r="GY514" s="29"/>
      <c r="GZ514" s="29"/>
      <c r="HA514" s="29"/>
      <c r="HB514" s="29"/>
      <c r="HC514" s="29"/>
      <c r="HD514" s="29"/>
      <c r="HE514" s="29"/>
      <c r="HF514" s="29"/>
      <c r="HG514" s="29"/>
      <c r="HH514" s="29"/>
      <c r="HI514" s="29"/>
      <c r="HJ514" s="29"/>
      <c r="HK514" s="29"/>
      <c r="HL514" s="29"/>
      <c r="HM514" s="29"/>
      <c r="HN514" s="29"/>
      <c r="HO514" s="29"/>
      <c r="HP514" s="29"/>
      <c r="HQ514" s="29"/>
      <c r="HR514" s="29"/>
    </row>
    <row r="515" spans="1:226">
      <c r="A515" s="4"/>
      <c r="B515" s="127"/>
      <c r="C515" s="127"/>
      <c r="D515" s="127"/>
      <c r="E515" s="127"/>
      <c r="F515" s="128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4"/>
      <c r="AQ515" s="4"/>
      <c r="GT515" s="29"/>
      <c r="GU515" s="29"/>
      <c r="GV515" s="29"/>
      <c r="GW515" s="29"/>
      <c r="GX515" s="29"/>
      <c r="GY515" s="29"/>
      <c r="GZ515" s="29"/>
      <c r="HA515" s="29"/>
      <c r="HB515" s="29"/>
      <c r="HC515" s="29"/>
      <c r="HD515" s="29"/>
      <c r="HE515" s="29"/>
      <c r="HF515" s="29"/>
      <c r="HG515" s="29"/>
      <c r="HH515" s="29"/>
      <c r="HI515" s="29"/>
      <c r="HJ515" s="29"/>
      <c r="HK515" s="29"/>
      <c r="HL515" s="29"/>
      <c r="HM515" s="29"/>
      <c r="HN515" s="29"/>
      <c r="HO515" s="29"/>
      <c r="HP515" s="29"/>
      <c r="HQ515" s="29"/>
      <c r="HR515" s="29"/>
    </row>
    <row r="516" spans="1:226">
      <c r="A516" s="4"/>
      <c r="B516" s="127"/>
      <c r="C516" s="127"/>
      <c r="D516" s="127"/>
      <c r="E516" s="127"/>
      <c r="F516" s="128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4"/>
      <c r="AQ516" s="4"/>
      <c r="GT516" s="29"/>
      <c r="GU516" s="29"/>
      <c r="GV516" s="29"/>
      <c r="GW516" s="29"/>
      <c r="GX516" s="29"/>
      <c r="GY516" s="29"/>
      <c r="GZ516" s="29"/>
      <c r="HA516" s="29"/>
      <c r="HB516" s="29"/>
      <c r="HC516" s="29"/>
      <c r="HD516" s="29"/>
      <c r="HE516" s="29"/>
      <c r="HF516" s="29"/>
      <c r="HG516" s="29"/>
      <c r="HH516" s="29"/>
      <c r="HI516" s="29"/>
      <c r="HJ516" s="29"/>
      <c r="HK516" s="29"/>
      <c r="HL516" s="29"/>
      <c r="HM516" s="29"/>
      <c r="HN516" s="29"/>
      <c r="HO516" s="29"/>
      <c r="HP516" s="29"/>
      <c r="HQ516" s="29"/>
      <c r="HR516" s="29"/>
    </row>
    <row r="517" spans="1:226">
      <c r="A517" s="4"/>
      <c r="B517" s="127"/>
      <c r="C517" s="127"/>
      <c r="D517" s="127"/>
      <c r="E517" s="127"/>
      <c r="F517" s="128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4"/>
      <c r="AQ517" s="4"/>
      <c r="GT517" s="29"/>
      <c r="GU517" s="29"/>
      <c r="GV517" s="29"/>
      <c r="GW517" s="29"/>
      <c r="GX517" s="29"/>
      <c r="GY517" s="29"/>
      <c r="GZ517" s="29"/>
      <c r="HA517" s="29"/>
      <c r="HB517" s="29"/>
      <c r="HC517" s="29"/>
      <c r="HD517" s="29"/>
      <c r="HE517" s="29"/>
      <c r="HF517" s="29"/>
      <c r="HG517" s="29"/>
      <c r="HH517" s="29"/>
      <c r="HI517" s="29"/>
      <c r="HJ517" s="29"/>
      <c r="HK517" s="29"/>
      <c r="HL517" s="29"/>
      <c r="HM517" s="29"/>
      <c r="HN517" s="29"/>
      <c r="HO517" s="29"/>
      <c r="HP517" s="29"/>
      <c r="HQ517" s="29"/>
      <c r="HR517" s="29"/>
    </row>
    <row r="518" spans="1:226">
      <c r="A518" s="4"/>
      <c r="B518" s="127"/>
      <c r="C518" s="127"/>
      <c r="D518" s="127"/>
      <c r="E518" s="127"/>
      <c r="F518" s="128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4"/>
      <c r="AQ518" s="4"/>
      <c r="GT518" s="29"/>
      <c r="GU518" s="29"/>
      <c r="GV518" s="29"/>
      <c r="GW518" s="29"/>
      <c r="GX518" s="29"/>
      <c r="GY518" s="29"/>
      <c r="GZ518" s="29"/>
      <c r="HA518" s="29"/>
      <c r="HB518" s="29"/>
      <c r="HC518" s="29"/>
      <c r="HD518" s="29"/>
      <c r="HE518" s="29"/>
      <c r="HF518" s="29"/>
      <c r="HG518" s="29"/>
      <c r="HH518" s="29"/>
      <c r="HI518" s="29"/>
      <c r="HJ518" s="29"/>
      <c r="HK518" s="29"/>
      <c r="HL518" s="29"/>
      <c r="HM518" s="29"/>
      <c r="HN518" s="29"/>
      <c r="HO518" s="29"/>
      <c r="HP518" s="29"/>
      <c r="HQ518" s="29"/>
      <c r="HR518" s="29"/>
    </row>
    <row r="519" spans="1:226">
      <c r="A519" s="4"/>
      <c r="B519" s="127"/>
      <c r="C519" s="127"/>
      <c r="D519" s="127"/>
      <c r="E519" s="127"/>
      <c r="F519" s="128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4"/>
      <c r="AQ519" s="4"/>
      <c r="GT519" s="29"/>
      <c r="GU519" s="29"/>
      <c r="GV519" s="29"/>
      <c r="GW519" s="29"/>
      <c r="GX519" s="29"/>
      <c r="GY519" s="29"/>
      <c r="GZ519" s="29"/>
      <c r="HA519" s="29"/>
      <c r="HB519" s="29"/>
      <c r="HC519" s="29"/>
      <c r="HD519" s="29"/>
      <c r="HE519" s="29"/>
      <c r="HF519" s="29"/>
      <c r="HG519" s="29"/>
      <c r="HH519" s="29"/>
      <c r="HI519" s="29"/>
      <c r="HJ519" s="29"/>
      <c r="HK519" s="29"/>
      <c r="HL519" s="29"/>
      <c r="HM519" s="29"/>
      <c r="HN519" s="29"/>
      <c r="HO519" s="29"/>
      <c r="HP519" s="29"/>
      <c r="HQ519" s="29"/>
      <c r="HR519" s="29"/>
    </row>
    <row r="520" spans="1:226">
      <c r="A520" s="4"/>
      <c r="B520" s="127"/>
      <c r="C520" s="127"/>
      <c r="D520" s="127"/>
      <c r="E520" s="127"/>
      <c r="F520" s="128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4"/>
      <c r="AQ520" s="4"/>
      <c r="GT520" s="29"/>
      <c r="GU520" s="29"/>
      <c r="GV520" s="29"/>
      <c r="GW520" s="29"/>
      <c r="GX520" s="29"/>
      <c r="GY520" s="29"/>
      <c r="GZ520" s="29"/>
      <c r="HA520" s="29"/>
      <c r="HB520" s="29"/>
      <c r="HC520" s="29"/>
      <c r="HD520" s="29"/>
      <c r="HE520" s="29"/>
      <c r="HF520" s="29"/>
      <c r="HG520" s="29"/>
      <c r="HH520" s="29"/>
      <c r="HI520" s="29"/>
      <c r="HJ520" s="29"/>
      <c r="HK520" s="29"/>
      <c r="HL520" s="29"/>
      <c r="HM520" s="29"/>
      <c r="HN520" s="29"/>
      <c r="HO520" s="29"/>
      <c r="HP520" s="29"/>
      <c r="HQ520" s="29"/>
      <c r="HR520" s="29"/>
    </row>
    <row r="521" spans="1:226">
      <c r="A521" s="4"/>
      <c r="B521" s="127"/>
      <c r="C521" s="127"/>
      <c r="D521" s="127"/>
      <c r="E521" s="127"/>
      <c r="F521" s="128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4"/>
      <c r="AQ521" s="4"/>
      <c r="GT521" s="29"/>
      <c r="GU521" s="29"/>
      <c r="GV521" s="29"/>
      <c r="GW521" s="29"/>
      <c r="GX521" s="29"/>
      <c r="GY521" s="29"/>
      <c r="GZ521" s="29"/>
      <c r="HA521" s="29"/>
      <c r="HB521" s="29"/>
      <c r="HC521" s="29"/>
      <c r="HD521" s="29"/>
      <c r="HE521" s="29"/>
      <c r="HF521" s="29"/>
      <c r="HG521" s="29"/>
      <c r="HH521" s="29"/>
      <c r="HI521" s="29"/>
      <c r="HJ521" s="29"/>
      <c r="HK521" s="29"/>
      <c r="HL521" s="29"/>
      <c r="HM521" s="29"/>
      <c r="HN521" s="29"/>
      <c r="HO521" s="29"/>
      <c r="HP521" s="29"/>
      <c r="HQ521" s="29"/>
      <c r="HR521" s="29"/>
    </row>
    <row r="522" spans="1:226">
      <c r="A522" s="4"/>
      <c r="B522" s="127"/>
      <c r="C522" s="127"/>
      <c r="D522" s="127"/>
      <c r="E522" s="127"/>
      <c r="F522" s="128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4"/>
      <c r="AQ522" s="4"/>
      <c r="GT522" s="29"/>
      <c r="GU522" s="29"/>
      <c r="GV522" s="29"/>
      <c r="GW522" s="29"/>
      <c r="GX522" s="29"/>
      <c r="GY522" s="29"/>
      <c r="GZ522" s="29"/>
      <c r="HA522" s="29"/>
      <c r="HB522" s="29"/>
      <c r="HC522" s="29"/>
      <c r="HD522" s="29"/>
      <c r="HE522" s="29"/>
      <c r="HF522" s="29"/>
      <c r="HG522" s="29"/>
      <c r="HH522" s="29"/>
      <c r="HI522" s="29"/>
      <c r="HJ522" s="29"/>
      <c r="HK522" s="29"/>
      <c r="HL522" s="29"/>
      <c r="HM522" s="29"/>
      <c r="HN522" s="29"/>
      <c r="HO522" s="29"/>
      <c r="HP522" s="29"/>
      <c r="HQ522" s="29"/>
      <c r="HR522" s="29"/>
    </row>
    <row r="523" spans="1:226">
      <c r="A523" s="4"/>
      <c r="B523" s="127"/>
      <c r="C523" s="127"/>
      <c r="D523" s="127"/>
      <c r="E523" s="127"/>
      <c r="F523" s="128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4"/>
      <c r="AQ523" s="4"/>
      <c r="GT523" s="29"/>
      <c r="GU523" s="29"/>
      <c r="GV523" s="29"/>
      <c r="GW523" s="29"/>
      <c r="GX523" s="29"/>
      <c r="GY523" s="29"/>
      <c r="GZ523" s="29"/>
      <c r="HA523" s="29"/>
      <c r="HB523" s="29"/>
      <c r="HC523" s="29"/>
      <c r="HD523" s="29"/>
      <c r="HE523" s="29"/>
      <c r="HF523" s="29"/>
      <c r="HG523" s="29"/>
      <c r="HH523" s="29"/>
      <c r="HI523" s="29"/>
      <c r="HJ523" s="29"/>
      <c r="HK523" s="29"/>
      <c r="HL523" s="29"/>
      <c r="HM523" s="29"/>
      <c r="HN523" s="29"/>
      <c r="HO523" s="29"/>
      <c r="HP523" s="29"/>
      <c r="HQ523" s="29"/>
      <c r="HR523" s="29"/>
    </row>
    <row r="524" spans="1:226">
      <c r="A524" s="4"/>
      <c r="B524" s="127"/>
      <c r="C524" s="127"/>
      <c r="D524" s="127"/>
      <c r="E524" s="127"/>
      <c r="F524" s="128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4"/>
      <c r="AQ524" s="4"/>
      <c r="GT524" s="29"/>
      <c r="GU524" s="29"/>
      <c r="GV524" s="29"/>
      <c r="GW524" s="29"/>
      <c r="GX524" s="29"/>
      <c r="GY524" s="29"/>
      <c r="GZ524" s="29"/>
      <c r="HA524" s="29"/>
      <c r="HB524" s="29"/>
      <c r="HC524" s="29"/>
      <c r="HD524" s="29"/>
      <c r="HE524" s="29"/>
      <c r="HF524" s="29"/>
      <c r="HG524" s="29"/>
      <c r="HH524" s="29"/>
      <c r="HI524" s="29"/>
      <c r="HJ524" s="29"/>
      <c r="HK524" s="29"/>
      <c r="HL524" s="29"/>
      <c r="HM524" s="29"/>
      <c r="HN524" s="29"/>
      <c r="HO524" s="29"/>
      <c r="HP524" s="29"/>
      <c r="HQ524" s="29"/>
      <c r="HR524" s="29"/>
    </row>
    <row r="525" spans="1:226">
      <c r="A525" s="4"/>
      <c r="B525" s="127"/>
      <c r="C525" s="127"/>
      <c r="D525" s="127"/>
      <c r="E525" s="127"/>
      <c r="F525" s="128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4"/>
      <c r="AQ525" s="4"/>
      <c r="GT525" s="29"/>
      <c r="GU525" s="29"/>
      <c r="GV525" s="29"/>
      <c r="GW525" s="29"/>
      <c r="GX525" s="29"/>
      <c r="GY525" s="29"/>
      <c r="GZ525" s="29"/>
      <c r="HA525" s="29"/>
      <c r="HB525" s="29"/>
      <c r="HC525" s="29"/>
      <c r="HD525" s="29"/>
      <c r="HE525" s="29"/>
      <c r="HF525" s="29"/>
      <c r="HG525" s="29"/>
      <c r="HH525" s="29"/>
      <c r="HI525" s="29"/>
      <c r="HJ525" s="29"/>
      <c r="HK525" s="29"/>
      <c r="HL525" s="29"/>
      <c r="HM525" s="29"/>
      <c r="HN525" s="29"/>
      <c r="HO525" s="29"/>
      <c r="HP525" s="29"/>
      <c r="HQ525" s="29"/>
      <c r="HR525" s="29"/>
    </row>
    <row r="526" spans="1:226">
      <c r="A526" s="4"/>
      <c r="B526" s="127"/>
      <c r="C526" s="127"/>
      <c r="D526" s="127"/>
      <c r="E526" s="127"/>
      <c r="F526" s="128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4"/>
      <c r="AQ526" s="4"/>
      <c r="GT526" s="29"/>
      <c r="GU526" s="29"/>
      <c r="GV526" s="29"/>
      <c r="GW526" s="29"/>
      <c r="GX526" s="29"/>
      <c r="GY526" s="29"/>
      <c r="GZ526" s="29"/>
      <c r="HA526" s="29"/>
      <c r="HB526" s="29"/>
      <c r="HC526" s="29"/>
      <c r="HD526" s="29"/>
      <c r="HE526" s="29"/>
      <c r="HF526" s="29"/>
      <c r="HG526" s="29"/>
      <c r="HH526" s="29"/>
      <c r="HI526" s="29"/>
      <c r="HJ526" s="29"/>
      <c r="HK526" s="29"/>
      <c r="HL526" s="29"/>
      <c r="HM526" s="29"/>
      <c r="HN526" s="29"/>
      <c r="HO526" s="29"/>
      <c r="HP526" s="29"/>
      <c r="HQ526" s="29"/>
      <c r="HR526" s="29"/>
    </row>
    <row r="527" spans="1:226">
      <c r="A527" s="4"/>
      <c r="B527" s="127"/>
      <c r="C527" s="127"/>
      <c r="D527" s="127"/>
      <c r="E527" s="127"/>
      <c r="F527" s="128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4"/>
      <c r="AQ527" s="4"/>
      <c r="GT527" s="29"/>
      <c r="GU527" s="29"/>
      <c r="GV527" s="29"/>
      <c r="GW527" s="29"/>
      <c r="GX527" s="29"/>
      <c r="GY527" s="29"/>
      <c r="GZ527" s="29"/>
      <c r="HA527" s="29"/>
      <c r="HB527" s="29"/>
      <c r="HC527" s="29"/>
      <c r="HD527" s="29"/>
      <c r="HE527" s="29"/>
      <c r="HF527" s="29"/>
      <c r="HG527" s="29"/>
      <c r="HH527" s="29"/>
      <c r="HI527" s="29"/>
      <c r="HJ527" s="29"/>
      <c r="HK527" s="29"/>
      <c r="HL527" s="29"/>
      <c r="HM527" s="29"/>
      <c r="HN527" s="29"/>
      <c r="HO527" s="29"/>
      <c r="HP527" s="29"/>
      <c r="HQ527" s="29"/>
      <c r="HR527" s="29"/>
    </row>
    <row r="528" spans="1:226">
      <c r="A528" s="4"/>
      <c r="B528" s="127"/>
      <c r="C528" s="127"/>
      <c r="D528" s="127"/>
      <c r="E528" s="127"/>
      <c r="F528" s="128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4"/>
      <c r="AQ528" s="4"/>
      <c r="GT528" s="29"/>
      <c r="GU528" s="29"/>
      <c r="GV528" s="29"/>
      <c r="GW528" s="29"/>
      <c r="GX528" s="29"/>
      <c r="GY528" s="29"/>
      <c r="GZ528" s="29"/>
      <c r="HA528" s="29"/>
      <c r="HB528" s="29"/>
      <c r="HC528" s="29"/>
      <c r="HD528" s="29"/>
      <c r="HE528" s="29"/>
      <c r="HF528" s="29"/>
      <c r="HG528" s="29"/>
      <c r="HH528" s="29"/>
      <c r="HI528" s="29"/>
      <c r="HJ528" s="29"/>
      <c r="HK528" s="29"/>
      <c r="HL528" s="29"/>
      <c r="HM528" s="29"/>
      <c r="HN528" s="29"/>
      <c r="HO528" s="29"/>
      <c r="HP528" s="29"/>
      <c r="HQ528" s="29"/>
      <c r="HR528" s="29"/>
    </row>
    <row r="529" spans="1:226">
      <c r="A529" s="4"/>
      <c r="B529" s="127"/>
      <c r="C529" s="127"/>
      <c r="D529" s="127"/>
      <c r="E529" s="127"/>
      <c r="F529" s="128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4"/>
      <c r="AQ529" s="4"/>
      <c r="GT529" s="29"/>
      <c r="GU529" s="29"/>
      <c r="GV529" s="29"/>
      <c r="GW529" s="29"/>
      <c r="GX529" s="29"/>
      <c r="GY529" s="29"/>
      <c r="GZ529" s="29"/>
      <c r="HA529" s="29"/>
      <c r="HB529" s="29"/>
      <c r="HC529" s="29"/>
      <c r="HD529" s="29"/>
      <c r="HE529" s="29"/>
      <c r="HF529" s="29"/>
      <c r="HG529" s="29"/>
      <c r="HH529" s="29"/>
      <c r="HI529" s="29"/>
      <c r="HJ529" s="29"/>
      <c r="HK529" s="29"/>
      <c r="HL529" s="29"/>
      <c r="HM529" s="29"/>
      <c r="HN529" s="29"/>
      <c r="HO529" s="29"/>
      <c r="HP529" s="29"/>
      <c r="HQ529" s="29"/>
      <c r="HR529" s="29"/>
    </row>
    <row r="530" spans="1:226">
      <c r="A530" s="4"/>
      <c r="B530" s="127"/>
      <c r="C530" s="127"/>
      <c r="D530" s="127"/>
      <c r="E530" s="127"/>
      <c r="F530" s="128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4"/>
      <c r="AQ530" s="4"/>
      <c r="GT530" s="29"/>
      <c r="GU530" s="29"/>
      <c r="GV530" s="29"/>
      <c r="GW530" s="29"/>
      <c r="GX530" s="29"/>
      <c r="GY530" s="29"/>
      <c r="GZ530" s="29"/>
      <c r="HA530" s="29"/>
      <c r="HB530" s="29"/>
      <c r="HC530" s="29"/>
      <c r="HD530" s="29"/>
      <c r="HE530" s="29"/>
      <c r="HF530" s="29"/>
      <c r="HG530" s="29"/>
      <c r="HH530" s="29"/>
      <c r="HI530" s="29"/>
      <c r="HJ530" s="29"/>
      <c r="HK530" s="29"/>
      <c r="HL530" s="29"/>
      <c r="HM530" s="29"/>
      <c r="HN530" s="29"/>
      <c r="HO530" s="29"/>
      <c r="HP530" s="29"/>
      <c r="HQ530" s="29"/>
      <c r="HR530" s="29"/>
    </row>
    <row r="531" spans="1:226">
      <c r="A531" s="4"/>
      <c r="B531" s="127"/>
      <c r="C531" s="127"/>
      <c r="D531" s="127"/>
      <c r="E531" s="127"/>
      <c r="F531" s="128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4"/>
      <c r="AQ531" s="4"/>
      <c r="GT531" s="29"/>
      <c r="GU531" s="29"/>
      <c r="GV531" s="29"/>
      <c r="GW531" s="29"/>
      <c r="GX531" s="29"/>
      <c r="GY531" s="29"/>
      <c r="GZ531" s="29"/>
      <c r="HA531" s="29"/>
      <c r="HB531" s="29"/>
      <c r="HC531" s="29"/>
      <c r="HD531" s="29"/>
      <c r="HE531" s="29"/>
      <c r="HF531" s="29"/>
      <c r="HG531" s="29"/>
      <c r="HH531" s="29"/>
      <c r="HI531" s="29"/>
      <c r="HJ531" s="29"/>
      <c r="HK531" s="29"/>
      <c r="HL531" s="29"/>
      <c r="HM531" s="29"/>
      <c r="HN531" s="29"/>
      <c r="HO531" s="29"/>
      <c r="HP531" s="29"/>
      <c r="HQ531" s="29"/>
      <c r="HR531" s="29"/>
    </row>
    <row r="532" spans="1:226">
      <c r="A532" s="4"/>
      <c r="B532" s="127"/>
      <c r="C532" s="127"/>
      <c r="D532" s="127"/>
      <c r="E532" s="127"/>
      <c r="F532" s="128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4"/>
      <c r="AQ532" s="4"/>
      <c r="GT532" s="29"/>
      <c r="GU532" s="29"/>
      <c r="GV532" s="29"/>
      <c r="GW532" s="29"/>
      <c r="GX532" s="29"/>
      <c r="GY532" s="29"/>
      <c r="GZ532" s="29"/>
      <c r="HA532" s="29"/>
      <c r="HB532" s="29"/>
      <c r="HC532" s="29"/>
      <c r="HD532" s="29"/>
      <c r="HE532" s="29"/>
      <c r="HF532" s="29"/>
      <c r="HG532" s="29"/>
      <c r="HH532" s="29"/>
      <c r="HI532" s="29"/>
      <c r="HJ532" s="29"/>
      <c r="HK532" s="29"/>
      <c r="HL532" s="29"/>
      <c r="HM532" s="29"/>
      <c r="HN532" s="29"/>
      <c r="HO532" s="29"/>
      <c r="HP532" s="29"/>
      <c r="HQ532" s="29"/>
      <c r="HR532" s="29"/>
    </row>
    <row r="533" spans="1:226">
      <c r="A533" s="4"/>
      <c r="B533" s="127"/>
      <c r="C533" s="127"/>
      <c r="D533" s="127"/>
      <c r="E533" s="127"/>
      <c r="F533" s="128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4"/>
      <c r="AQ533" s="4"/>
      <c r="GT533" s="29"/>
      <c r="GU533" s="29"/>
      <c r="GV533" s="29"/>
      <c r="GW533" s="29"/>
      <c r="GX533" s="29"/>
      <c r="GY533" s="29"/>
      <c r="GZ533" s="29"/>
      <c r="HA533" s="29"/>
      <c r="HB533" s="29"/>
      <c r="HC533" s="29"/>
      <c r="HD533" s="29"/>
      <c r="HE533" s="29"/>
      <c r="HF533" s="29"/>
      <c r="HG533" s="29"/>
      <c r="HH533" s="29"/>
      <c r="HI533" s="29"/>
      <c r="HJ533" s="29"/>
      <c r="HK533" s="29"/>
      <c r="HL533" s="29"/>
      <c r="HM533" s="29"/>
      <c r="HN533" s="29"/>
      <c r="HO533" s="29"/>
      <c r="HP533" s="29"/>
      <c r="HQ533" s="29"/>
      <c r="HR533" s="29"/>
    </row>
    <row r="534" spans="1:226">
      <c r="A534" s="4"/>
      <c r="B534" s="127"/>
      <c r="C534" s="127"/>
      <c r="D534" s="127"/>
      <c r="E534" s="127"/>
      <c r="F534" s="128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4"/>
      <c r="AQ534" s="4"/>
      <c r="GT534" s="29"/>
      <c r="GU534" s="29"/>
      <c r="GV534" s="29"/>
      <c r="GW534" s="29"/>
      <c r="GX534" s="29"/>
      <c r="GY534" s="29"/>
      <c r="GZ534" s="29"/>
      <c r="HA534" s="29"/>
      <c r="HB534" s="29"/>
      <c r="HC534" s="29"/>
      <c r="HD534" s="29"/>
      <c r="HE534" s="29"/>
      <c r="HF534" s="29"/>
      <c r="HG534" s="29"/>
      <c r="HH534" s="29"/>
      <c r="HI534" s="29"/>
      <c r="HJ534" s="29"/>
      <c r="HK534" s="29"/>
      <c r="HL534" s="29"/>
      <c r="HM534" s="29"/>
      <c r="HN534" s="29"/>
      <c r="HO534" s="29"/>
      <c r="HP534" s="29"/>
      <c r="HQ534" s="29"/>
      <c r="HR534" s="29"/>
    </row>
    <row r="535" spans="1:226">
      <c r="A535" s="4"/>
      <c r="B535" s="127"/>
      <c r="C535" s="127"/>
      <c r="D535" s="127"/>
      <c r="E535" s="127"/>
      <c r="F535" s="128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4"/>
      <c r="AQ535" s="4"/>
      <c r="GT535" s="29"/>
      <c r="GU535" s="29"/>
      <c r="GV535" s="29"/>
      <c r="GW535" s="29"/>
      <c r="GX535" s="29"/>
      <c r="GY535" s="29"/>
      <c r="GZ535" s="29"/>
      <c r="HA535" s="29"/>
      <c r="HB535" s="29"/>
      <c r="HC535" s="29"/>
      <c r="HD535" s="29"/>
      <c r="HE535" s="29"/>
      <c r="HF535" s="29"/>
      <c r="HG535" s="29"/>
      <c r="HH535" s="29"/>
      <c r="HI535" s="29"/>
      <c r="HJ535" s="29"/>
      <c r="HK535" s="29"/>
      <c r="HL535" s="29"/>
      <c r="HM535" s="29"/>
      <c r="HN535" s="29"/>
      <c r="HO535" s="29"/>
      <c r="HP535" s="29"/>
      <c r="HQ535" s="29"/>
      <c r="HR535" s="29"/>
    </row>
    <row r="536" spans="1:226">
      <c r="A536" s="4"/>
      <c r="B536" s="127"/>
      <c r="C536" s="127"/>
      <c r="D536" s="127"/>
      <c r="E536" s="127"/>
      <c r="F536" s="128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4"/>
      <c r="AQ536" s="4"/>
      <c r="GT536" s="29"/>
      <c r="GU536" s="29"/>
      <c r="GV536" s="29"/>
      <c r="GW536" s="29"/>
      <c r="GX536" s="29"/>
      <c r="GY536" s="29"/>
      <c r="GZ536" s="29"/>
      <c r="HA536" s="29"/>
      <c r="HB536" s="29"/>
      <c r="HC536" s="29"/>
      <c r="HD536" s="29"/>
      <c r="HE536" s="29"/>
      <c r="HF536" s="29"/>
      <c r="HG536" s="29"/>
      <c r="HH536" s="29"/>
      <c r="HI536" s="29"/>
      <c r="HJ536" s="29"/>
      <c r="HK536" s="29"/>
      <c r="HL536" s="29"/>
      <c r="HM536" s="29"/>
      <c r="HN536" s="29"/>
      <c r="HO536" s="29"/>
      <c r="HP536" s="29"/>
      <c r="HQ536" s="29"/>
      <c r="HR536" s="29"/>
    </row>
    <row r="537" spans="1:226">
      <c r="A537" s="4"/>
      <c r="B537" s="127"/>
      <c r="C537" s="127"/>
      <c r="D537" s="127"/>
      <c r="E537" s="127"/>
      <c r="F537" s="128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4"/>
      <c r="AQ537" s="4"/>
      <c r="GT537" s="29"/>
      <c r="GU537" s="29"/>
      <c r="GV537" s="29"/>
      <c r="GW537" s="29"/>
      <c r="GX537" s="29"/>
      <c r="GY537" s="29"/>
      <c r="GZ537" s="29"/>
      <c r="HA537" s="29"/>
      <c r="HB537" s="29"/>
      <c r="HC537" s="29"/>
      <c r="HD537" s="29"/>
      <c r="HE537" s="29"/>
      <c r="HF537" s="29"/>
      <c r="HG537" s="29"/>
      <c r="HH537" s="29"/>
      <c r="HI537" s="29"/>
      <c r="HJ537" s="29"/>
      <c r="HK537" s="29"/>
      <c r="HL537" s="29"/>
      <c r="HM537" s="29"/>
      <c r="HN537" s="29"/>
      <c r="HO537" s="29"/>
      <c r="HP537" s="29"/>
      <c r="HQ537" s="29"/>
      <c r="HR537" s="29"/>
    </row>
    <row r="538" spans="1:226">
      <c r="A538" s="4"/>
      <c r="B538" s="127"/>
      <c r="C538" s="127"/>
      <c r="D538" s="127"/>
      <c r="E538" s="127"/>
      <c r="F538" s="128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4"/>
      <c r="AQ538" s="4"/>
      <c r="GT538" s="29"/>
      <c r="GU538" s="29"/>
      <c r="GV538" s="29"/>
      <c r="GW538" s="29"/>
      <c r="GX538" s="29"/>
      <c r="GY538" s="29"/>
      <c r="GZ538" s="29"/>
      <c r="HA538" s="29"/>
      <c r="HB538" s="29"/>
      <c r="HC538" s="29"/>
      <c r="HD538" s="29"/>
      <c r="HE538" s="29"/>
      <c r="HF538" s="29"/>
      <c r="HG538" s="29"/>
      <c r="HH538" s="29"/>
      <c r="HI538" s="29"/>
      <c r="HJ538" s="29"/>
      <c r="HK538" s="29"/>
      <c r="HL538" s="29"/>
      <c r="HM538" s="29"/>
      <c r="HN538" s="29"/>
      <c r="HO538" s="29"/>
      <c r="HP538" s="29"/>
      <c r="HQ538" s="29"/>
      <c r="HR538" s="29"/>
    </row>
    <row r="539" spans="1:226">
      <c r="A539" s="4"/>
      <c r="B539" s="127"/>
      <c r="C539" s="127"/>
      <c r="D539" s="127"/>
      <c r="E539" s="127"/>
      <c r="F539" s="128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4"/>
      <c r="AQ539" s="4"/>
      <c r="GT539" s="29"/>
      <c r="GU539" s="29"/>
      <c r="GV539" s="29"/>
      <c r="GW539" s="29"/>
      <c r="GX539" s="29"/>
      <c r="GY539" s="29"/>
      <c r="GZ539" s="29"/>
      <c r="HA539" s="29"/>
      <c r="HB539" s="29"/>
      <c r="HC539" s="29"/>
      <c r="HD539" s="29"/>
      <c r="HE539" s="29"/>
      <c r="HF539" s="29"/>
      <c r="HG539" s="29"/>
      <c r="HH539" s="29"/>
      <c r="HI539" s="29"/>
      <c r="HJ539" s="29"/>
      <c r="HK539" s="29"/>
      <c r="HL539" s="29"/>
      <c r="HM539" s="29"/>
      <c r="HN539" s="29"/>
      <c r="HO539" s="29"/>
      <c r="HP539" s="29"/>
      <c r="HQ539" s="29"/>
      <c r="HR539" s="29"/>
    </row>
    <row r="540" spans="1:226">
      <c r="A540" s="4"/>
      <c r="B540" s="127"/>
      <c r="C540" s="127"/>
      <c r="D540" s="127"/>
      <c r="E540" s="127"/>
      <c r="F540" s="128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4"/>
      <c r="AQ540" s="4"/>
      <c r="GT540" s="29"/>
      <c r="GU540" s="29"/>
      <c r="GV540" s="29"/>
      <c r="GW540" s="29"/>
      <c r="GX540" s="29"/>
      <c r="GY540" s="29"/>
      <c r="GZ540" s="29"/>
      <c r="HA540" s="29"/>
      <c r="HB540" s="29"/>
      <c r="HC540" s="29"/>
      <c r="HD540" s="29"/>
      <c r="HE540" s="29"/>
      <c r="HF540" s="29"/>
      <c r="HG540" s="29"/>
      <c r="HH540" s="29"/>
      <c r="HI540" s="29"/>
      <c r="HJ540" s="29"/>
      <c r="HK540" s="29"/>
      <c r="HL540" s="29"/>
      <c r="HM540" s="29"/>
      <c r="HN540" s="29"/>
      <c r="HO540" s="29"/>
      <c r="HP540" s="29"/>
      <c r="HQ540" s="29"/>
      <c r="HR540" s="29"/>
    </row>
    <row r="541" spans="1:226">
      <c r="A541" s="4"/>
      <c r="B541" s="127"/>
      <c r="C541" s="127"/>
      <c r="D541" s="127"/>
      <c r="E541" s="127"/>
      <c r="F541" s="128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4"/>
      <c r="AQ541" s="4"/>
      <c r="GT541" s="29"/>
      <c r="GU541" s="29"/>
      <c r="GV541" s="29"/>
      <c r="GW541" s="29"/>
      <c r="GX541" s="29"/>
      <c r="GY541" s="29"/>
      <c r="GZ541" s="29"/>
      <c r="HA541" s="29"/>
      <c r="HB541" s="29"/>
      <c r="HC541" s="29"/>
      <c r="HD541" s="29"/>
      <c r="HE541" s="29"/>
      <c r="HF541" s="29"/>
      <c r="HG541" s="29"/>
      <c r="HH541" s="29"/>
      <c r="HI541" s="29"/>
      <c r="HJ541" s="29"/>
      <c r="HK541" s="29"/>
      <c r="HL541" s="29"/>
      <c r="HM541" s="29"/>
      <c r="HN541" s="29"/>
      <c r="HO541" s="29"/>
      <c r="HP541" s="29"/>
      <c r="HQ541" s="29"/>
      <c r="HR541" s="29"/>
    </row>
    <row r="542" spans="1:226">
      <c r="A542" s="4"/>
      <c r="B542" s="127"/>
      <c r="C542" s="127"/>
      <c r="D542" s="127"/>
      <c r="E542" s="127"/>
      <c r="F542" s="128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4"/>
      <c r="AQ542" s="4"/>
      <c r="GT542" s="29"/>
      <c r="GU542" s="29"/>
      <c r="GV542" s="29"/>
      <c r="GW542" s="29"/>
      <c r="GX542" s="29"/>
      <c r="GY542" s="29"/>
      <c r="GZ542" s="29"/>
      <c r="HA542" s="29"/>
      <c r="HB542" s="29"/>
      <c r="HC542" s="29"/>
      <c r="HD542" s="29"/>
      <c r="HE542" s="29"/>
      <c r="HF542" s="29"/>
      <c r="HG542" s="29"/>
      <c r="HH542" s="29"/>
      <c r="HI542" s="29"/>
      <c r="HJ542" s="29"/>
      <c r="HK542" s="29"/>
      <c r="HL542" s="29"/>
      <c r="HM542" s="29"/>
      <c r="HN542" s="29"/>
      <c r="HO542" s="29"/>
      <c r="HP542" s="29"/>
      <c r="HQ542" s="29"/>
      <c r="HR542" s="29"/>
    </row>
    <row r="543" spans="1:226">
      <c r="A543" s="4"/>
      <c r="B543" s="127"/>
      <c r="C543" s="127"/>
      <c r="D543" s="127"/>
      <c r="E543" s="127"/>
      <c r="F543" s="128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4"/>
      <c r="AQ543" s="4"/>
      <c r="GT543" s="29"/>
      <c r="GU543" s="29"/>
      <c r="GV543" s="29"/>
      <c r="GW543" s="29"/>
      <c r="GX543" s="29"/>
      <c r="GY543" s="29"/>
      <c r="GZ543" s="29"/>
      <c r="HA543" s="29"/>
      <c r="HB543" s="29"/>
      <c r="HC543" s="29"/>
      <c r="HD543" s="29"/>
      <c r="HE543" s="29"/>
      <c r="HF543" s="29"/>
      <c r="HG543" s="29"/>
      <c r="HH543" s="29"/>
      <c r="HI543" s="29"/>
      <c r="HJ543" s="29"/>
      <c r="HK543" s="29"/>
      <c r="HL543" s="29"/>
      <c r="HM543" s="29"/>
      <c r="HN543" s="29"/>
      <c r="HO543" s="29"/>
      <c r="HP543" s="29"/>
      <c r="HQ543" s="29"/>
      <c r="HR543" s="29"/>
    </row>
    <row r="544" spans="1:226">
      <c r="A544" s="4"/>
      <c r="B544" s="127"/>
      <c r="C544" s="127"/>
      <c r="D544" s="127"/>
      <c r="E544" s="127"/>
      <c r="F544" s="128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4"/>
      <c r="AQ544" s="4"/>
      <c r="GT544" s="29"/>
      <c r="GU544" s="29"/>
      <c r="GV544" s="29"/>
      <c r="GW544" s="29"/>
      <c r="GX544" s="29"/>
      <c r="GY544" s="29"/>
      <c r="GZ544" s="29"/>
      <c r="HA544" s="29"/>
      <c r="HB544" s="29"/>
      <c r="HC544" s="29"/>
      <c r="HD544" s="29"/>
      <c r="HE544" s="29"/>
      <c r="HF544" s="29"/>
      <c r="HG544" s="29"/>
      <c r="HH544" s="29"/>
      <c r="HI544" s="29"/>
      <c r="HJ544" s="29"/>
      <c r="HK544" s="29"/>
      <c r="HL544" s="29"/>
      <c r="HM544" s="29"/>
      <c r="HN544" s="29"/>
      <c r="HO544" s="29"/>
      <c r="HP544" s="29"/>
      <c r="HQ544" s="29"/>
      <c r="HR544" s="29"/>
    </row>
    <row r="545" spans="1:226">
      <c r="A545" s="4"/>
      <c r="B545" s="127"/>
      <c r="C545" s="127"/>
      <c r="D545" s="127"/>
      <c r="E545" s="127"/>
      <c r="F545" s="128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4"/>
      <c r="AQ545" s="4"/>
      <c r="GT545" s="29"/>
      <c r="GU545" s="29"/>
      <c r="GV545" s="29"/>
      <c r="GW545" s="29"/>
      <c r="GX545" s="29"/>
      <c r="GY545" s="29"/>
      <c r="GZ545" s="29"/>
      <c r="HA545" s="29"/>
      <c r="HB545" s="29"/>
      <c r="HC545" s="29"/>
      <c r="HD545" s="29"/>
      <c r="HE545" s="29"/>
      <c r="HF545" s="29"/>
      <c r="HG545" s="29"/>
      <c r="HH545" s="29"/>
      <c r="HI545" s="29"/>
      <c r="HJ545" s="29"/>
      <c r="HK545" s="29"/>
      <c r="HL545" s="29"/>
      <c r="HM545" s="29"/>
      <c r="HN545" s="29"/>
      <c r="HO545" s="29"/>
      <c r="HP545" s="29"/>
      <c r="HQ545" s="29"/>
      <c r="HR545" s="29"/>
    </row>
    <row r="546" spans="1:226">
      <c r="A546" s="4"/>
      <c r="B546" s="127"/>
      <c r="C546" s="127"/>
      <c r="D546" s="127"/>
      <c r="E546" s="127"/>
      <c r="F546" s="128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4"/>
      <c r="AQ546" s="4"/>
      <c r="GT546" s="29"/>
      <c r="GU546" s="29"/>
      <c r="GV546" s="29"/>
      <c r="GW546" s="29"/>
      <c r="GX546" s="29"/>
      <c r="GY546" s="29"/>
      <c r="GZ546" s="29"/>
      <c r="HA546" s="29"/>
      <c r="HB546" s="29"/>
      <c r="HC546" s="29"/>
      <c r="HD546" s="29"/>
      <c r="HE546" s="29"/>
      <c r="HF546" s="29"/>
      <c r="HG546" s="29"/>
      <c r="HH546" s="29"/>
      <c r="HI546" s="29"/>
      <c r="HJ546" s="29"/>
      <c r="HK546" s="29"/>
      <c r="HL546" s="29"/>
      <c r="HM546" s="29"/>
      <c r="HN546" s="29"/>
      <c r="HO546" s="29"/>
      <c r="HP546" s="29"/>
      <c r="HQ546" s="29"/>
      <c r="HR546" s="29"/>
    </row>
    <row r="547" spans="1:226">
      <c r="A547" s="4"/>
      <c r="B547" s="127"/>
      <c r="C547" s="127"/>
      <c r="D547" s="127"/>
      <c r="E547" s="127"/>
      <c r="F547" s="128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4"/>
      <c r="AQ547" s="4"/>
      <c r="GT547" s="29"/>
      <c r="GU547" s="29"/>
      <c r="GV547" s="29"/>
      <c r="GW547" s="29"/>
      <c r="GX547" s="29"/>
      <c r="GY547" s="29"/>
      <c r="GZ547" s="29"/>
      <c r="HA547" s="29"/>
      <c r="HB547" s="29"/>
      <c r="HC547" s="29"/>
      <c r="HD547" s="29"/>
      <c r="HE547" s="29"/>
      <c r="HF547" s="29"/>
      <c r="HG547" s="29"/>
      <c r="HH547" s="29"/>
      <c r="HI547" s="29"/>
      <c r="HJ547" s="29"/>
      <c r="HK547" s="29"/>
      <c r="HL547" s="29"/>
      <c r="HM547" s="29"/>
      <c r="HN547" s="29"/>
      <c r="HO547" s="29"/>
      <c r="HP547" s="29"/>
      <c r="HQ547" s="29"/>
      <c r="HR547" s="29"/>
    </row>
    <row r="548" spans="1:226">
      <c r="A548" s="4"/>
      <c r="B548" s="127"/>
      <c r="C548" s="127"/>
      <c r="D548" s="127"/>
      <c r="E548" s="127"/>
      <c r="F548" s="128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4"/>
      <c r="AQ548" s="4"/>
      <c r="GT548" s="29"/>
      <c r="GU548" s="29"/>
      <c r="GV548" s="29"/>
      <c r="GW548" s="29"/>
      <c r="GX548" s="29"/>
      <c r="GY548" s="29"/>
      <c r="GZ548" s="29"/>
      <c r="HA548" s="29"/>
      <c r="HB548" s="29"/>
      <c r="HC548" s="29"/>
      <c r="HD548" s="29"/>
      <c r="HE548" s="29"/>
      <c r="HF548" s="29"/>
      <c r="HG548" s="29"/>
      <c r="HH548" s="29"/>
      <c r="HI548" s="29"/>
      <c r="HJ548" s="29"/>
      <c r="HK548" s="29"/>
      <c r="HL548" s="29"/>
      <c r="HM548" s="29"/>
      <c r="HN548" s="29"/>
      <c r="HO548" s="29"/>
      <c r="HP548" s="29"/>
      <c r="HQ548" s="29"/>
      <c r="HR548" s="29"/>
    </row>
    <row r="549" spans="1:226">
      <c r="A549" s="4"/>
      <c r="B549" s="127"/>
      <c r="C549" s="127"/>
      <c r="D549" s="127"/>
      <c r="E549" s="127"/>
      <c r="F549" s="128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4"/>
      <c r="AQ549" s="4"/>
      <c r="GT549" s="29"/>
      <c r="GU549" s="29"/>
      <c r="GV549" s="29"/>
      <c r="GW549" s="29"/>
      <c r="GX549" s="29"/>
      <c r="GY549" s="29"/>
      <c r="GZ549" s="29"/>
      <c r="HA549" s="29"/>
      <c r="HB549" s="29"/>
      <c r="HC549" s="29"/>
      <c r="HD549" s="29"/>
      <c r="HE549" s="29"/>
      <c r="HF549" s="29"/>
      <c r="HG549" s="29"/>
      <c r="HH549" s="29"/>
      <c r="HI549" s="29"/>
      <c r="HJ549" s="29"/>
      <c r="HK549" s="29"/>
      <c r="HL549" s="29"/>
      <c r="HM549" s="29"/>
      <c r="HN549" s="29"/>
      <c r="HO549" s="29"/>
      <c r="HP549" s="29"/>
      <c r="HQ549" s="29"/>
      <c r="HR549" s="29"/>
    </row>
    <row r="550" spans="1:226">
      <c r="A550" s="4"/>
      <c r="B550" s="127"/>
      <c r="C550" s="127"/>
      <c r="D550" s="127"/>
      <c r="E550" s="127"/>
      <c r="F550" s="128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4"/>
      <c r="AQ550" s="4"/>
      <c r="GT550" s="29"/>
      <c r="GU550" s="29"/>
      <c r="GV550" s="29"/>
      <c r="GW550" s="29"/>
      <c r="GX550" s="29"/>
      <c r="GY550" s="29"/>
      <c r="GZ550" s="29"/>
      <c r="HA550" s="29"/>
      <c r="HB550" s="29"/>
      <c r="HC550" s="29"/>
      <c r="HD550" s="29"/>
      <c r="HE550" s="29"/>
      <c r="HF550" s="29"/>
      <c r="HG550" s="29"/>
      <c r="HH550" s="29"/>
      <c r="HI550" s="29"/>
      <c r="HJ550" s="29"/>
      <c r="HK550" s="29"/>
      <c r="HL550" s="29"/>
      <c r="HM550" s="29"/>
      <c r="HN550" s="29"/>
      <c r="HO550" s="29"/>
      <c r="HP550" s="29"/>
      <c r="HQ550" s="29"/>
      <c r="HR550" s="29"/>
    </row>
    <row r="551" spans="1:226">
      <c r="A551" s="4"/>
      <c r="B551" s="127"/>
      <c r="C551" s="127"/>
      <c r="D551" s="127"/>
      <c r="E551" s="127"/>
      <c r="F551" s="128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4"/>
      <c r="AQ551" s="4"/>
      <c r="GT551" s="29"/>
      <c r="GU551" s="29"/>
      <c r="GV551" s="29"/>
      <c r="GW551" s="29"/>
      <c r="GX551" s="29"/>
      <c r="GY551" s="29"/>
      <c r="GZ551" s="29"/>
      <c r="HA551" s="29"/>
      <c r="HB551" s="29"/>
      <c r="HC551" s="29"/>
      <c r="HD551" s="29"/>
      <c r="HE551" s="29"/>
      <c r="HF551" s="29"/>
      <c r="HG551" s="29"/>
      <c r="HH551" s="29"/>
      <c r="HI551" s="29"/>
      <c r="HJ551" s="29"/>
      <c r="HK551" s="29"/>
      <c r="HL551" s="29"/>
      <c r="HM551" s="29"/>
      <c r="HN551" s="29"/>
      <c r="HO551" s="29"/>
      <c r="HP551" s="29"/>
      <c r="HQ551" s="29"/>
      <c r="HR551" s="29"/>
    </row>
    <row r="552" spans="1:226">
      <c r="A552" s="4"/>
      <c r="B552" s="127"/>
      <c r="C552" s="127"/>
      <c r="D552" s="127"/>
      <c r="E552" s="127"/>
      <c r="F552" s="128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4"/>
      <c r="AQ552" s="4"/>
      <c r="GT552" s="29"/>
      <c r="GU552" s="29"/>
      <c r="GV552" s="29"/>
      <c r="GW552" s="29"/>
      <c r="GX552" s="29"/>
      <c r="GY552" s="29"/>
      <c r="GZ552" s="29"/>
      <c r="HA552" s="29"/>
      <c r="HB552" s="29"/>
      <c r="HC552" s="29"/>
      <c r="HD552" s="29"/>
      <c r="HE552" s="29"/>
      <c r="HF552" s="29"/>
      <c r="HG552" s="29"/>
      <c r="HH552" s="29"/>
      <c r="HI552" s="29"/>
      <c r="HJ552" s="29"/>
      <c r="HK552" s="29"/>
      <c r="HL552" s="29"/>
      <c r="HM552" s="29"/>
      <c r="HN552" s="29"/>
      <c r="HO552" s="29"/>
      <c r="HP552" s="29"/>
      <c r="HQ552" s="29"/>
      <c r="HR552" s="29"/>
    </row>
    <row r="553" spans="1:226">
      <c r="A553" s="4"/>
      <c r="B553" s="127"/>
      <c r="C553" s="127"/>
      <c r="D553" s="127"/>
      <c r="E553" s="127"/>
      <c r="F553" s="128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4"/>
      <c r="AQ553" s="4"/>
      <c r="GT553" s="29"/>
      <c r="GU553" s="29"/>
      <c r="GV553" s="29"/>
      <c r="GW553" s="29"/>
      <c r="GX553" s="29"/>
      <c r="GY553" s="29"/>
      <c r="GZ553" s="29"/>
      <c r="HA553" s="29"/>
      <c r="HB553" s="29"/>
      <c r="HC553" s="29"/>
      <c r="HD553" s="29"/>
      <c r="HE553" s="29"/>
      <c r="HF553" s="29"/>
      <c r="HG553" s="29"/>
      <c r="HH553" s="29"/>
      <c r="HI553" s="29"/>
      <c r="HJ553" s="29"/>
      <c r="HK553" s="29"/>
      <c r="HL553" s="29"/>
      <c r="HM553" s="29"/>
      <c r="HN553" s="29"/>
      <c r="HO553" s="29"/>
      <c r="HP553" s="29"/>
      <c r="HQ553" s="29"/>
      <c r="HR553" s="29"/>
    </row>
    <row r="554" spans="1:226">
      <c r="A554" s="4"/>
      <c r="B554" s="127"/>
      <c r="C554" s="127"/>
      <c r="D554" s="127"/>
      <c r="E554" s="127"/>
      <c r="F554" s="128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4"/>
      <c r="AQ554" s="4"/>
      <c r="GT554" s="29"/>
      <c r="GU554" s="29"/>
      <c r="GV554" s="29"/>
      <c r="GW554" s="29"/>
      <c r="GX554" s="29"/>
      <c r="GY554" s="29"/>
      <c r="GZ554" s="29"/>
      <c r="HA554" s="29"/>
      <c r="HB554" s="29"/>
      <c r="HC554" s="29"/>
      <c r="HD554" s="29"/>
      <c r="HE554" s="29"/>
      <c r="HF554" s="29"/>
      <c r="HG554" s="29"/>
      <c r="HH554" s="29"/>
      <c r="HI554" s="29"/>
      <c r="HJ554" s="29"/>
      <c r="HK554" s="29"/>
      <c r="HL554" s="29"/>
      <c r="HM554" s="29"/>
      <c r="HN554" s="29"/>
      <c r="HO554" s="29"/>
      <c r="HP554" s="29"/>
      <c r="HQ554" s="29"/>
      <c r="HR554" s="29"/>
    </row>
    <row r="555" spans="1:226">
      <c r="A555" s="4"/>
      <c r="B555" s="127"/>
      <c r="C555" s="127"/>
      <c r="D555" s="127"/>
      <c r="E555" s="127"/>
      <c r="F555" s="128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4"/>
      <c r="AQ555" s="4"/>
      <c r="GT555" s="29"/>
      <c r="GU555" s="29"/>
      <c r="GV555" s="29"/>
      <c r="GW555" s="29"/>
      <c r="GX555" s="29"/>
      <c r="GY555" s="29"/>
      <c r="GZ555" s="29"/>
      <c r="HA555" s="29"/>
      <c r="HB555" s="29"/>
      <c r="HC555" s="29"/>
      <c r="HD555" s="29"/>
      <c r="HE555" s="29"/>
      <c r="HF555" s="29"/>
      <c r="HG555" s="29"/>
      <c r="HH555" s="29"/>
      <c r="HI555" s="29"/>
      <c r="HJ555" s="29"/>
      <c r="HK555" s="29"/>
      <c r="HL555" s="29"/>
      <c r="HM555" s="29"/>
      <c r="HN555" s="29"/>
      <c r="HO555" s="29"/>
      <c r="HP555" s="29"/>
      <c r="HQ555" s="29"/>
      <c r="HR555" s="29"/>
    </row>
    <row r="556" spans="1:226">
      <c r="A556" s="4"/>
      <c r="B556" s="127"/>
      <c r="C556" s="127"/>
      <c r="D556" s="127"/>
      <c r="E556" s="127"/>
      <c r="F556" s="128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4"/>
      <c r="AQ556" s="4"/>
      <c r="GT556" s="29"/>
      <c r="GU556" s="29"/>
      <c r="GV556" s="29"/>
      <c r="GW556" s="29"/>
      <c r="GX556" s="29"/>
      <c r="GY556" s="29"/>
      <c r="GZ556" s="29"/>
      <c r="HA556" s="29"/>
      <c r="HB556" s="29"/>
      <c r="HC556" s="29"/>
      <c r="HD556" s="29"/>
      <c r="HE556" s="29"/>
      <c r="HF556" s="29"/>
      <c r="HG556" s="29"/>
      <c r="HH556" s="29"/>
      <c r="HI556" s="29"/>
      <c r="HJ556" s="29"/>
      <c r="HK556" s="29"/>
      <c r="HL556" s="29"/>
      <c r="HM556" s="29"/>
      <c r="HN556" s="29"/>
      <c r="HO556" s="29"/>
      <c r="HP556" s="29"/>
      <c r="HQ556" s="29"/>
      <c r="HR556" s="29"/>
    </row>
    <row r="557" spans="1:226">
      <c r="A557" s="4"/>
      <c r="B557" s="127"/>
      <c r="C557" s="127"/>
      <c r="D557" s="127"/>
      <c r="E557" s="127"/>
      <c r="F557" s="128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4"/>
      <c r="AQ557" s="4"/>
      <c r="GT557" s="29"/>
      <c r="GU557" s="29"/>
      <c r="GV557" s="29"/>
      <c r="GW557" s="29"/>
      <c r="GX557" s="29"/>
      <c r="GY557" s="29"/>
      <c r="GZ557" s="29"/>
      <c r="HA557" s="29"/>
      <c r="HB557" s="29"/>
      <c r="HC557" s="29"/>
      <c r="HD557" s="29"/>
      <c r="HE557" s="29"/>
      <c r="HF557" s="29"/>
      <c r="HG557" s="29"/>
      <c r="HH557" s="29"/>
      <c r="HI557" s="29"/>
      <c r="HJ557" s="29"/>
      <c r="HK557" s="29"/>
      <c r="HL557" s="29"/>
      <c r="HM557" s="29"/>
      <c r="HN557" s="29"/>
      <c r="HO557" s="29"/>
      <c r="HP557" s="29"/>
      <c r="HQ557" s="29"/>
      <c r="HR557" s="29"/>
    </row>
    <row r="558" spans="1:226">
      <c r="A558" s="4"/>
      <c r="B558" s="127"/>
      <c r="C558" s="127"/>
      <c r="D558" s="127"/>
      <c r="E558" s="127"/>
      <c r="F558" s="128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4"/>
      <c r="AQ558" s="4"/>
      <c r="GT558" s="29"/>
      <c r="GU558" s="29"/>
      <c r="GV558" s="29"/>
      <c r="GW558" s="29"/>
      <c r="GX558" s="29"/>
      <c r="GY558" s="29"/>
      <c r="GZ558" s="29"/>
      <c r="HA558" s="29"/>
      <c r="HB558" s="29"/>
      <c r="HC558" s="29"/>
      <c r="HD558" s="29"/>
      <c r="HE558" s="29"/>
      <c r="HF558" s="29"/>
      <c r="HG558" s="29"/>
      <c r="HH558" s="29"/>
      <c r="HI558" s="29"/>
      <c r="HJ558" s="29"/>
      <c r="HK558" s="29"/>
      <c r="HL558" s="29"/>
      <c r="HM558" s="29"/>
      <c r="HN558" s="29"/>
      <c r="HO558" s="29"/>
      <c r="HP558" s="29"/>
      <c r="HQ558" s="29"/>
      <c r="HR558" s="29"/>
    </row>
    <row r="559" spans="1:226">
      <c r="A559" s="4"/>
      <c r="B559" s="127"/>
      <c r="C559" s="127"/>
      <c r="D559" s="127"/>
      <c r="E559" s="127"/>
      <c r="F559" s="128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4"/>
      <c r="AQ559" s="4"/>
      <c r="GT559" s="29"/>
      <c r="GU559" s="29"/>
      <c r="GV559" s="29"/>
      <c r="GW559" s="29"/>
      <c r="GX559" s="29"/>
      <c r="GY559" s="29"/>
      <c r="GZ559" s="29"/>
      <c r="HA559" s="29"/>
      <c r="HB559" s="29"/>
      <c r="HC559" s="29"/>
      <c r="HD559" s="29"/>
      <c r="HE559" s="29"/>
      <c r="HF559" s="29"/>
      <c r="HG559" s="29"/>
      <c r="HH559" s="29"/>
      <c r="HI559" s="29"/>
      <c r="HJ559" s="29"/>
      <c r="HK559" s="29"/>
      <c r="HL559" s="29"/>
      <c r="HM559" s="29"/>
      <c r="HN559" s="29"/>
      <c r="HO559" s="29"/>
      <c r="HP559" s="29"/>
      <c r="HQ559" s="29"/>
      <c r="HR559" s="29"/>
    </row>
    <row r="560" spans="1:226">
      <c r="A560" s="4"/>
      <c r="B560" s="127"/>
      <c r="C560" s="127"/>
      <c r="D560" s="127"/>
      <c r="E560" s="127"/>
      <c r="F560" s="128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4"/>
      <c r="AQ560" s="4"/>
      <c r="GT560" s="29"/>
      <c r="GU560" s="29"/>
      <c r="GV560" s="29"/>
      <c r="GW560" s="29"/>
      <c r="GX560" s="29"/>
      <c r="GY560" s="29"/>
      <c r="GZ560" s="29"/>
      <c r="HA560" s="29"/>
      <c r="HB560" s="29"/>
      <c r="HC560" s="29"/>
      <c r="HD560" s="29"/>
      <c r="HE560" s="29"/>
      <c r="HF560" s="29"/>
      <c r="HG560" s="29"/>
      <c r="HH560" s="29"/>
      <c r="HI560" s="29"/>
      <c r="HJ560" s="29"/>
      <c r="HK560" s="29"/>
      <c r="HL560" s="29"/>
      <c r="HM560" s="29"/>
      <c r="HN560" s="29"/>
      <c r="HO560" s="29"/>
      <c r="HP560" s="29"/>
      <c r="HQ560" s="29"/>
      <c r="HR560" s="29"/>
    </row>
    <row r="561" spans="1:226">
      <c r="A561" s="4"/>
      <c r="B561" s="127"/>
      <c r="C561" s="127"/>
      <c r="D561" s="127"/>
      <c r="E561" s="127"/>
      <c r="F561" s="128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4"/>
      <c r="AQ561" s="4"/>
      <c r="GT561" s="29"/>
      <c r="GU561" s="29"/>
      <c r="GV561" s="29"/>
      <c r="GW561" s="29"/>
      <c r="GX561" s="29"/>
      <c r="GY561" s="29"/>
      <c r="GZ561" s="29"/>
      <c r="HA561" s="29"/>
      <c r="HB561" s="29"/>
      <c r="HC561" s="29"/>
      <c r="HD561" s="29"/>
      <c r="HE561" s="29"/>
      <c r="HF561" s="29"/>
      <c r="HG561" s="29"/>
      <c r="HH561" s="29"/>
      <c r="HI561" s="29"/>
      <c r="HJ561" s="29"/>
      <c r="HK561" s="29"/>
      <c r="HL561" s="29"/>
      <c r="HM561" s="29"/>
      <c r="HN561" s="29"/>
      <c r="HO561" s="29"/>
      <c r="HP561" s="29"/>
      <c r="HQ561" s="29"/>
      <c r="HR561" s="29"/>
    </row>
    <row r="562" spans="1:226">
      <c r="A562" s="4"/>
      <c r="B562" s="127"/>
      <c r="C562" s="127"/>
      <c r="D562" s="127"/>
      <c r="E562" s="127"/>
      <c r="F562" s="128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4"/>
      <c r="AQ562" s="4"/>
      <c r="GT562" s="29"/>
      <c r="GU562" s="29"/>
      <c r="GV562" s="29"/>
      <c r="GW562" s="29"/>
      <c r="GX562" s="29"/>
      <c r="GY562" s="29"/>
      <c r="GZ562" s="29"/>
      <c r="HA562" s="29"/>
      <c r="HB562" s="29"/>
      <c r="HC562" s="29"/>
      <c r="HD562" s="29"/>
      <c r="HE562" s="29"/>
      <c r="HF562" s="29"/>
      <c r="HG562" s="29"/>
      <c r="HH562" s="29"/>
      <c r="HI562" s="29"/>
      <c r="HJ562" s="29"/>
      <c r="HK562" s="29"/>
      <c r="HL562" s="29"/>
      <c r="HM562" s="29"/>
      <c r="HN562" s="29"/>
      <c r="HO562" s="29"/>
      <c r="HP562" s="29"/>
      <c r="HQ562" s="29"/>
      <c r="HR562" s="29"/>
    </row>
    <row r="563" spans="1:226">
      <c r="A563" s="4"/>
      <c r="B563" s="127"/>
      <c r="C563" s="127"/>
      <c r="D563" s="127"/>
      <c r="E563" s="127"/>
      <c r="F563" s="128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4"/>
      <c r="AQ563" s="4"/>
      <c r="GT563" s="29"/>
      <c r="GU563" s="29"/>
      <c r="GV563" s="29"/>
      <c r="GW563" s="29"/>
      <c r="GX563" s="29"/>
      <c r="GY563" s="29"/>
      <c r="GZ563" s="29"/>
      <c r="HA563" s="29"/>
      <c r="HB563" s="29"/>
      <c r="HC563" s="29"/>
      <c r="HD563" s="29"/>
      <c r="HE563" s="29"/>
      <c r="HF563" s="29"/>
      <c r="HG563" s="29"/>
      <c r="HH563" s="29"/>
      <c r="HI563" s="29"/>
      <c r="HJ563" s="29"/>
      <c r="HK563" s="29"/>
      <c r="HL563" s="29"/>
      <c r="HM563" s="29"/>
      <c r="HN563" s="29"/>
      <c r="HO563" s="29"/>
      <c r="HP563" s="29"/>
      <c r="HQ563" s="29"/>
      <c r="HR563" s="29"/>
    </row>
    <row r="564" spans="1:226">
      <c r="A564" s="4"/>
      <c r="B564" s="127"/>
      <c r="C564" s="127"/>
      <c r="D564" s="127"/>
      <c r="E564" s="127"/>
      <c r="F564" s="128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4"/>
      <c r="AQ564" s="4"/>
      <c r="GT564" s="29"/>
      <c r="GU564" s="29"/>
      <c r="GV564" s="29"/>
      <c r="GW564" s="29"/>
      <c r="GX564" s="29"/>
      <c r="GY564" s="29"/>
      <c r="GZ564" s="29"/>
      <c r="HA564" s="29"/>
      <c r="HB564" s="29"/>
      <c r="HC564" s="29"/>
      <c r="HD564" s="29"/>
      <c r="HE564" s="29"/>
      <c r="HF564" s="29"/>
      <c r="HG564" s="29"/>
      <c r="HH564" s="29"/>
      <c r="HI564" s="29"/>
      <c r="HJ564" s="29"/>
      <c r="HK564" s="29"/>
      <c r="HL564" s="29"/>
      <c r="HM564" s="29"/>
      <c r="HN564" s="29"/>
      <c r="HO564" s="29"/>
      <c r="HP564" s="29"/>
      <c r="HQ564" s="29"/>
      <c r="HR564" s="29"/>
    </row>
    <row r="565" spans="1:226">
      <c r="A565" s="4"/>
      <c r="B565" s="127"/>
      <c r="C565" s="127"/>
      <c r="D565" s="127"/>
      <c r="E565" s="127"/>
      <c r="F565" s="128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4"/>
      <c r="AQ565" s="4"/>
      <c r="GT565" s="29"/>
      <c r="GU565" s="29"/>
      <c r="GV565" s="29"/>
      <c r="GW565" s="29"/>
      <c r="GX565" s="29"/>
      <c r="GY565" s="29"/>
      <c r="GZ565" s="29"/>
      <c r="HA565" s="29"/>
      <c r="HB565" s="29"/>
      <c r="HC565" s="29"/>
      <c r="HD565" s="29"/>
      <c r="HE565" s="29"/>
      <c r="HF565" s="29"/>
      <c r="HG565" s="29"/>
      <c r="HH565" s="29"/>
      <c r="HI565" s="29"/>
      <c r="HJ565" s="29"/>
      <c r="HK565" s="29"/>
      <c r="HL565" s="29"/>
      <c r="HM565" s="29"/>
      <c r="HN565" s="29"/>
      <c r="HO565" s="29"/>
      <c r="HP565" s="29"/>
      <c r="HQ565" s="29"/>
      <c r="HR565" s="29"/>
    </row>
    <row r="566" spans="1:226">
      <c r="A566" s="4"/>
      <c r="B566" s="127"/>
      <c r="C566" s="127"/>
      <c r="D566" s="127"/>
      <c r="E566" s="127"/>
      <c r="F566" s="128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4"/>
      <c r="AQ566" s="4"/>
      <c r="GT566" s="29"/>
      <c r="GU566" s="29"/>
      <c r="GV566" s="29"/>
      <c r="GW566" s="29"/>
      <c r="GX566" s="29"/>
      <c r="GY566" s="29"/>
      <c r="GZ566" s="29"/>
      <c r="HA566" s="29"/>
      <c r="HB566" s="29"/>
      <c r="HC566" s="29"/>
      <c r="HD566" s="29"/>
      <c r="HE566" s="29"/>
      <c r="HF566" s="29"/>
      <c r="HG566" s="29"/>
      <c r="HH566" s="29"/>
      <c r="HI566" s="29"/>
      <c r="HJ566" s="29"/>
      <c r="HK566" s="29"/>
      <c r="HL566" s="29"/>
      <c r="HM566" s="29"/>
      <c r="HN566" s="29"/>
      <c r="HO566" s="29"/>
      <c r="HP566" s="29"/>
      <c r="HQ566" s="29"/>
      <c r="HR566" s="29"/>
    </row>
    <row r="567" spans="1:226">
      <c r="A567" s="4"/>
      <c r="B567" s="127"/>
      <c r="C567" s="127"/>
      <c r="D567" s="127"/>
      <c r="E567" s="127"/>
      <c r="F567" s="128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4"/>
      <c r="AQ567" s="4"/>
      <c r="GT567" s="29"/>
      <c r="GU567" s="29"/>
      <c r="GV567" s="29"/>
      <c r="GW567" s="29"/>
      <c r="GX567" s="29"/>
      <c r="GY567" s="29"/>
      <c r="GZ567" s="29"/>
      <c r="HA567" s="29"/>
      <c r="HB567" s="29"/>
      <c r="HC567" s="29"/>
      <c r="HD567" s="29"/>
      <c r="HE567" s="29"/>
      <c r="HF567" s="29"/>
      <c r="HG567" s="29"/>
      <c r="HH567" s="29"/>
      <c r="HI567" s="29"/>
      <c r="HJ567" s="29"/>
      <c r="HK567" s="29"/>
      <c r="HL567" s="29"/>
      <c r="HM567" s="29"/>
      <c r="HN567" s="29"/>
      <c r="HO567" s="29"/>
      <c r="HP567" s="29"/>
      <c r="HQ567" s="29"/>
      <c r="HR567" s="29"/>
    </row>
    <row r="568" spans="1:226">
      <c r="A568" s="4"/>
      <c r="B568" s="127"/>
      <c r="C568" s="127"/>
      <c r="D568" s="127"/>
      <c r="E568" s="127"/>
      <c r="F568" s="128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4"/>
      <c r="AQ568" s="4"/>
      <c r="GT568" s="29"/>
      <c r="GU568" s="29"/>
      <c r="GV568" s="29"/>
      <c r="GW568" s="29"/>
      <c r="GX568" s="29"/>
      <c r="GY568" s="29"/>
      <c r="GZ568" s="29"/>
      <c r="HA568" s="29"/>
      <c r="HB568" s="29"/>
      <c r="HC568" s="29"/>
      <c r="HD568" s="29"/>
      <c r="HE568" s="29"/>
      <c r="HF568" s="29"/>
      <c r="HG568" s="29"/>
      <c r="HH568" s="29"/>
      <c r="HI568" s="29"/>
      <c r="HJ568" s="29"/>
      <c r="HK568" s="29"/>
      <c r="HL568" s="29"/>
      <c r="HM568" s="29"/>
      <c r="HN568" s="29"/>
      <c r="HO568" s="29"/>
      <c r="HP568" s="29"/>
      <c r="HQ568" s="29"/>
      <c r="HR568" s="29"/>
    </row>
    <row r="569" spans="1:226">
      <c r="A569" s="4"/>
      <c r="B569" s="127"/>
      <c r="C569" s="127"/>
      <c r="D569" s="127"/>
      <c r="E569" s="127"/>
      <c r="F569" s="128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4"/>
      <c r="AQ569" s="4"/>
      <c r="GT569" s="29"/>
      <c r="GU569" s="29"/>
      <c r="GV569" s="29"/>
      <c r="GW569" s="29"/>
      <c r="GX569" s="29"/>
      <c r="GY569" s="29"/>
      <c r="GZ569" s="29"/>
      <c r="HA569" s="29"/>
      <c r="HB569" s="29"/>
      <c r="HC569" s="29"/>
      <c r="HD569" s="29"/>
      <c r="HE569" s="29"/>
      <c r="HF569" s="29"/>
      <c r="HG569" s="29"/>
      <c r="HH569" s="29"/>
      <c r="HI569" s="29"/>
      <c r="HJ569" s="29"/>
      <c r="HK569" s="29"/>
      <c r="HL569" s="29"/>
      <c r="HM569" s="29"/>
      <c r="HN569" s="29"/>
      <c r="HO569" s="29"/>
      <c r="HP569" s="29"/>
      <c r="HQ569" s="29"/>
      <c r="HR569" s="29"/>
    </row>
    <row r="570" spans="1:226">
      <c r="A570" s="4"/>
      <c r="B570" s="127"/>
      <c r="C570" s="127"/>
      <c r="D570" s="127"/>
      <c r="E570" s="127"/>
      <c r="F570" s="128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4"/>
      <c r="AQ570" s="4"/>
      <c r="GT570" s="29"/>
      <c r="GU570" s="29"/>
      <c r="GV570" s="29"/>
      <c r="GW570" s="29"/>
      <c r="GX570" s="29"/>
      <c r="GY570" s="29"/>
      <c r="GZ570" s="29"/>
      <c r="HA570" s="29"/>
      <c r="HB570" s="29"/>
      <c r="HC570" s="29"/>
      <c r="HD570" s="29"/>
      <c r="HE570" s="29"/>
      <c r="HF570" s="29"/>
      <c r="HG570" s="29"/>
      <c r="HH570" s="29"/>
      <c r="HI570" s="29"/>
      <c r="HJ570" s="29"/>
      <c r="HK570" s="29"/>
      <c r="HL570" s="29"/>
      <c r="HM570" s="29"/>
      <c r="HN570" s="29"/>
      <c r="HO570" s="29"/>
      <c r="HP570" s="29"/>
      <c r="HQ570" s="29"/>
      <c r="HR570" s="29"/>
    </row>
    <row r="571" spans="1:226">
      <c r="A571" s="4"/>
      <c r="B571" s="127"/>
      <c r="C571" s="127"/>
      <c r="D571" s="127"/>
      <c r="E571" s="127"/>
      <c r="F571" s="128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4"/>
      <c r="AQ571" s="4"/>
      <c r="GT571" s="29"/>
      <c r="GU571" s="29"/>
      <c r="GV571" s="29"/>
      <c r="GW571" s="29"/>
      <c r="GX571" s="29"/>
      <c r="GY571" s="29"/>
      <c r="GZ571" s="29"/>
      <c r="HA571" s="29"/>
      <c r="HB571" s="29"/>
      <c r="HC571" s="29"/>
      <c r="HD571" s="29"/>
      <c r="HE571" s="29"/>
      <c r="HF571" s="29"/>
      <c r="HG571" s="29"/>
      <c r="HH571" s="29"/>
      <c r="HI571" s="29"/>
      <c r="HJ571" s="29"/>
      <c r="HK571" s="29"/>
      <c r="HL571" s="29"/>
      <c r="HM571" s="29"/>
      <c r="HN571" s="29"/>
      <c r="HO571" s="29"/>
      <c r="HP571" s="29"/>
      <c r="HQ571" s="29"/>
      <c r="HR571" s="29"/>
    </row>
    <row r="572" spans="1:226">
      <c r="A572" s="4"/>
      <c r="B572" s="127"/>
      <c r="C572" s="127"/>
      <c r="D572" s="127"/>
      <c r="E572" s="127"/>
      <c r="F572" s="128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4"/>
      <c r="AQ572" s="4"/>
      <c r="GT572" s="29"/>
      <c r="GU572" s="29"/>
      <c r="GV572" s="29"/>
      <c r="GW572" s="29"/>
      <c r="GX572" s="29"/>
      <c r="GY572" s="29"/>
      <c r="GZ572" s="29"/>
      <c r="HA572" s="29"/>
      <c r="HB572" s="29"/>
      <c r="HC572" s="29"/>
      <c r="HD572" s="29"/>
      <c r="HE572" s="29"/>
      <c r="HF572" s="29"/>
      <c r="HG572" s="29"/>
      <c r="HH572" s="29"/>
      <c r="HI572" s="29"/>
      <c r="HJ572" s="29"/>
      <c r="HK572" s="29"/>
      <c r="HL572" s="29"/>
      <c r="HM572" s="29"/>
      <c r="HN572" s="29"/>
      <c r="HO572" s="29"/>
      <c r="HP572" s="29"/>
      <c r="HQ572" s="29"/>
      <c r="HR572" s="29"/>
    </row>
    <row r="573" spans="1:226">
      <c r="A573" s="4"/>
      <c r="B573" s="127"/>
      <c r="C573" s="127"/>
      <c r="D573" s="127"/>
      <c r="E573" s="127"/>
      <c r="F573" s="128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4"/>
      <c r="AQ573" s="4"/>
      <c r="GT573" s="29"/>
      <c r="GU573" s="29"/>
      <c r="GV573" s="29"/>
      <c r="GW573" s="29"/>
      <c r="GX573" s="29"/>
      <c r="GY573" s="29"/>
      <c r="GZ573" s="29"/>
      <c r="HA573" s="29"/>
      <c r="HB573" s="29"/>
      <c r="HC573" s="29"/>
      <c r="HD573" s="29"/>
      <c r="HE573" s="29"/>
      <c r="HF573" s="29"/>
      <c r="HG573" s="29"/>
      <c r="HH573" s="29"/>
      <c r="HI573" s="29"/>
      <c r="HJ573" s="29"/>
      <c r="HK573" s="29"/>
      <c r="HL573" s="29"/>
      <c r="HM573" s="29"/>
      <c r="HN573" s="29"/>
      <c r="HO573" s="29"/>
      <c r="HP573" s="29"/>
      <c r="HQ573" s="29"/>
      <c r="HR573" s="29"/>
    </row>
    <row r="574" spans="1:226">
      <c r="A574" s="4"/>
      <c r="B574" s="127"/>
      <c r="C574" s="127"/>
      <c r="D574" s="127"/>
      <c r="E574" s="127"/>
      <c r="F574" s="128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4"/>
      <c r="AQ574" s="4"/>
      <c r="GT574" s="29"/>
      <c r="GU574" s="29"/>
      <c r="GV574" s="29"/>
      <c r="GW574" s="29"/>
      <c r="GX574" s="29"/>
      <c r="GY574" s="29"/>
      <c r="GZ574" s="29"/>
      <c r="HA574" s="29"/>
      <c r="HB574" s="29"/>
      <c r="HC574" s="29"/>
      <c r="HD574" s="29"/>
      <c r="HE574" s="29"/>
      <c r="HF574" s="29"/>
      <c r="HG574" s="29"/>
      <c r="HH574" s="29"/>
      <c r="HI574" s="29"/>
      <c r="HJ574" s="29"/>
      <c r="HK574" s="29"/>
      <c r="HL574" s="29"/>
      <c r="HM574" s="29"/>
      <c r="HN574" s="29"/>
      <c r="HO574" s="29"/>
      <c r="HP574" s="29"/>
      <c r="HQ574" s="29"/>
      <c r="HR574" s="29"/>
    </row>
    <row r="575" spans="1:226">
      <c r="A575" s="4"/>
      <c r="B575" s="127"/>
      <c r="C575" s="127"/>
      <c r="D575" s="127"/>
      <c r="E575" s="127"/>
      <c r="F575" s="128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4"/>
      <c r="AQ575" s="4"/>
      <c r="GT575" s="29"/>
      <c r="GU575" s="29"/>
      <c r="GV575" s="29"/>
      <c r="GW575" s="29"/>
      <c r="GX575" s="29"/>
      <c r="GY575" s="29"/>
      <c r="GZ575" s="29"/>
      <c r="HA575" s="29"/>
      <c r="HB575" s="29"/>
      <c r="HC575" s="29"/>
      <c r="HD575" s="29"/>
      <c r="HE575" s="29"/>
      <c r="HF575" s="29"/>
      <c r="HG575" s="29"/>
      <c r="HH575" s="29"/>
      <c r="HI575" s="29"/>
      <c r="HJ575" s="29"/>
      <c r="HK575" s="29"/>
      <c r="HL575" s="29"/>
      <c r="HM575" s="29"/>
      <c r="HN575" s="29"/>
      <c r="HO575" s="29"/>
      <c r="HP575" s="29"/>
      <c r="HQ575" s="29"/>
      <c r="HR575" s="29"/>
    </row>
    <row r="576" spans="1:226">
      <c r="A576" s="4"/>
      <c r="B576" s="127"/>
      <c r="C576" s="127"/>
      <c r="D576" s="127"/>
      <c r="E576" s="127"/>
      <c r="F576" s="128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4"/>
      <c r="AQ576" s="4"/>
      <c r="GT576" s="29"/>
      <c r="GU576" s="29"/>
      <c r="GV576" s="29"/>
      <c r="GW576" s="29"/>
      <c r="GX576" s="29"/>
      <c r="GY576" s="29"/>
      <c r="GZ576" s="29"/>
      <c r="HA576" s="29"/>
      <c r="HB576" s="29"/>
      <c r="HC576" s="29"/>
      <c r="HD576" s="29"/>
      <c r="HE576" s="29"/>
      <c r="HF576" s="29"/>
      <c r="HG576" s="29"/>
      <c r="HH576" s="29"/>
      <c r="HI576" s="29"/>
      <c r="HJ576" s="29"/>
      <c r="HK576" s="29"/>
      <c r="HL576" s="29"/>
      <c r="HM576" s="29"/>
      <c r="HN576" s="29"/>
      <c r="HO576" s="29"/>
      <c r="HP576" s="29"/>
      <c r="HQ576" s="29"/>
      <c r="HR576" s="29"/>
    </row>
    <row r="577" spans="1:226">
      <c r="A577" s="4"/>
      <c r="B577" s="127"/>
      <c r="C577" s="127"/>
      <c r="D577" s="127"/>
      <c r="E577" s="127"/>
      <c r="F577" s="128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4"/>
      <c r="AQ577" s="4"/>
      <c r="GT577" s="29"/>
      <c r="GU577" s="29"/>
      <c r="GV577" s="29"/>
      <c r="GW577" s="29"/>
      <c r="GX577" s="29"/>
      <c r="GY577" s="29"/>
      <c r="GZ577" s="29"/>
      <c r="HA577" s="29"/>
      <c r="HB577" s="29"/>
      <c r="HC577" s="29"/>
      <c r="HD577" s="29"/>
      <c r="HE577" s="29"/>
      <c r="HF577" s="29"/>
      <c r="HG577" s="29"/>
      <c r="HH577" s="29"/>
      <c r="HI577" s="29"/>
      <c r="HJ577" s="29"/>
      <c r="HK577" s="29"/>
      <c r="HL577" s="29"/>
      <c r="HM577" s="29"/>
      <c r="HN577" s="29"/>
      <c r="HO577" s="29"/>
      <c r="HP577" s="29"/>
      <c r="HQ577" s="29"/>
      <c r="HR577" s="29"/>
    </row>
    <row r="578" spans="1:226">
      <c r="A578" s="4"/>
      <c r="B578" s="127"/>
      <c r="C578" s="127"/>
      <c r="D578" s="127"/>
      <c r="E578" s="127"/>
      <c r="F578" s="128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4"/>
      <c r="AQ578" s="4"/>
      <c r="GT578" s="29"/>
      <c r="GU578" s="29"/>
      <c r="GV578" s="29"/>
      <c r="GW578" s="29"/>
      <c r="GX578" s="29"/>
      <c r="GY578" s="29"/>
      <c r="GZ578" s="29"/>
      <c r="HA578" s="29"/>
      <c r="HB578" s="29"/>
      <c r="HC578" s="29"/>
      <c r="HD578" s="29"/>
      <c r="HE578" s="29"/>
      <c r="HF578" s="29"/>
      <c r="HG578" s="29"/>
      <c r="HH578" s="29"/>
      <c r="HI578" s="29"/>
      <c r="HJ578" s="29"/>
      <c r="HK578" s="29"/>
      <c r="HL578" s="29"/>
      <c r="HM578" s="29"/>
      <c r="HN578" s="29"/>
      <c r="HO578" s="29"/>
      <c r="HP578" s="29"/>
      <c r="HQ578" s="29"/>
      <c r="HR578" s="29"/>
    </row>
    <row r="579" spans="1:226">
      <c r="A579" s="4"/>
      <c r="B579" s="127"/>
      <c r="C579" s="127"/>
      <c r="D579" s="127"/>
      <c r="E579" s="127"/>
      <c r="F579" s="128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4"/>
      <c r="AQ579" s="4"/>
      <c r="GT579" s="29"/>
      <c r="GU579" s="29"/>
      <c r="GV579" s="29"/>
      <c r="GW579" s="29"/>
      <c r="GX579" s="29"/>
      <c r="GY579" s="29"/>
      <c r="GZ579" s="29"/>
      <c r="HA579" s="29"/>
      <c r="HB579" s="29"/>
      <c r="HC579" s="29"/>
      <c r="HD579" s="29"/>
      <c r="HE579" s="29"/>
      <c r="HF579" s="29"/>
      <c r="HG579" s="29"/>
      <c r="HH579" s="29"/>
      <c r="HI579" s="29"/>
      <c r="HJ579" s="29"/>
      <c r="HK579" s="29"/>
      <c r="HL579" s="29"/>
      <c r="HM579" s="29"/>
      <c r="HN579" s="29"/>
      <c r="HO579" s="29"/>
      <c r="HP579" s="29"/>
      <c r="HQ579" s="29"/>
      <c r="HR579" s="29"/>
    </row>
    <row r="580" spans="1:226">
      <c r="A580" s="4"/>
      <c r="B580" s="127"/>
      <c r="C580" s="127"/>
      <c r="D580" s="127"/>
      <c r="E580" s="127"/>
      <c r="F580" s="128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4"/>
      <c r="AQ580" s="4"/>
      <c r="GT580" s="29"/>
      <c r="GU580" s="29"/>
      <c r="GV580" s="29"/>
      <c r="GW580" s="29"/>
      <c r="GX580" s="29"/>
      <c r="GY580" s="29"/>
      <c r="GZ580" s="29"/>
      <c r="HA580" s="29"/>
      <c r="HB580" s="29"/>
      <c r="HC580" s="29"/>
      <c r="HD580" s="29"/>
      <c r="HE580" s="29"/>
      <c r="HF580" s="29"/>
      <c r="HG580" s="29"/>
      <c r="HH580" s="29"/>
      <c r="HI580" s="29"/>
      <c r="HJ580" s="29"/>
      <c r="HK580" s="29"/>
      <c r="HL580" s="29"/>
      <c r="HM580" s="29"/>
      <c r="HN580" s="29"/>
      <c r="HO580" s="29"/>
      <c r="HP580" s="29"/>
      <c r="HQ580" s="29"/>
      <c r="HR580" s="29"/>
    </row>
    <row r="581" spans="1:226">
      <c r="A581" s="4"/>
      <c r="B581" s="127"/>
      <c r="C581" s="127"/>
      <c r="D581" s="127"/>
      <c r="E581" s="127"/>
      <c r="F581" s="128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4"/>
      <c r="AQ581" s="4"/>
      <c r="GT581" s="29"/>
      <c r="GU581" s="29"/>
      <c r="GV581" s="29"/>
      <c r="GW581" s="29"/>
      <c r="GX581" s="29"/>
      <c r="GY581" s="29"/>
      <c r="GZ581" s="29"/>
      <c r="HA581" s="29"/>
      <c r="HB581" s="29"/>
      <c r="HC581" s="29"/>
      <c r="HD581" s="29"/>
      <c r="HE581" s="29"/>
      <c r="HF581" s="29"/>
      <c r="HG581" s="29"/>
      <c r="HH581" s="29"/>
      <c r="HI581" s="29"/>
      <c r="HJ581" s="29"/>
      <c r="HK581" s="29"/>
      <c r="HL581" s="29"/>
      <c r="HM581" s="29"/>
      <c r="HN581" s="29"/>
      <c r="HO581" s="29"/>
      <c r="HP581" s="29"/>
      <c r="HQ581" s="29"/>
      <c r="HR581" s="29"/>
    </row>
    <row r="582" spans="1:226">
      <c r="A582" s="4"/>
      <c r="B582" s="127"/>
      <c r="C582" s="127"/>
      <c r="D582" s="127"/>
      <c r="E582" s="127"/>
      <c r="F582" s="128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4"/>
      <c r="AQ582" s="4"/>
      <c r="GT582" s="29"/>
      <c r="GU582" s="29"/>
      <c r="GV582" s="29"/>
      <c r="GW582" s="29"/>
      <c r="GX582" s="29"/>
      <c r="GY582" s="29"/>
      <c r="GZ582" s="29"/>
      <c r="HA582" s="29"/>
      <c r="HB582" s="29"/>
      <c r="HC582" s="29"/>
      <c r="HD582" s="29"/>
      <c r="HE582" s="29"/>
      <c r="HF582" s="29"/>
      <c r="HG582" s="29"/>
      <c r="HH582" s="29"/>
      <c r="HI582" s="29"/>
      <c r="HJ582" s="29"/>
      <c r="HK582" s="29"/>
      <c r="HL582" s="29"/>
      <c r="HM582" s="29"/>
      <c r="HN582" s="29"/>
      <c r="HO582" s="29"/>
      <c r="HP582" s="29"/>
      <c r="HQ582" s="29"/>
      <c r="HR582" s="29"/>
    </row>
    <row r="583" spans="1:226">
      <c r="A583" s="4"/>
      <c r="B583" s="127"/>
      <c r="C583" s="127"/>
      <c r="D583" s="127"/>
      <c r="E583" s="127"/>
      <c r="F583" s="128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4"/>
      <c r="AQ583" s="4"/>
      <c r="GT583" s="29"/>
      <c r="GU583" s="29"/>
      <c r="GV583" s="29"/>
      <c r="GW583" s="29"/>
      <c r="GX583" s="29"/>
      <c r="GY583" s="29"/>
      <c r="GZ583" s="29"/>
      <c r="HA583" s="29"/>
      <c r="HB583" s="29"/>
      <c r="HC583" s="29"/>
      <c r="HD583" s="29"/>
      <c r="HE583" s="29"/>
      <c r="HF583" s="29"/>
      <c r="HG583" s="29"/>
      <c r="HH583" s="29"/>
      <c r="HI583" s="29"/>
      <c r="HJ583" s="29"/>
      <c r="HK583" s="29"/>
      <c r="HL583" s="29"/>
      <c r="HM583" s="29"/>
      <c r="HN583" s="29"/>
      <c r="HO583" s="29"/>
      <c r="HP583" s="29"/>
      <c r="HQ583" s="29"/>
      <c r="HR583" s="29"/>
    </row>
    <row r="584" spans="1:226">
      <c r="A584" s="4"/>
      <c r="B584" s="127"/>
      <c r="C584" s="127"/>
      <c r="D584" s="127"/>
      <c r="E584" s="127"/>
      <c r="F584" s="128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4"/>
      <c r="AQ584" s="4"/>
      <c r="GT584" s="29"/>
      <c r="GU584" s="29"/>
      <c r="GV584" s="29"/>
      <c r="GW584" s="29"/>
      <c r="GX584" s="29"/>
      <c r="GY584" s="29"/>
      <c r="GZ584" s="29"/>
      <c r="HA584" s="29"/>
      <c r="HB584" s="29"/>
      <c r="HC584" s="29"/>
      <c r="HD584" s="29"/>
      <c r="HE584" s="29"/>
      <c r="HF584" s="29"/>
      <c r="HG584" s="29"/>
      <c r="HH584" s="29"/>
      <c r="HI584" s="29"/>
      <c r="HJ584" s="29"/>
      <c r="HK584" s="29"/>
      <c r="HL584" s="29"/>
      <c r="HM584" s="29"/>
      <c r="HN584" s="29"/>
      <c r="HO584" s="29"/>
      <c r="HP584" s="29"/>
      <c r="HQ584" s="29"/>
      <c r="HR584" s="29"/>
    </row>
    <row r="585" spans="1:226">
      <c r="A585" s="4"/>
      <c r="B585" s="127"/>
      <c r="C585" s="127"/>
      <c r="D585" s="127"/>
      <c r="E585" s="127"/>
      <c r="F585" s="128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4"/>
      <c r="AQ585" s="4"/>
      <c r="GT585" s="29"/>
      <c r="GU585" s="29"/>
      <c r="GV585" s="29"/>
      <c r="GW585" s="29"/>
      <c r="GX585" s="29"/>
      <c r="GY585" s="29"/>
      <c r="GZ585" s="29"/>
      <c r="HA585" s="29"/>
      <c r="HB585" s="29"/>
      <c r="HC585" s="29"/>
      <c r="HD585" s="29"/>
      <c r="HE585" s="29"/>
      <c r="HF585" s="29"/>
      <c r="HG585" s="29"/>
      <c r="HH585" s="29"/>
      <c r="HI585" s="29"/>
      <c r="HJ585" s="29"/>
      <c r="HK585" s="29"/>
      <c r="HL585" s="29"/>
      <c r="HM585" s="29"/>
      <c r="HN585" s="29"/>
      <c r="HO585" s="29"/>
      <c r="HP585" s="29"/>
      <c r="HQ585" s="29"/>
      <c r="HR585" s="29"/>
    </row>
    <row r="586" spans="1:226">
      <c r="A586" s="4"/>
      <c r="B586" s="127"/>
      <c r="C586" s="127"/>
      <c r="D586" s="127"/>
      <c r="E586" s="127"/>
      <c r="F586" s="128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4"/>
      <c r="AQ586" s="4"/>
      <c r="GT586" s="29"/>
      <c r="GU586" s="29"/>
      <c r="GV586" s="29"/>
      <c r="GW586" s="29"/>
      <c r="GX586" s="29"/>
      <c r="GY586" s="29"/>
      <c r="GZ586" s="29"/>
      <c r="HA586" s="29"/>
      <c r="HB586" s="29"/>
      <c r="HC586" s="29"/>
      <c r="HD586" s="29"/>
      <c r="HE586" s="29"/>
      <c r="HF586" s="29"/>
      <c r="HG586" s="29"/>
      <c r="HH586" s="29"/>
      <c r="HI586" s="29"/>
      <c r="HJ586" s="29"/>
      <c r="HK586" s="29"/>
      <c r="HL586" s="29"/>
      <c r="HM586" s="29"/>
      <c r="HN586" s="29"/>
      <c r="HO586" s="29"/>
      <c r="HP586" s="29"/>
      <c r="HQ586" s="29"/>
      <c r="HR586" s="29"/>
    </row>
    <row r="587" spans="1:226">
      <c r="A587" s="4"/>
      <c r="B587" s="127"/>
      <c r="C587" s="127"/>
      <c r="D587" s="127"/>
      <c r="E587" s="127"/>
      <c r="F587" s="128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4"/>
      <c r="AQ587" s="4"/>
      <c r="GT587" s="29"/>
      <c r="GU587" s="29"/>
      <c r="GV587" s="29"/>
      <c r="GW587" s="29"/>
      <c r="GX587" s="29"/>
      <c r="GY587" s="29"/>
      <c r="GZ587" s="29"/>
      <c r="HA587" s="29"/>
      <c r="HB587" s="29"/>
      <c r="HC587" s="29"/>
      <c r="HD587" s="29"/>
      <c r="HE587" s="29"/>
      <c r="HF587" s="29"/>
      <c r="HG587" s="29"/>
      <c r="HH587" s="29"/>
      <c r="HI587" s="29"/>
      <c r="HJ587" s="29"/>
      <c r="HK587" s="29"/>
      <c r="HL587" s="29"/>
      <c r="HM587" s="29"/>
      <c r="HN587" s="29"/>
      <c r="HO587" s="29"/>
      <c r="HP587" s="29"/>
      <c r="HQ587" s="29"/>
      <c r="HR587" s="29"/>
    </row>
    <row r="588" spans="1:226">
      <c r="A588" s="4"/>
      <c r="B588" s="127"/>
      <c r="C588" s="127"/>
      <c r="D588" s="127"/>
      <c r="E588" s="127"/>
      <c r="F588" s="128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4"/>
      <c r="AQ588" s="4"/>
      <c r="GT588" s="29"/>
      <c r="GU588" s="29"/>
      <c r="GV588" s="29"/>
      <c r="GW588" s="29"/>
      <c r="GX588" s="29"/>
      <c r="GY588" s="29"/>
      <c r="GZ588" s="29"/>
      <c r="HA588" s="29"/>
      <c r="HB588" s="29"/>
      <c r="HC588" s="29"/>
      <c r="HD588" s="29"/>
      <c r="HE588" s="29"/>
      <c r="HF588" s="29"/>
      <c r="HG588" s="29"/>
      <c r="HH588" s="29"/>
      <c r="HI588" s="29"/>
      <c r="HJ588" s="29"/>
      <c r="HK588" s="29"/>
      <c r="HL588" s="29"/>
      <c r="HM588" s="29"/>
      <c r="HN588" s="29"/>
      <c r="HO588" s="29"/>
      <c r="HP588" s="29"/>
      <c r="HQ588" s="29"/>
      <c r="HR588" s="29"/>
    </row>
    <row r="589" spans="1:226">
      <c r="A589" s="4"/>
      <c r="B589" s="127"/>
      <c r="C589" s="127"/>
      <c r="D589" s="127"/>
      <c r="E589" s="127"/>
      <c r="F589" s="128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4"/>
      <c r="AQ589" s="4"/>
      <c r="GT589" s="29"/>
      <c r="GU589" s="29"/>
      <c r="GV589" s="29"/>
      <c r="GW589" s="29"/>
      <c r="GX589" s="29"/>
      <c r="GY589" s="29"/>
      <c r="GZ589" s="29"/>
      <c r="HA589" s="29"/>
      <c r="HB589" s="29"/>
      <c r="HC589" s="29"/>
      <c r="HD589" s="29"/>
      <c r="HE589" s="29"/>
      <c r="HF589" s="29"/>
      <c r="HG589" s="29"/>
      <c r="HH589" s="29"/>
      <c r="HI589" s="29"/>
      <c r="HJ589" s="29"/>
      <c r="HK589" s="29"/>
      <c r="HL589" s="29"/>
      <c r="HM589" s="29"/>
      <c r="HN589" s="29"/>
      <c r="HO589" s="29"/>
      <c r="HP589" s="29"/>
      <c r="HQ589" s="29"/>
      <c r="HR589" s="29"/>
    </row>
    <row r="590" spans="1:226">
      <c r="A590" s="4"/>
      <c r="B590" s="127"/>
      <c r="C590" s="127"/>
      <c r="D590" s="127"/>
      <c r="E590" s="127"/>
      <c r="F590" s="128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4"/>
      <c r="AQ590" s="4"/>
      <c r="GT590" s="29"/>
      <c r="GU590" s="29"/>
      <c r="GV590" s="29"/>
      <c r="GW590" s="29"/>
      <c r="GX590" s="29"/>
      <c r="GY590" s="29"/>
      <c r="GZ590" s="29"/>
      <c r="HA590" s="29"/>
      <c r="HB590" s="29"/>
      <c r="HC590" s="29"/>
      <c r="HD590" s="29"/>
      <c r="HE590" s="29"/>
      <c r="HF590" s="29"/>
      <c r="HG590" s="29"/>
      <c r="HH590" s="29"/>
      <c r="HI590" s="29"/>
      <c r="HJ590" s="29"/>
      <c r="HK590" s="29"/>
      <c r="HL590" s="29"/>
      <c r="HM590" s="29"/>
      <c r="HN590" s="29"/>
      <c r="HO590" s="29"/>
      <c r="HP590" s="29"/>
      <c r="HQ590" s="29"/>
      <c r="HR590" s="29"/>
    </row>
    <row r="591" spans="1:226">
      <c r="A591" s="4"/>
      <c r="B591" s="127"/>
      <c r="C591" s="127"/>
      <c r="D591" s="127"/>
      <c r="E591" s="127"/>
      <c r="F591" s="128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4"/>
      <c r="AQ591" s="4"/>
      <c r="GT591" s="29"/>
      <c r="GU591" s="29"/>
      <c r="GV591" s="29"/>
      <c r="GW591" s="29"/>
      <c r="GX591" s="29"/>
      <c r="GY591" s="29"/>
      <c r="GZ591" s="29"/>
      <c r="HA591" s="29"/>
      <c r="HB591" s="29"/>
      <c r="HC591" s="29"/>
      <c r="HD591" s="29"/>
      <c r="HE591" s="29"/>
      <c r="HF591" s="29"/>
      <c r="HG591" s="29"/>
      <c r="HH591" s="29"/>
      <c r="HI591" s="29"/>
      <c r="HJ591" s="29"/>
      <c r="HK591" s="29"/>
      <c r="HL591" s="29"/>
      <c r="HM591" s="29"/>
      <c r="HN591" s="29"/>
      <c r="HO591" s="29"/>
      <c r="HP591" s="29"/>
      <c r="HQ591" s="29"/>
      <c r="HR591" s="29"/>
    </row>
    <row r="592" spans="1:226">
      <c r="A592" s="4"/>
      <c r="B592" s="127"/>
      <c r="C592" s="127"/>
      <c r="D592" s="127"/>
      <c r="E592" s="127"/>
      <c r="F592" s="128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4"/>
      <c r="AQ592" s="4"/>
      <c r="GT592" s="29"/>
      <c r="GU592" s="29"/>
      <c r="GV592" s="29"/>
      <c r="GW592" s="29"/>
      <c r="GX592" s="29"/>
      <c r="GY592" s="29"/>
      <c r="GZ592" s="29"/>
      <c r="HA592" s="29"/>
      <c r="HB592" s="29"/>
      <c r="HC592" s="29"/>
      <c r="HD592" s="29"/>
      <c r="HE592" s="29"/>
      <c r="HF592" s="29"/>
      <c r="HG592" s="29"/>
      <c r="HH592" s="29"/>
      <c r="HI592" s="29"/>
      <c r="HJ592" s="29"/>
      <c r="HK592" s="29"/>
      <c r="HL592" s="29"/>
      <c r="HM592" s="29"/>
      <c r="HN592" s="29"/>
      <c r="HO592" s="29"/>
      <c r="HP592" s="29"/>
      <c r="HQ592" s="29"/>
      <c r="HR592" s="29"/>
    </row>
    <row r="593" spans="1:226">
      <c r="A593" s="4"/>
      <c r="B593" s="127"/>
      <c r="C593" s="127"/>
      <c r="D593" s="127"/>
      <c r="E593" s="127"/>
      <c r="F593" s="128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4"/>
      <c r="AQ593" s="4"/>
      <c r="GT593" s="29"/>
      <c r="GU593" s="29"/>
      <c r="GV593" s="29"/>
      <c r="GW593" s="29"/>
      <c r="GX593" s="29"/>
      <c r="GY593" s="29"/>
      <c r="GZ593" s="29"/>
      <c r="HA593" s="29"/>
      <c r="HB593" s="29"/>
      <c r="HC593" s="29"/>
      <c r="HD593" s="29"/>
      <c r="HE593" s="29"/>
      <c r="HF593" s="29"/>
      <c r="HG593" s="29"/>
      <c r="HH593" s="29"/>
      <c r="HI593" s="29"/>
      <c r="HJ593" s="29"/>
      <c r="HK593" s="29"/>
      <c r="HL593" s="29"/>
      <c r="HM593" s="29"/>
      <c r="HN593" s="29"/>
      <c r="HO593" s="29"/>
      <c r="HP593" s="29"/>
      <c r="HQ593" s="29"/>
      <c r="HR593" s="29"/>
    </row>
    <row r="594" spans="1:226">
      <c r="A594" s="4"/>
      <c r="B594" s="127"/>
      <c r="C594" s="127"/>
      <c r="D594" s="127"/>
      <c r="E594" s="127"/>
      <c r="F594" s="128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4"/>
      <c r="AQ594" s="4"/>
      <c r="GT594" s="29"/>
      <c r="GU594" s="29"/>
      <c r="GV594" s="29"/>
      <c r="GW594" s="29"/>
      <c r="GX594" s="29"/>
      <c r="GY594" s="29"/>
      <c r="GZ594" s="29"/>
      <c r="HA594" s="29"/>
      <c r="HB594" s="29"/>
      <c r="HC594" s="29"/>
      <c r="HD594" s="29"/>
      <c r="HE594" s="29"/>
      <c r="HF594" s="29"/>
      <c r="HG594" s="29"/>
      <c r="HH594" s="29"/>
      <c r="HI594" s="29"/>
      <c r="HJ594" s="29"/>
      <c r="HK594" s="29"/>
      <c r="HL594" s="29"/>
      <c r="HM594" s="29"/>
      <c r="HN594" s="29"/>
      <c r="HO594" s="29"/>
      <c r="HP594" s="29"/>
      <c r="HQ594" s="29"/>
      <c r="HR594" s="29"/>
    </row>
    <row r="595" spans="1:226">
      <c r="A595" s="4"/>
      <c r="B595" s="127"/>
      <c r="C595" s="127"/>
      <c r="D595" s="127"/>
      <c r="E595" s="127"/>
      <c r="F595" s="128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4"/>
      <c r="AQ595" s="4"/>
      <c r="GT595" s="29"/>
      <c r="GU595" s="29"/>
      <c r="GV595" s="29"/>
      <c r="GW595" s="29"/>
      <c r="GX595" s="29"/>
      <c r="GY595" s="29"/>
      <c r="GZ595" s="29"/>
      <c r="HA595" s="29"/>
      <c r="HB595" s="29"/>
      <c r="HC595" s="29"/>
      <c r="HD595" s="29"/>
      <c r="HE595" s="29"/>
      <c r="HF595" s="29"/>
      <c r="HG595" s="29"/>
      <c r="HH595" s="29"/>
      <c r="HI595" s="29"/>
      <c r="HJ595" s="29"/>
      <c r="HK595" s="29"/>
      <c r="HL595" s="29"/>
      <c r="HM595" s="29"/>
      <c r="HN595" s="29"/>
      <c r="HO595" s="29"/>
      <c r="HP595" s="29"/>
      <c r="HQ595" s="29"/>
      <c r="HR595" s="29"/>
    </row>
    <row r="596" spans="1:226">
      <c r="A596" s="4"/>
      <c r="B596" s="127"/>
      <c r="C596" s="127"/>
      <c r="D596" s="127"/>
      <c r="E596" s="127"/>
      <c r="F596" s="128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4"/>
      <c r="AQ596" s="4"/>
      <c r="GT596" s="29"/>
      <c r="GU596" s="29"/>
      <c r="GV596" s="29"/>
      <c r="GW596" s="29"/>
      <c r="GX596" s="29"/>
      <c r="GY596" s="29"/>
      <c r="GZ596" s="29"/>
      <c r="HA596" s="29"/>
      <c r="HB596" s="29"/>
      <c r="HC596" s="29"/>
      <c r="HD596" s="29"/>
      <c r="HE596" s="29"/>
      <c r="HF596" s="29"/>
      <c r="HG596" s="29"/>
      <c r="HH596" s="29"/>
      <c r="HI596" s="29"/>
      <c r="HJ596" s="29"/>
      <c r="HK596" s="29"/>
      <c r="HL596" s="29"/>
      <c r="HM596" s="29"/>
      <c r="HN596" s="29"/>
      <c r="HO596" s="29"/>
      <c r="HP596" s="29"/>
      <c r="HQ596" s="29"/>
      <c r="HR596" s="29"/>
    </row>
    <row r="597" spans="1:226">
      <c r="A597" s="4"/>
      <c r="B597" s="127"/>
      <c r="C597" s="127"/>
      <c r="D597" s="127"/>
      <c r="E597" s="127"/>
      <c r="F597" s="128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4"/>
      <c r="AQ597" s="4"/>
      <c r="GT597" s="29"/>
      <c r="GU597" s="29"/>
      <c r="GV597" s="29"/>
      <c r="GW597" s="29"/>
      <c r="GX597" s="29"/>
      <c r="GY597" s="29"/>
      <c r="GZ597" s="29"/>
      <c r="HA597" s="29"/>
      <c r="HB597" s="29"/>
      <c r="HC597" s="29"/>
      <c r="HD597" s="29"/>
      <c r="HE597" s="29"/>
      <c r="HF597" s="29"/>
      <c r="HG597" s="29"/>
      <c r="HH597" s="29"/>
      <c r="HI597" s="29"/>
      <c r="HJ597" s="29"/>
      <c r="HK597" s="29"/>
      <c r="HL597" s="29"/>
      <c r="HM597" s="29"/>
      <c r="HN597" s="29"/>
      <c r="HO597" s="29"/>
      <c r="HP597" s="29"/>
      <c r="HQ597" s="29"/>
      <c r="HR597" s="29"/>
    </row>
    <row r="598" spans="1:226">
      <c r="A598" s="4"/>
      <c r="B598" s="127"/>
      <c r="C598" s="127"/>
      <c r="D598" s="127"/>
      <c r="E598" s="127"/>
      <c r="F598" s="128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4"/>
      <c r="AQ598" s="4"/>
      <c r="GT598" s="29"/>
      <c r="GU598" s="29"/>
      <c r="GV598" s="29"/>
      <c r="GW598" s="29"/>
      <c r="GX598" s="29"/>
      <c r="GY598" s="29"/>
      <c r="GZ598" s="29"/>
      <c r="HA598" s="29"/>
      <c r="HB598" s="29"/>
      <c r="HC598" s="29"/>
      <c r="HD598" s="29"/>
      <c r="HE598" s="29"/>
      <c r="HF598" s="29"/>
      <c r="HG598" s="29"/>
      <c r="HH598" s="29"/>
      <c r="HI598" s="29"/>
      <c r="HJ598" s="29"/>
      <c r="HK598" s="29"/>
      <c r="HL598" s="29"/>
      <c r="HM598" s="29"/>
      <c r="HN598" s="29"/>
      <c r="HO598" s="29"/>
      <c r="HP598" s="29"/>
      <c r="HQ598" s="29"/>
      <c r="HR598" s="29"/>
    </row>
    <row r="599" spans="1:226">
      <c r="A599" s="4"/>
      <c r="B599" s="127"/>
      <c r="C599" s="127"/>
      <c r="D599" s="127"/>
      <c r="E599" s="127"/>
      <c r="F599" s="128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4"/>
      <c r="AQ599" s="4"/>
      <c r="GT599" s="29"/>
      <c r="GU599" s="29"/>
      <c r="GV599" s="29"/>
      <c r="GW599" s="29"/>
      <c r="GX599" s="29"/>
      <c r="GY599" s="29"/>
      <c r="GZ599" s="29"/>
      <c r="HA599" s="29"/>
      <c r="HB599" s="29"/>
      <c r="HC599" s="29"/>
      <c r="HD599" s="29"/>
      <c r="HE599" s="29"/>
      <c r="HF599" s="29"/>
      <c r="HG599" s="29"/>
      <c r="HH599" s="29"/>
      <c r="HI599" s="29"/>
      <c r="HJ599" s="29"/>
      <c r="HK599" s="29"/>
      <c r="HL599" s="29"/>
      <c r="HM599" s="29"/>
      <c r="HN599" s="29"/>
      <c r="HO599" s="29"/>
      <c r="HP599" s="29"/>
      <c r="HQ599" s="29"/>
      <c r="HR599" s="29"/>
    </row>
    <row r="600" spans="1:226">
      <c r="A600" s="4"/>
      <c r="B600" s="127"/>
      <c r="C600" s="127"/>
      <c r="D600" s="127"/>
      <c r="E600" s="127"/>
      <c r="F600" s="128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4"/>
      <c r="AQ600" s="4"/>
      <c r="GT600" s="29"/>
      <c r="GU600" s="29"/>
      <c r="GV600" s="29"/>
      <c r="GW600" s="29"/>
      <c r="GX600" s="29"/>
      <c r="GY600" s="29"/>
      <c r="GZ600" s="29"/>
      <c r="HA600" s="29"/>
      <c r="HB600" s="29"/>
      <c r="HC600" s="29"/>
      <c r="HD600" s="29"/>
      <c r="HE600" s="29"/>
      <c r="HF600" s="29"/>
      <c r="HG600" s="29"/>
      <c r="HH600" s="29"/>
      <c r="HI600" s="29"/>
      <c r="HJ600" s="29"/>
      <c r="HK600" s="29"/>
      <c r="HL600" s="29"/>
      <c r="HM600" s="29"/>
      <c r="HN600" s="29"/>
      <c r="HO600" s="29"/>
      <c r="HP600" s="29"/>
      <c r="HQ600" s="29"/>
      <c r="HR600" s="29"/>
    </row>
    <row r="601" spans="1:226">
      <c r="A601" s="4"/>
      <c r="B601" s="127"/>
      <c r="C601" s="127"/>
      <c r="D601" s="127"/>
      <c r="E601" s="127"/>
      <c r="F601" s="128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4"/>
      <c r="AQ601" s="4"/>
      <c r="GT601" s="29"/>
      <c r="GU601" s="29"/>
      <c r="GV601" s="29"/>
      <c r="GW601" s="29"/>
      <c r="GX601" s="29"/>
      <c r="GY601" s="29"/>
      <c r="GZ601" s="29"/>
      <c r="HA601" s="29"/>
      <c r="HB601" s="29"/>
      <c r="HC601" s="29"/>
      <c r="HD601" s="29"/>
      <c r="HE601" s="29"/>
      <c r="HF601" s="29"/>
      <c r="HG601" s="29"/>
      <c r="HH601" s="29"/>
      <c r="HI601" s="29"/>
      <c r="HJ601" s="29"/>
      <c r="HK601" s="29"/>
      <c r="HL601" s="29"/>
      <c r="HM601" s="29"/>
      <c r="HN601" s="29"/>
      <c r="HO601" s="29"/>
      <c r="HP601" s="29"/>
      <c r="HQ601" s="29"/>
      <c r="HR601" s="29"/>
    </row>
    <row r="602" spans="1:226">
      <c r="A602" s="4"/>
      <c r="B602" s="127"/>
      <c r="C602" s="127"/>
      <c r="D602" s="127"/>
      <c r="E602" s="127"/>
      <c r="F602" s="128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4"/>
      <c r="AQ602" s="4"/>
      <c r="GT602" s="29"/>
      <c r="GU602" s="29"/>
      <c r="GV602" s="29"/>
      <c r="GW602" s="29"/>
      <c r="GX602" s="29"/>
      <c r="GY602" s="29"/>
      <c r="GZ602" s="29"/>
      <c r="HA602" s="29"/>
      <c r="HB602" s="29"/>
      <c r="HC602" s="29"/>
      <c r="HD602" s="29"/>
      <c r="HE602" s="29"/>
      <c r="HF602" s="29"/>
      <c r="HG602" s="29"/>
      <c r="HH602" s="29"/>
      <c r="HI602" s="29"/>
      <c r="HJ602" s="29"/>
      <c r="HK602" s="29"/>
      <c r="HL602" s="29"/>
      <c r="HM602" s="29"/>
      <c r="HN602" s="29"/>
      <c r="HO602" s="29"/>
      <c r="HP602" s="29"/>
      <c r="HQ602" s="29"/>
      <c r="HR602" s="29"/>
    </row>
    <row r="603" spans="1:226">
      <c r="A603" s="4"/>
      <c r="B603" s="127"/>
      <c r="C603" s="127"/>
      <c r="D603" s="127"/>
      <c r="E603" s="127"/>
      <c r="F603" s="128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4"/>
      <c r="AQ603" s="4"/>
      <c r="GT603" s="29"/>
      <c r="GU603" s="29"/>
      <c r="GV603" s="29"/>
      <c r="GW603" s="29"/>
      <c r="GX603" s="29"/>
      <c r="GY603" s="29"/>
      <c r="GZ603" s="29"/>
      <c r="HA603" s="29"/>
      <c r="HB603" s="29"/>
      <c r="HC603" s="29"/>
      <c r="HD603" s="29"/>
      <c r="HE603" s="29"/>
      <c r="HF603" s="29"/>
      <c r="HG603" s="29"/>
      <c r="HH603" s="29"/>
      <c r="HI603" s="29"/>
      <c r="HJ603" s="29"/>
      <c r="HK603" s="29"/>
      <c r="HL603" s="29"/>
      <c r="HM603" s="29"/>
      <c r="HN603" s="29"/>
      <c r="HO603" s="29"/>
      <c r="HP603" s="29"/>
      <c r="HQ603" s="29"/>
      <c r="HR603" s="29"/>
    </row>
    <row r="604" spans="1:226">
      <c r="A604" s="4"/>
      <c r="B604" s="127"/>
      <c r="C604" s="127"/>
      <c r="D604" s="127"/>
      <c r="E604" s="127"/>
      <c r="F604" s="128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4"/>
      <c r="AQ604" s="4"/>
      <c r="GT604" s="29"/>
      <c r="GU604" s="29"/>
      <c r="GV604" s="29"/>
      <c r="GW604" s="29"/>
      <c r="GX604" s="29"/>
      <c r="GY604" s="29"/>
      <c r="GZ604" s="29"/>
      <c r="HA604" s="29"/>
      <c r="HB604" s="29"/>
      <c r="HC604" s="29"/>
      <c r="HD604" s="29"/>
      <c r="HE604" s="29"/>
      <c r="HF604" s="29"/>
      <c r="HG604" s="29"/>
      <c r="HH604" s="29"/>
      <c r="HI604" s="29"/>
      <c r="HJ604" s="29"/>
      <c r="HK604" s="29"/>
      <c r="HL604" s="29"/>
      <c r="HM604" s="29"/>
      <c r="HN604" s="29"/>
      <c r="HO604" s="29"/>
      <c r="HP604" s="29"/>
      <c r="HQ604" s="29"/>
      <c r="HR604" s="29"/>
    </row>
    <row r="605" spans="1:226">
      <c r="A605" s="4"/>
      <c r="B605" s="127"/>
      <c r="C605" s="127"/>
      <c r="D605" s="127"/>
      <c r="E605" s="127"/>
      <c r="F605" s="128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4"/>
      <c r="AQ605" s="4"/>
      <c r="GT605" s="29"/>
      <c r="GU605" s="29"/>
      <c r="GV605" s="29"/>
      <c r="GW605" s="29"/>
      <c r="GX605" s="29"/>
      <c r="GY605" s="29"/>
      <c r="GZ605" s="29"/>
      <c r="HA605" s="29"/>
      <c r="HB605" s="29"/>
      <c r="HC605" s="29"/>
      <c r="HD605" s="29"/>
      <c r="HE605" s="29"/>
      <c r="HF605" s="29"/>
      <c r="HG605" s="29"/>
      <c r="HH605" s="29"/>
      <c r="HI605" s="29"/>
      <c r="HJ605" s="29"/>
      <c r="HK605" s="29"/>
      <c r="HL605" s="29"/>
      <c r="HM605" s="29"/>
      <c r="HN605" s="29"/>
      <c r="HO605" s="29"/>
      <c r="HP605" s="29"/>
      <c r="HQ605" s="29"/>
      <c r="HR605" s="29"/>
    </row>
    <row r="606" spans="1:226">
      <c r="A606" s="4"/>
      <c r="B606" s="127"/>
      <c r="C606" s="127"/>
      <c r="D606" s="127"/>
      <c r="E606" s="127"/>
      <c r="F606" s="128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4"/>
      <c r="AQ606" s="4"/>
      <c r="GT606" s="29"/>
      <c r="GU606" s="29"/>
      <c r="GV606" s="29"/>
      <c r="GW606" s="29"/>
      <c r="GX606" s="29"/>
      <c r="GY606" s="29"/>
      <c r="GZ606" s="29"/>
      <c r="HA606" s="29"/>
      <c r="HB606" s="29"/>
      <c r="HC606" s="29"/>
      <c r="HD606" s="29"/>
      <c r="HE606" s="29"/>
      <c r="HF606" s="29"/>
      <c r="HG606" s="29"/>
      <c r="HH606" s="29"/>
      <c r="HI606" s="29"/>
      <c r="HJ606" s="29"/>
      <c r="HK606" s="29"/>
      <c r="HL606" s="29"/>
      <c r="HM606" s="29"/>
      <c r="HN606" s="29"/>
      <c r="HO606" s="29"/>
      <c r="HP606" s="29"/>
      <c r="HQ606" s="29"/>
      <c r="HR606" s="29"/>
    </row>
    <row r="607" spans="1:226">
      <c r="A607" s="4"/>
      <c r="B607" s="127"/>
      <c r="C607" s="127"/>
      <c r="D607" s="127"/>
      <c r="E607" s="127"/>
      <c r="F607" s="128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4"/>
      <c r="AQ607" s="4"/>
      <c r="GT607" s="29"/>
      <c r="GU607" s="29"/>
      <c r="GV607" s="29"/>
      <c r="GW607" s="29"/>
      <c r="GX607" s="29"/>
      <c r="GY607" s="29"/>
      <c r="GZ607" s="29"/>
      <c r="HA607" s="29"/>
      <c r="HB607" s="29"/>
      <c r="HC607" s="29"/>
      <c r="HD607" s="29"/>
      <c r="HE607" s="29"/>
      <c r="HF607" s="29"/>
      <c r="HG607" s="29"/>
      <c r="HH607" s="29"/>
      <c r="HI607" s="29"/>
      <c r="HJ607" s="29"/>
      <c r="HK607" s="29"/>
      <c r="HL607" s="29"/>
      <c r="HM607" s="29"/>
      <c r="HN607" s="29"/>
      <c r="HO607" s="29"/>
      <c r="HP607" s="29"/>
      <c r="HQ607" s="29"/>
      <c r="HR607" s="29"/>
    </row>
    <row r="608" spans="1:226">
      <c r="A608" s="4"/>
      <c r="B608" s="127"/>
      <c r="C608" s="127"/>
      <c r="D608" s="127"/>
      <c r="E608" s="127"/>
      <c r="F608" s="128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4"/>
      <c r="AQ608" s="4"/>
      <c r="GT608" s="29"/>
      <c r="GU608" s="29"/>
      <c r="GV608" s="29"/>
      <c r="GW608" s="29"/>
      <c r="GX608" s="29"/>
      <c r="GY608" s="29"/>
      <c r="GZ608" s="29"/>
      <c r="HA608" s="29"/>
      <c r="HB608" s="29"/>
      <c r="HC608" s="29"/>
      <c r="HD608" s="29"/>
      <c r="HE608" s="29"/>
      <c r="HF608" s="29"/>
      <c r="HG608" s="29"/>
      <c r="HH608" s="29"/>
      <c r="HI608" s="29"/>
      <c r="HJ608" s="29"/>
      <c r="HK608" s="29"/>
      <c r="HL608" s="29"/>
      <c r="HM608" s="29"/>
      <c r="HN608" s="29"/>
      <c r="HO608" s="29"/>
      <c r="HP608" s="29"/>
      <c r="HQ608" s="29"/>
      <c r="HR608" s="29"/>
    </row>
    <row r="609" spans="1:226">
      <c r="A609" s="4"/>
      <c r="B609" s="127"/>
      <c r="C609" s="127"/>
      <c r="D609" s="127"/>
      <c r="E609" s="127"/>
      <c r="F609" s="128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4"/>
      <c r="AQ609" s="4"/>
      <c r="GT609" s="29"/>
      <c r="GU609" s="29"/>
      <c r="GV609" s="29"/>
      <c r="GW609" s="29"/>
      <c r="GX609" s="29"/>
      <c r="GY609" s="29"/>
      <c r="GZ609" s="29"/>
      <c r="HA609" s="29"/>
      <c r="HB609" s="29"/>
      <c r="HC609" s="29"/>
      <c r="HD609" s="29"/>
      <c r="HE609" s="29"/>
      <c r="HF609" s="29"/>
      <c r="HG609" s="29"/>
      <c r="HH609" s="29"/>
      <c r="HI609" s="29"/>
      <c r="HJ609" s="29"/>
      <c r="HK609" s="29"/>
      <c r="HL609" s="29"/>
      <c r="HM609" s="29"/>
      <c r="HN609" s="29"/>
      <c r="HO609" s="29"/>
      <c r="HP609" s="29"/>
      <c r="HQ609" s="29"/>
      <c r="HR609" s="29"/>
    </row>
    <row r="610" spans="1:226">
      <c r="A610" s="4"/>
      <c r="B610" s="127"/>
      <c r="C610" s="127"/>
      <c r="D610" s="127"/>
      <c r="E610" s="127"/>
      <c r="F610" s="128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4"/>
      <c r="AQ610" s="4"/>
      <c r="GT610" s="29"/>
      <c r="GU610" s="29"/>
      <c r="GV610" s="29"/>
      <c r="GW610" s="29"/>
      <c r="GX610" s="29"/>
      <c r="GY610" s="29"/>
      <c r="GZ610" s="29"/>
      <c r="HA610" s="29"/>
      <c r="HB610" s="29"/>
      <c r="HC610" s="29"/>
      <c r="HD610" s="29"/>
      <c r="HE610" s="29"/>
      <c r="HF610" s="29"/>
      <c r="HG610" s="29"/>
      <c r="HH610" s="29"/>
      <c r="HI610" s="29"/>
      <c r="HJ610" s="29"/>
      <c r="HK610" s="29"/>
      <c r="HL610" s="29"/>
      <c r="HM610" s="29"/>
      <c r="HN610" s="29"/>
      <c r="HO610" s="29"/>
      <c r="HP610" s="29"/>
      <c r="HQ610" s="29"/>
      <c r="HR610" s="29"/>
    </row>
    <row r="611" spans="1:226">
      <c r="A611" s="4"/>
      <c r="B611" s="127"/>
      <c r="C611" s="127"/>
      <c r="D611" s="127"/>
      <c r="E611" s="127"/>
      <c r="F611" s="128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4"/>
      <c r="AQ611" s="4"/>
      <c r="GT611" s="29"/>
      <c r="GU611" s="29"/>
      <c r="GV611" s="29"/>
      <c r="GW611" s="29"/>
      <c r="GX611" s="29"/>
      <c r="GY611" s="29"/>
      <c r="GZ611" s="29"/>
      <c r="HA611" s="29"/>
      <c r="HB611" s="29"/>
      <c r="HC611" s="29"/>
      <c r="HD611" s="29"/>
      <c r="HE611" s="29"/>
      <c r="HF611" s="29"/>
      <c r="HG611" s="29"/>
      <c r="HH611" s="29"/>
      <c r="HI611" s="29"/>
      <c r="HJ611" s="29"/>
      <c r="HK611" s="29"/>
      <c r="HL611" s="29"/>
      <c r="HM611" s="29"/>
      <c r="HN611" s="29"/>
      <c r="HO611" s="29"/>
      <c r="HP611" s="29"/>
      <c r="HQ611" s="29"/>
      <c r="HR611" s="29"/>
    </row>
    <row r="612" spans="1:226">
      <c r="A612" s="4"/>
      <c r="B612" s="127"/>
      <c r="C612" s="127"/>
      <c r="D612" s="127"/>
      <c r="E612" s="127"/>
      <c r="F612" s="128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4"/>
      <c r="AQ612" s="4"/>
      <c r="GT612" s="29"/>
      <c r="GU612" s="29"/>
      <c r="GV612" s="29"/>
      <c r="GW612" s="29"/>
      <c r="GX612" s="29"/>
      <c r="GY612" s="29"/>
      <c r="GZ612" s="29"/>
      <c r="HA612" s="29"/>
      <c r="HB612" s="29"/>
      <c r="HC612" s="29"/>
      <c r="HD612" s="29"/>
      <c r="HE612" s="29"/>
      <c r="HF612" s="29"/>
      <c r="HG612" s="29"/>
      <c r="HH612" s="29"/>
      <c r="HI612" s="29"/>
      <c r="HJ612" s="29"/>
      <c r="HK612" s="29"/>
      <c r="HL612" s="29"/>
      <c r="HM612" s="29"/>
      <c r="HN612" s="29"/>
      <c r="HO612" s="29"/>
      <c r="HP612" s="29"/>
      <c r="HQ612" s="29"/>
      <c r="HR612" s="29"/>
    </row>
    <row r="613" spans="1:226">
      <c r="A613" s="4"/>
      <c r="B613" s="127"/>
      <c r="C613" s="127"/>
      <c r="D613" s="127"/>
      <c r="E613" s="127"/>
      <c r="F613" s="128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4"/>
      <c r="AQ613" s="4"/>
      <c r="GT613" s="29"/>
      <c r="GU613" s="29"/>
      <c r="GV613" s="29"/>
      <c r="GW613" s="29"/>
      <c r="GX613" s="29"/>
      <c r="GY613" s="29"/>
      <c r="GZ613" s="29"/>
      <c r="HA613" s="29"/>
      <c r="HB613" s="29"/>
      <c r="HC613" s="29"/>
      <c r="HD613" s="29"/>
      <c r="HE613" s="29"/>
      <c r="HF613" s="29"/>
      <c r="HG613" s="29"/>
      <c r="HH613" s="29"/>
      <c r="HI613" s="29"/>
      <c r="HJ613" s="29"/>
      <c r="HK613" s="29"/>
      <c r="HL613" s="29"/>
      <c r="HM613" s="29"/>
      <c r="HN613" s="29"/>
      <c r="HO613" s="29"/>
      <c r="HP613" s="29"/>
      <c r="HQ613" s="29"/>
      <c r="HR613" s="29"/>
    </row>
    <row r="614" spans="1:226">
      <c r="A614" s="4"/>
      <c r="B614" s="127"/>
      <c r="C614" s="127"/>
      <c r="D614" s="127"/>
      <c r="E614" s="127"/>
      <c r="F614" s="128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4"/>
      <c r="AQ614" s="4"/>
      <c r="GT614" s="29"/>
      <c r="GU614" s="29"/>
      <c r="GV614" s="29"/>
      <c r="GW614" s="29"/>
      <c r="GX614" s="29"/>
      <c r="GY614" s="29"/>
      <c r="GZ614" s="29"/>
      <c r="HA614" s="29"/>
      <c r="HB614" s="29"/>
      <c r="HC614" s="29"/>
      <c r="HD614" s="29"/>
      <c r="HE614" s="29"/>
      <c r="HF614" s="29"/>
      <c r="HG614" s="29"/>
      <c r="HH614" s="29"/>
      <c r="HI614" s="29"/>
      <c r="HJ614" s="29"/>
      <c r="HK614" s="29"/>
      <c r="HL614" s="29"/>
      <c r="HM614" s="29"/>
      <c r="HN614" s="29"/>
      <c r="HO614" s="29"/>
      <c r="HP614" s="29"/>
      <c r="HQ614" s="29"/>
      <c r="HR614" s="29"/>
    </row>
    <row r="615" spans="1:226">
      <c r="A615" s="4"/>
      <c r="B615" s="127"/>
      <c r="C615" s="127"/>
      <c r="D615" s="127"/>
      <c r="E615" s="127"/>
      <c r="F615" s="128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4"/>
      <c r="AQ615" s="4"/>
      <c r="GT615" s="29"/>
      <c r="GU615" s="29"/>
      <c r="GV615" s="29"/>
      <c r="GW615" s="29"/>
      <c r="GX615" s="29"/>
      <c r="GY615" s="29"/>
      <c r="GZ615" s="29"/>
      <c r="HA615" s="29"/>
      <c r="HB615" s="29"/>
      <c r="HC615" s="29"/>
      <c r="HD615" s="29"/>
      <c r="HE615" s="29"/>
      <c r="HF615" s="29"/>
      <c r="HG615" s="29"/>
      <c r="HH615" s="29"/>
      <c r="HI615" s="29"/>
      <c r="HJ615" s="29"/>
      <c r="HK615" s="29"/>
      <c r="HL615" s="29"/>
      <c r="HM615" s="29"/>
      <c r="HN615" s="29"/>
      <c r="HO615" s="29"/>
      <c r="HP615" s="29"/>
      <c r="HQ615" s="29"/>
      <c r="HR615" s="29"/>
    </row>
    <row r="616" spans="1:226">
      <c r="A616" s="4"/>
      <c r="B616" s="127"/>
      <c r="C616" s="127"/>
      <c r="D616" s="127"/>
      <c r="E616" s="127"/>
      <c r="F616" s="128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4"/>
      <c r="AQ616" s="4"/>
      <c r="GT616" s="29"/>
      <c r="GU616" s="29"/>
      <c r="GV616" s="29"/>
      <c r="GW616" s="29"/>
      <c r="GX616" s="29"/>
      <c r="GY616" s="29"/>
      <c r="GZ616" s="29"/>
      <c r="HA616" s="29"/>
      <c r="HB616" s="29"/>
      <c r="HC616" s="29"/>
      <c r="HD616" s="29"/>
      <c r="HE616" s="29"/>
      <c r="HF616" s="29"/>
      <c r="HG616" s="29"/>
      <c r="HH616" s="29"/>
      <c r="HI616" s="29"/>
      <c r="HJ616" s="29"/>
      <c r="HK616" s="29"/>
      <c r="HL616" s="29"/>
      <c r="HM616" s="29"/>
      <c r="HN616" s="29"/>
      <c r="HO616" s="29"/>
      <c r="HP616" s="29"/>
      <c r="HQ616" s="29"/>
      <c r="HR616" s="29"/>
    </row>
    <row r="617" spans="1:226">
      <c r="A617" s="4"/>
      <c r="B617" s="127"/>
      <c r="C617" s="127"/>
      <c r="D617" s="127"/>
      <c r="E617" s="127"/>
      <c r="F617" s="128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4"/>
      <c r="AQ617" s="4"/>
      <c r="GT617" s="29"/>
      <c r="GU617" s="29"/>
      <c r="GV617" s="29"/>
      <c r="GW617" s="29"/>
      <c r="GX617" s="29"/>
      <c r="GY617" s="29"/>
      <c r="GZ617" s="29"/>
      <c r="HA617" s="29"/>
      <c r="HB617" s="29"/>
      <c r="HC617" s="29"/>
      <c r="HD617" s="29"/>
      <c r="HE617" s="29"/>
      <c r="HF617" s="29"/>
      <c r="HG617" s="29"/>
      <c r="HH617" s="29"/>
      <c r="HI617" s="29"/>
      <c r="HJ617" s="29"/>
      <c r="HK617" s="29"/>
      <c r="HL617" s="29"/>
      <c r="HM617" s="29"/>
      <c r="HN617" s="29"/>
      <c r="HO617" s="29"/>
      <c r="HP617" s="29"/>
      <c r="HQ617" s="29"/>
      <c r="HR617" s="29"/>
    </row>
    <row r="618" spans="1:226">
      <c r="A618" s="4"/>
      <c r="B618" s="127"/>
      <c r="C618" s="127"/>
      <c r="D618" s="127"/>
      <c r="E618" s="127"/>
      <c r="F618" s="128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4"/>
      <c r="AQ618" s="4"/>
      <c r="GT618" s="29"/>
      <c r="GU618" s="29"/>
      <c r="GV618" s="29"/>
      <c r="GW618" s="29"/>
      <c r="GX618" s="29"/>
      <c r="GY618" s="29"/>
      <c r="GZ618" s="29"/>
      <c r="HA618" s="29"/>
      <c r="HB618" s="29"/>
      <c r="HC618" s="29"/>
      <c r="HD618" s="29"/>
      <c r="HE618" s="29"/>
      <c r="HF618" s="29"/>
      <c r="HG618" s="29"/>
      <c r="HH618" s="29"/>
      <c r="HI618" s="29"/>
      <c r="HJ618" s="29"/>
      <c r="HK618" s="29"/>
      <c r="HL618" s="29"/>
      <c r="HM618" s="29"/>
      <c r="HN618" s="29"/>
      <c r="HO618" s="29"/>
      <c r="HP618" s="29"/>
      <c r="HQ618" s="29"/>
      <c r="HR618" s="29"/>
    </row>
    <row r="619" spans="1:226">
      <c r="A619" s="4"/>
      <c r="B619" s="127"/>
      <c r="C619" s="127"/>
      <c r="D619" s="127"/>
      <c r="E619" s="127"/>
      <c r="F619" s="128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4"/>
      <c r="AQ619" s="4"/>
      <c r="GT619" s="29"/>
      <c r="GU619" s="29"/>
      <c r="GV619" s="29"/>
      <c r="GW619" s="29"/>
      <c r="GX619" s="29"/>
      <c r="GY619" s="29"/>
      <c r="GZ619" s="29"/>
      <c r="HA619" s="29"/>
      <c r="HB619" s="29"/>
      <c r="HC619" s="29"/>
      <c r="HD619" s="29"/>
      <c r="HE619" s="29"/>
      <c r="HF619" s="29"/>
      <c r="HG619" s="29"/>
      <c r="HH619" s="29"/>
      <c r="HI619" s="29"/>
      <c r="HJ619" s="29"/>
      <c r="HK619" s="29"/>
      <c r="HL619" s="29"/>
      <c r="HM619" s="29"/>
      <c r="HN619" s="29"/>
      <c r="HO619" s="29"/>
      <c r="HP619" s="29"/>
      <c r="HQ619" s="29"/>
      <c r="HR619" s="29"/>
    </row>
    <row r="620" spans="1:226">
      <c r="A620" s="4"/>
      <c r="B620" s="127"/>
      <c r="C620" s="127"/>
      <c r="D620" s="127"/>
      <c r="E620" s="127"/>
      <c r="F620" s="128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4"/>
      <c r="AQ620" s="4"/>
      <c r="GT620" s="29"/>
      <c r="GU620" s="29"/>
      <c r="GV620" s="29"/>
      <c r="GW620" s="29"/>
      <c r="GX620" s="29"/>
      <c r="GY620" s="29"/>
      <c r="GZ620" s="29"/>
      <c r="HA620" s="29"/>
      <c r="HB620" s="29"/>
      <c r="HC620" s="29"/>
      <c r="HD620" s="29"/>
      <c r="HE620" s="29"/>
      <c r="HF620" s="29"/>
      <c r="HG620" s="29"/>
      <c r="HH620" s="29"/>
      <c r="HI620" s="29"/>
      <c r="HJ620" s="29"/>
      <c r="HK620" s="29"/>
      <c r="HL620" s="29"/>
      <c r="HM620" s="29"/>
      <c r="HN620" s="29"/>
      <c r="HO620" s="29"/>
      <c r="HP620" s="29"/>
      <c r="HQ620" s="29"/>
      <c r="HR620" s="29"/>
    </row>
    <row r="621" spans="1:226">
      <c r="A621" s="4"/>
      <c r="B621" s="127"/>
      <c r="C621" s="127"/>
      <c r="D621" s="127"/>
      <c r="E621" s="127"/>
      <c r="F621" s="128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4"/>
      <c r="AQ621" s="4"/>
      <c r="GT621" s="29"/>
      <c r="GU621" s="29"/>
      <c r="GV621" s="29"/>
      <c r="GW621" s="29"/>
      <c r="GX621" s="29"/>
      <c r="GY621" s="29"/>
      <c r="GZ621" s="29"/>
      <c r="HA621" s="29"/>
      <c r="HB621" s="29"/>
      <c r="HC621" s="29"/>
      <c r="HD621" s="29"/>
      <c r="HE621" s="29"/>
      <c r="HF621" s="29"/>
      <c r="HG621" s="29"/>
      <c r="HH621" s="29"/>
      <c r="HI621" s="29"/>
      <c r="HJ621" s="29"/>
      <c r="HK621" s="29"/>
      <c r="HL621" s="29"/>
      <c r="HM621" s="29"/>
      <c r="HN621" s="29"/>
      <c r="HO621" s="29"/>
      <c r="HP621" s="29"/>
      <c r="HQ621" s="29"/>
      <c r="HR621" s="29"/>
    </row>
    <row r="622" spans="1:226">
      <c r="A622" s="4"/>
      <c r="B622" s="127"/>
      <c r="C622" s="127"/>
      <c r="D622" s="127"/>
      <c r="E622" s="127"/>
      <c r="F622" s="128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4"/>
      <c r="AQ622" s="4"/>
      <c r="GT622" s="29"/>
      <c r="GU622" s="29"/>
      <c r="GV622" s="29"/>
      <c r="GW622" s="29"/>
      <c r="GX622" s="29"/>
      <c r="GY622" s="29"/>
      <c r="GZ622" s="29"/>
      <c r="HA622" s="29"/>
      <c r="HB622" s="29"/>
      <c r="HC622" s="29"/>
      <c r="HD622" s="29"/>
      <c r="HE622" s="29"/>
      <c r="HF622" s="29"/>
      <c r="HG622" s="29"/>
      <c r="HH622" s="29"/>
      <c r="HI622" s="29"/>
      <c r="HJ622" s="29"/>
      <c r="HK622" s="29"/>
      <c r="HL622" s="29"/>
      <c r="HM622" s="29"/>
      <c r="HN622" s="29"/>
      <c r="HO622" s="29"/>
      <c r="HP622" s="29"/>
      <c r="HQ622" s="29"/>
      <c r="HR622" s="29"/>
    </row>
    <row r="623" spans="1:226">
      <c r="A623" s="4"/>
      <c r="B623" s="127"/>
      <c r="C623" s="127"/>
      <c r="D623" s="127"/>
      <c r="E623" s="127"/>
      <c r="F623" s="128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4"/>
      <c r="AQ623" s="4"/>
      <c r="GT623" s="29"/>
      <c r="GU623" s="29"/>
      <c r="GV623" s="29"/>
      <c r="GW623" s="29"/>
      <c r="GX623" s="29"/>
      <c r="GY623" s="29"/>
      <c r="GZ623" s="29"/>
      <c r="HA623" s="29"/>
      <c r="HB623" s="29"/>
      <c r="HC623" s="29"/>
      <c r="HD623" s="29"/>
      <c r="HE623" s="29"/>
      <c r="HF623" s="29"/>
      <c r="HG623" s="29"/>
      <c r="HH623" s="29"/>
      <c r="HI623" s="29"/>
      <c r="HJ623" s="29"/>
      <c r="HK623" s="29"/>
      <c r="HL623" s="29"/>
      <c r="HM623" s="29"/>
      <c r="HN623" s="29"/>
      <c r="HO623" s="29"/>
      <c r="HP623" s="29"/>
      <c r="HQ623" s="29"/>
      <c r="HR623" s="29"/>
    </row>
    <row r="624" spans="1:226">
      <c r="A624" s="4"/>
      <c r="B624" s="127"/>
      <c r="C624" s="127"/>
      <c r="D624" s="127"/>
      <c r="E624" s="127"/>
      <c r="F624" s="128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4"/>
      <c r="AQ624" s="4"/>
      <c r="GT624" s="29"/>
      <c r="GU624" s="29"/>
      <c r="GV624" s="29"/>
      <c r="GW624" s="29"/>
      <c r="GX624" s="29"/>
      <c r="GY624" s="29"/>
      <c r="GZ624" s="29"/>
      <c r="HA624" s="29"/>
      <c r="HB624" s="29"/>
      <c r="HC624" s="29"/>
      <c r="HD624" s="29"/>
      <c r="HE624" s="29"/>
      <c r="HF624" s="29"/>
      <c r="HG624" s="29"/>
      <c r="HH624" s="29"/>
      <c r="HI624" s="29"/>
      <c r="HJ624" s="29"/>
      <c r="HK624" s="29"/>
      <c r="HL624" s="29"/>
      <c r="HM624" s="29"/>
      <c r="HN624" s="29"/>
      <c r="HO624" s="29"/>
      <c r="HP624" s="29"/>
      <c r="HQ624" s="29"/>
      <c r="HR624" s="29"/>
    </row>
  </sheetData>
  <sheetProtection password="E169" sheet="1" objects="1"/>
  <mergeCells count="130">
    <mergeCell ref="A1:AQ1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P8:AQ8"/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B4:B8"/>
    <mergeCell ref="C4:C8"/>
    <mergeCell ref="D4:D8"/>
    <mergeCell ref="E4:E8"/>
    <mergeCell ref="F2:F8"/>
    <mergeCell ref="B2:C3"/>
    <mergeCell ref="D2:E3"/>
  </mergeCells>
  <conditionalFormatting sqref="AP93:AQ93">
    <cfRule type="cellIs" dxfId="6" priority="2" operator="equal">
      <formula>0</formula>
    </cfRule>
  </conditionalFormatting>
  <pageMargins left="0.699305555555556" right="0.699305555555556" top="0.75" bottom="0.75" header="0.3" footer="0.3"/>
  <pageSetup paperSize="9" orientation="portrait" horizontalDpi="600" verticalDpi="6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268"/>
  <sheetViews>
    <sheetView zoomScale="85" zoomScaleNormal="85" workbookViewId="0">
      <selection activeCell="I13" sqref="I13"/>
    </sheetView>
  </sheetViews>
  <sheetFormatPr defaultColWidth="8.75" defaultRowHeight="15.6"/>
  <cols>
    <col min="1" max="1" width="12.25" style="50" customWidth="1"/>
    <col min="2" max="2" width="8.5" style="33" customWidth="1"/>
    <col min="3" max="3" width="6.375" style="33" customWidth="1"/>
    <col min="4" max="5" width="4.825" style="33" customWidth="1"/>
    <col min="6" max="6" width="9.825" style="33" customWidth="1"/>
    <col min="7" max="9" width="8.75" style="51" customWidth="1"/>
    <col min="10" max="10" width="4.75" style="32" customWidth="1"/>
    <col min="11" max="11" width="16.875" style="33" customWidth="1"/>
    <col min="12" max="14" width="11.75" style="33" customWidth="1"/>
    <col min="15" max="15" width="4.75" style="32" customWidth="1"/>
    <col min="16" max="16" width="13.375" style="33" customWidth="1"/>
    <col min="17" max="17" width="8.925" style="33" customWidth="1"/>
    <col min="18" max="18" width="10.8916666666667" style="33" customWidth="1"/>
    <col min="19" max="19" width="8.75" style="33" customWidth="1"/>
    <col min="20" max="20" width="6.78333333333333" style="33" customWidth="1"/>
    <col min="21" max="21" width="9.825" style="33" customWidth="1"/>
    <col min="22" max="23" width="8.75" style="32"/>
    <col min="24" max="24" width="14.25" style="32"/>
    <col min="25" max="83" width="8.75" style="32"/>
    <col min="84" max="16384" width="8.75" style="33"/>
  </cols>
  <sheetData>
    <row r="1" ht="24" customHeight="1" spans="1:21">
      <c r="A1" s="52" t="s">
        <v>89</v>
      </c>
      <c r="B1" s="53"/>
      <c r="C1" s="53"/>
      <c r="D1" s="53"/>
      <c r="E1" s="53"/>
      <c r="F1" s="53"/>
      <c r="G1" s="53"/>
      <c r="H1" s="53"/>
      <c r="I1" s="77"/>
      <c r="K1" s="78" t="str">
        <f>成绩单!A1</f>
        <v>12月 班级 课程 讲师 成绩单</v>
      </c>
      <c r="L1" s="79"/>
      <c r="M1" s="79"/>
      <c r="N1" s="80"/>
      <c r="P1" s="52" t="s">
        <v>90</v>
      </c>
      <c r="Q1" s="53"/>
      <c r="R1" s="53"/>
      <c r="S1" s="53"/>
      <c r="T1" s="53"/>
      <c r="U1" s="53"/>
    </row>
    <row r="2" s="49" customFormat="1" ht="46.9" customHeight="1" spans="1:83">
      <c r="A2" s="54" t="s">
        <v>5</v>
      </c>
      <c r="B2" s="54" t="s">
        <v>15</v>
      </c>
      <c r="C2" s="54" t="s">
        <v>91</v>
      </c>
      <c r="D2" s="54" t="s">
        <v>13</v>
      </c>
      <c r="E2" s="54" t="s">
        <v>9</v>
      </c>
      <c r="F2" s="54" t="s">
        <v>92</v>
      </c>
      <c r="G2" s="55" t="s">
        <v>93</v>
      </c>
      <c r="H2" s="55" t="s">
        <v>94</v>
      </c>
      <c r="I2" s="55" t="s">
        <v>95</v>
      </c>
      <c r="J2" s="81"/>
      <c r="K2" s="82" t="s">
        <v>96</v>
      </c>
      <c r="L2" s="82" t="s">
        <v>97</v>
      </c>
      <c r="M2" s="82" t="s">
        <v>98</v>
      </c>
      <c r="N2" s="82" t="s">
        <v>99</v>
      </c>
      <c r="O2" s="81"/>
      <c r="P2" s="54" t="s">
        <v>5</v>
      </c>
      <c r="Q2" s="54" t="s">
        <v>15</v>
      </c>
      <c r="R2" s="54" t="s">
        <v>91</v>
      </c>
      <c r="S2" s="54" t="s">
        <v>100</v>
      </c>
      <c r="T2" s="54" t="s">
        <v>101</v>
      </c>
      <c r="U2" s="54" t="s">
        <v>92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</row>
    <row r="3" ht="22.15" customHeight="1" spans="1:24">
      <c r="A3" s="56">
        <v>43801</v>
      </c>
      <c r="B3" s="57">
        <f>D3/E3</f>
        <v>0.235294117647059</v>
      </c>
      <c r="C3" s="58">
        <f>E3-D3-F3</f>
        <v>26</v>
      </c>
      <c r="D3" s="58">
        <f>成绩单!H4</f>
        <v>8</v>
      </c>
      <c r="E3" s="58">
        <f>成绩单!H3</f>
        <v>34</v>
      </c>
      <c r="F3" s="58">
        <f>成绩单!H7</f>
        <v>0</v>
      </c>
      <c r="G3" s="59">
        <f>AVERAGEA(H3:I3)</f>
        <v>87.0588235294118</v>
      </c>
      <c r="H3" s="59">
        <f>SUM(成绩单!H9:H14,成绩单!H16:H21,成绩单!H23:H28,成绩单!H30:H35,成绩单!H37:H42,成绩单!H44:H49,成绩单!H51:H56,成绩单!H58:H63,成绩单!H65:H70,成绩单!H72:H77,成绩单!H79:H84,成绩单!H86:H91)/成绩单!$H$3</f>
        <v>91.5588235294118</v>
      </c>
      <c r="I3" s="59">
        <f>SUM(成绩单!I9:I14,成绩单!I16:I21,成绩单!I23:I28,成绩单!I30:I35,成绩单!I37:I42,成绩单!I44:I49,成绩单!I51:I56,成绩单!I58:I63,成绩单!I65:I70,成绩单!I72:I77,成绩单!I79:I84,成绩单!I86:I91)/成绩单!$H$3</f>
        <v>82.5588235294118</v>
      </c>
      <c r="K3" s="83" t="s">
        <v>15</v>
      </c>
      <c r="L3" s="84">
        <f>成绩单!J5</f>
        <v>0.176470588235294</v>
      </c>
      <c r="M3" s="84">
        <f>成绩单!R5</f>
        <v>0.176470588235294</v>
      </c>
      <c r="N3" s="84">
        <f>成绩单!AB5</f>
        <v>0.0294117647058824</v>
      </c>
      <c r="P3" s="56">
        <v>43801</v>
      </c>
      <c r="Q3" s="57">
        <f>S3/T3</f>
        <v>0.5</v>
      </c>
      <c r="R3" s="58">
        <f t="shared" ref="R3:R12" si="0">T3-S3-U3</f>
        <v>4</v>
      </c>
      <c r="S3" s="58">
        <f>重修生!H4</f>
        <v>4</v>
      </c>
      <c r="T3" s="58">
        <f>重修生!H3</f>
        <v>8</v>
      </c>
      <c r="U3" s="58">
        <f>重修生!H7</f>
        <v>0</v>
      </c>
      <c r="X3" s="86"/>
    </row>
    <row r="4" ht="22.15" customHeight="1" spans="1:24">
      <c r="A4" s="60">
        <v>43802</v>
      </c>
      <c r="B4" s="61">
        <f>D4/E4</f>
        <v>0.176470588235294</v>
      </c>
      <c r="C4" s="62">
        <f>E4-D4-F4</f>
        <v>28</v>
      </c>
      <c r="D4" s="62">
        <f>成绩单!J$4</f>
        <v>6</v>
      </c>
      <c r="E4" s="62">
        <f>成绩单!J$3</f>
        <v>34</v>
      </c>
      <c r="F4" s="62">
        <f>成绩单!J$7</f>
        <v>0</v>
      </c>
      <c r="G4" s="63">
        <f>AVERAGEA(H4:I4)</f>
        <v>84.6764705882353</v>
      </c>
      <c r="H4" s="63">
        <f>SUM(成绩单!J9:J14,成绩单!J16:J21,成绩单!J23:J28,成绩单!J30:J35,成绩单!J37:J42,成绩单!J44:J49,成绩单!J51:J56,成绩单!J58:J63,成绩单!J65:J70,成绩单!J72:J77,成绩单!J79:J84,成绩单!J86:J91)/成绩单!$J$3</f>
        <v>95.5294117647059</v>
      </c>
      <c r="I4" s="63">
        <f>SUM(成绩单!K9:K14,成绩单!K16:K21,成绩单!K23:K28,成绩单!K30:K35,成绩单!K37:K42,成绩单!K44:K49,成绩单!K51:K56,成绩单!K58:K63,成绩单!K65:K70,成绩单!K72:K77,成绩单!K79:K84,成绩单!K86:K91)/成绩单!$J$3</f>
        <v>73.8235294117647</v>
      </c>
      <c r="K4" s="83" t="s">
        <v>102</v>
      </c>
      <c r="L4" s="85">
        <f>H4</f>
        <v>95.5294117647059</v>
      </c>
      <c r="M4" s="85">
        <f>H8</f>
        <v>90.9117647058823</v>
      </c>
      <c r="N4" s="85">
        <f>H13</f>
        <v>92.6764705882353</v>
      </c>
      <c r="P4" s="60">
        <v>43802</v>
      </c>
      <c r="Q4" s="61">
        <f>S4/T4</f>
        <v>0.25</v>
      </c>
      <c r="R4" s="62">
        <f t="shared" si="0"/>
        <v>6</v>
      </c>
      <c r="S4" s="62">
        <f>重修生!J4</f>
        <v>2</v>
      </c>
      <c r="T4" s="62">
        <f>重修生!J3</f>
        <v>8</v>
      </c>
      <c r="U4" s="62">
        <f>重修生!J7</f>
        <v>0</v>
      </c>
      <c r="X4" s="86"/>
    </row>
    <row r="5" ht="22.15" customHeight="1" spans="1:24">
      <c r="A5" s="56">
        <v>43803</v>
      </c>
      <c r="B5" s="57">
        <f>D5/E5</f>
        <v>0.235294117647059</v>
      </c>
      <c r="C5" s="58">
        <f>E5-D5-F5</f>
        <v>26</v>
      </c>
      <c r="D5" s="58">
        <f>成绩单!L$4</f>
        <v>8</v>
      </c>
      <c r="E5" s="58">
        <f>成绩单!L$3</f>
        <v>34</v>
      </c>
      <c r="F5" s="58">
        <f>成绩单!L$7</f>
        <v>0</v>
      </c>
      <c r="G5" s="59">
        <f>AVERAGEA(H5:I5)</f>
        <v>87.7205882352941</v>
      </c>
      <c r="H5" s="64">
        <f>SUM(成绩单!L9:L14,成绩单!L16:L21,成绩单!L23:L28,成绩单!L30:L35,成绩单!L37:L42,成绩单!L44:L49,成绩单!L51:L56,成绩单!L58:L63,成绩单!L65:L70,成绩单!L72:L77,成绩单!L79:L84,成绩单!L86:L91)/成绩单!$L$3</f>
        <v>88.2647058823529</v>
      </c>
      <c r="I5" s="64">
        <f>SUM(成绩单!M9:M14,成绩单!M16:M21,成绩单!M23:M28,成绩单!M30:M35,成绩单!M37:M42,成绩单!M44:M49,成绩单!M51:M56,成绩单!M58:M63,成绩单!M65:M70,成绩单!M72:M77,成绩单!M79:M84,成绩单!M86:M91)/成绩单!$L$3</f>
        <v>87.1764705882353</v>
      </c>
      <c r="K5" s="83" t="s">
        <v>103</v>
      </c>
      <c r="L5" s="85">
        <f>I4</f>
        <v>73.8235294117647</v>
      </c>
      <c r="M5" s="85">
        <f>I8</f>
        <v>76.4705882352941</v>
      </c>
      <c r="N5" s="85">
        <f>I13</f>
        <v>70.2941176470588</v>
      </c>
      <c r="P5" s="56">
        <v>43803</v>
      </c>
      <c r="Q5" s="57">
        <f>S5/T5</f>
        <v>0.375</v>
      </c>
      <c r="R5" s="58">
        <f t="shared" si="0"/>
        <v>5</v>
      </c>
      <c r="S5" s="58">
        <f>重修生!L4</f>
        <v>3</v>
      </c>
      <c r="T5" s="58">
        <f>重修生!L3</f>
        <v>8</v>
      </c>
      <c r="U5" s="58">
        <f>重修生!L7</f>
        <v>0</v>
      </c>
      <c r="X5" s="86"/>
    </row>
    <row r="6" ht="22.15" customHeight="1" spans="1:24">
      <c r="A6" s="56">
        <v>43804</v>
      </c>
      <c r="B6" s="57">
        <f>D6/E6</f>
        <v>0.117647058823529</v>
      </c>
      <c r="C6" s="58">
        <f>E6-D6-F6</f>
        <v>30</v>
      </c>
      <c r="D6" s="58">
        <f>成绩单!N$4</f>
        <v>4</v>
      </c>
      <c r="E6" s="58">
        <f>成绩单!N$3</f>
        <v>34</v>
      </c>
      <c r="F6" s="58">
        <f>成绩单!N$7</f>
        <v>0</v>
      </c>
      <c r="G6" s="59">
        <f>AVERAGEA(H6:I6)</f>
        <v>89.0294117647059</v>
      </c>
      <c r="H6" s="64">
        <f>SUM(成绩单!N9:N14,成绩单!N16:N21,成绩单!N23:N28,成绩单!N30:N35,成绩单!N37:N42,成绩单!N44:N49,成绩单!N51:N56,成绩单!N58:N63,成绩单!N65:N70,成绩单!N72:N77,成绩单!N79:N84,成绩单!N86:N91)/成绩单!$N$3</f>
        <v>93.9117647058823</v>
      </c>
      <c r="I6" s="64">
        <f>SUM(成绩单!O9:O14,成绩单!O16:O21,成绩单!O23:O28,成绩单!O30:O35,成绩单!O37:O42,成绩单!O44:O49,成绩单!O51:O56,成绩单!O58:O63,成绩单!O65:O70,成绩单!O72:O77,成绩单!O79:O84,成绩单!O86:O91)/成绩单!$N$3</f>
        <v>84.1470588235294</v>
      </c>
      <c r="K6" s="83" t="s">
        <v>104</v>
      </c>
      <c r="L6" s="83" t="str">
        <f>IF(OR(AND(L3&lt;0.5,L4&lt;=65),AND(L3&lt;0.5,L5&lt;=65)),"重点","")</f>
        <v/>
      </c>
      <c r="M6" s="83" t="str">
        <f>IF(OR(AND(M3&lt;0.5,M4&lt;=65),AND(M3&lt;0.5,M5&lt;=65)),"重点","")</f>
        <v/>
      </c>
      <c r="N6" s="83" t="str">
        <f>IF(OR(AND(N3&lt;0.5,N4&lt;=65),AND(N3&lt;0.5,N5&lt;=65),AND(L3&gt;M3&gt;N3,N4&lt;=65),AND(L3&gt;M3&gt;N3,N5&lt;=65)),"重点","")</f>
        <v/>
      </c>
      <c r="P6" s="56">
        <v>43804</v>
      </c>
      <c r="Q6" s="57">
        <f>S6/T6</f>
        <v>0.25</v>
      </c>
      <c r="R6" s="58">
        <f t="shared" si="0"/>
        <v>6</v>
      </c>
      <c r="S6" s="58">
        <f>重修生!N4</f>
        <v>2</v>
      </c>
      <c r="T6" s="58">
        <f>重修生!N3</f>
        <v>8</v>
      </c>
      <c r="U6" s="58">
        <f>重修生!N7</f>
        <v>0</v>
      </c>
      <c r="X6" s="86"/>
    </row>
    <row r="7" ht="22.15" customHeight="1" spans="1:24">
      <c r="A7" s="56">
        <v>43805</v>
      </c>
      <c r="B7" s="57">
        <f>D7/E7</f>
        <v>0.294117647058824</v>
      </c>
      <c r="C7" s="58">
        <f>E7-D7-F7</f>
        <v>24</v>
      </c>
      <c r="D7" s="58">
        <f>成绩单!P$4</f>
        <v>10</v>
      </c>
      <c r="E7" s="65">
        <f>成绩单!P$3</f>
        <v>34</v>
      </c>
      <c r="F7" s="58">
        <f>成绩单!P$7</f>
        <v>0</v>
      </c>
      <c r="G7" s="59">
        <f>AVERAGEA(H7:I7)</f>
        <v>89.3970588235294</v>
      </c>
      <c r="H7" s="66">
        <f>SUM(成绩单!P9:P14,成绩单!P16:P21,成绩单!P23:P28,成绩单!P30:P35,成绩单!P37:P42,成绩单!P44:P49,成绩单!P51:P56,成绩单!P58:P63,成绩单!P65:P70,成绩单!P72:P77,成绩单!P79:P84,成绩单!P86:P91)/成绩单!$P$3</f>
        <v>94.0294117647059</v>
      </c>
      <c r="I7" s="66">
        <f>SUM(成绩单!Q9:Q14,成绩单!Q16:Q21,成绩单!Q23:Q28,成绩单!Q30:Q35,成绩单!Q37:Q42,成绩单!Q44:Q49,成绩单!Q51:Q56,成绩单!Q58:Q63,成绩单!Q65:Q70,成绩单!Q72:Q77,成绩单!Q79:Q84,成绩单!Q86:Q91)/成绩单!$P$3</f>
        <v>84.7647058823529</v>
      </c>
      <c r="K7" s="32"/>
      <c r="L7" s="32"/>
      <c r="M7" s="32"/>
      <c r="N7" s="32"/>
      <c r="P7" s="56">
        <v>43805</v>
      </c>
      <c r="Q7" s="57">
        <f>S7/T7</f>
        <v>0.25</v>
      </c>
      <c r="R7" s="58">
        <f t="shared" si="0"/>
        <v>6</v>
      </c>
      <c r="S7" s="87">
        <f>重修生!P4</f>
        <v>2</v>
      </c>
      <c r="T7" s="87">
        <f>重修生!P3</f>
        <v>8</v>
      </c>
      <c r="U7" s="87">
        <f>重修生!P7</f>
        <v>0</v>
      </c>
      <c r="X7" s="86"/>
    </row>
    <row r="8" ht="22.15" customHeight="1" spans="1:24">
      <c r="A8" s="60">
        <v>43808</v>
      </c>
      <c r="B8" s="61">
        <f t="shared" ref="B8:B20" si="1">D8/E8</f>
        <v>0.176470588235294</v>
      </c>
      <c r="C8" s="62">
        <f t="shared" ref="C8:C20" si="2">E8-D8-F8</f>
        <v>28</v>
      </c>
      <c r="D8" s="62">
        <f>成绩单!R$4</f>
        <v>6</v>
      </c>
      <c r="E8" s="62">
        <f>成绩单!R$3</f>
        <v>34</v>
      </c>
      <c r="F8" s="62">
        <f>成绩单!R$7</f>
        <v>0</v>
      </c>
      <c r="G8" s="63">
        <f t="shared" ref="G8:G19" si="3">AVERAGEA(H8:I8)</f>
        <v>83.6911764705882</v>
      </c>
      <c r="H8" s="63">
        <f>SUM(成绩单!R9:R14,成绩单!R16:R21,成绩单!R23:R28,成绩单!R30:R35,成绩单!R37:R42,成绩单!R44:R49,成绩单!R51:R56,成绩单!R58:R63,成绩单!R65:R70,成绩单!R72:R77,成绩单!R79:R84,成绩单!R86:R91)/成绩单!$R$3</f>
        <v>90.9117647058823</v>
      </c>
      <c r="I8" s="63">
        <f>SUM(成绩单!S9:S14,成绩单!S16:S21,成绩单!S23:S28,成绩单!S30:S35,成绩单!S37:S42,成绩单!S44:S49,成绩单!S51:S56,成绩单!S58:S63,成绩单!S65:S70,成绩单!S72:S77,成绩单!S79:S84,成绩单!S86:S91)/成绩单!$R$3</f>
        <v>76.4705882352941</v>
      </c>
      <c r="K8" s="32"/>
      <c r="L8" s="32"/>
      <c r="M8" s="32"/>
      <c r="N8" s="32"/>
      <c r="P8" s="60">
        <v>43808</v>
      </c>
      <c r="Q8" s="61">
        <f t="shared" ref="Q8:Q20" si="4">S8/T8</f>
        <v>0.125</v>
      </c>
      <c r="R8" s="62">
        <f t="shared" si="0"/>
        <v>7</v>
      </c>
      <c r="S8" s="62">
        <f>重修生!R4</f>
        <v>1</v>
      </c>
      <c r="T8" s="62">
        <f>重修生!R3</f>
        <v>8</v>
      </c>
      <c r="U8" s="62">
        <f>重修生!R7</f>
        <v>0</v>
      </c>
      <c r="X8" s="86"/>
    </row>
    <row r="9" ht="22.15" customHeight="1" spans="1:24">
      <c r="A9" s="56">
        <v>43809</v>
      </c>
      <c r="B9" s="57">
        <f t="shared" si="1"/>
        <v>0.147058823529412</v>
      </c>
      <c r="C9" s="58">
        <f t="shared" si="2"/>
        <v>29</v>
      </c>
      <c r="D9" s="58">
        <f>成绩单!T$4</f>
        <v>5</v>
      </c>
      <c r="E9" s="58">
        <f>成绩单!T$3</f>
        <v>34</v>
      </c>
      <c r="F9" s="58">
        <f>成绩单!T$7</f>
        <v>0</v>
      </c>
      <c r="G9" s="59">
        <f t="shared" si="3"/>
        <v>84.25</v>
      </c>
      <c r="H9" s="64">
        <f>SUM(成绩单!T9:T14,成绩单!T16:T21,成绩单!T23:T28,成绩单!T30:T35,成绩单!T37:T42,成绩单!T44:T49,成绩单!T51:T56,成绩单!T58:T63,成绩单!T65:T70,成绩单!T72:T77,成绩单!T79:T84,成绩单!T86:T91)/成绩单!$T$3</f>
        <v>84.8529411764706</v>
      </c>
      <c r="I9" s="64">
        <f>SUM(成绩单!U9:U14,成绩单!U16:U21,成绩单!U23:U28,成绩单!U30:U35,成绩单!U37:U42,成绩单!U44:U49,成绩单!U51:U56,成绩单!U58:U63,成绩单!U65:U70,成绩单!U72:U77,成绩单!U79:U84,成绩单!U86:U91)/成绩单!$T$3</f>
        <v>83.6470588235294</v>
      </c>
      <c r="K9" s="32"/>
      <c r="L9" s="32"/>
      <c r="M9" s="32"/>
      <c r="N9" s="32"/>
      <c r="P9" s="56">
        <v>43809</v>
      </c>
      <c r="Q9" s="57">
        <f t="shared" si="4"/>
        <v>0.125</v>
      </c>
      <c r="R9" s="58">
        <f t="shared" si="0"/>
        <v>7</v>
      </c>
      <c r="S9" s="58">
        <f>重修生!T4</f>
        <v>1</v>
      </c>
      <c r="T9" s="58">
        <f>重修生!T3</f>
        <v>8</v>
      </c>
      <c r="U9" s="58">
        <f>重修生!T7</f>
        <v>0</v>
      </c>
      <c r="X9" s="86"/>
    </row>
    <row r="10" ht="22.15" customHeight="1" spans="1:24">
      <c r="A10" s="56">
        <v>43810</v>
      </c>
      <c r="B10" s="57">
        <f t="shared" si="1"/>
        <v>0.441176470588235</v>
      </c>
      <c r="C10" s="58">
        <f t="shared" si="2"/>
        <v>19</v>
      </c>
      <c r="D10" s="58">
        <f>成绩单!V$4</f>
        <v>15</v>
      </c>
      <c r="E10" s="58">
        <f>成绩单!V$3</f>
        <v>34</v>
      </c>
      <c r="F10" s="58">
        <f>成绩单!V$7</f>
        <v>0</v>
      </c>
      <c r="G10" s="59">
        <f t="shared" si="3"/>
        <v>91.1617647058824</v>
      </c>
      <c r="H10" s="64">
        <f>SUM(成绩单!V9:V14,成绩单!V16:V21,成绩单!V23:V28,成绩单!V30:V35,成绩单!V37:V42,成绩单!V44:V49,成绩单!V51:V56,成绩单!V58:V63,成绩单!V65:V70,成绩单!V72:V77,成绩单!V79:V84,成绩单!V86:V91)/成绩单!$V$3</f>
        <v>94.2058823529412</v>
      </c>
      <c r="I10" s="64">
        <f>SUM(成绩单!W9:W14,成绩单!W16:W21,成绩单!W23:W28,成绩单!W30:W35,成绩单!W37:W42,成绩单!W44:W49,成绩单!W51:W56,成绩单!W58:W63,成绩单!W65:W70,成绩单!W72:W77,成绩单!W79:W84,成绩单!W86:W91)/成绩单!$V$3</f>
        <v>88.1176470588235</v>
      </c>
      <c r="K10" s="32"/>
      <c r="L10" s="32"/>
      <c r="M10" s="32"/>
      <c r="N10" s="32"/>
      <c r="P10" s="56">
        <v>43810</v>
      </c>
      <c r="Q10" s="57">
        <f t="shared" si="4"/>
        <v>0.5</v>
      </c>
      <c r="R10" s="58">
        <f t="shared" si="0"/>
        <v>4</v>
      </c>
      <c r="S10" s="58">
        <f>重修生!V4</f>
        <v>4</v>
      </c>
      <c r="T10" s="58">
        <f>重修生!V3</f>
        <v>8</v>
      </c>
      <c r="U10" s="58">
        <f>重修生!V7</f>
        <v>0</v>
      </c>
      <c r="X10" s="86"/>
    </row>
    <row r="11" ht="22.15" customHeight="1" spans="1:24">
      <c r="A11" s="56">
        <v>43811</v>
      </c>
      <c r="B11" s="57">
        <f t="shared" si="1"/>
        <v>0.235294117647059</v>
      </c>
      <c r="C11" s="58">
        <f t="shared" si="2"/>
        <v>26</v>
      </c>
      <c r="D11" s="58">
        <f>成绩单!X$4</f>
        <v>8</v>
      </c>
      <c r="E11" s="58">
        <f>成绩单!X$3</f>
        <v>34</v>
      </c>
      <c r="F11" s="58">
        <f>成绩单!X$7</f>
        <v>0</v>
      </c>
      <c r="G11" s="59">
        <f t="shared" si="3"/>
        <v>89.6323529411765</v>
      </c>
      <c r="H11" s="64">
        <f>SUM(成绩单!X9:X14,成绩单!X16:X21,成绩单!X23:X28,成绩单!X30:X35,成绩单!X37:X42,成绩单!X44:X49,成绩单!X51:X56,成绩单!X58:X63,成绩单!X65:X70,成绩单!X72:X77,成绩单!X79:X84,成绩单!X86:X91)/成绩单!$X$3</f>
        <v>92.9411764705882</v>
      </c>
      <c r="I11" s="64">
        <f>SUM(成绩单!Y9:Y14,成绩单!Y16:Y21,成绩单!Y23:Y28,成绩单!Y30:Y35,成绩单!Y37:Y42,成绩单!Y44:Y49,成绩单!Y51:Y56,成绩单!Y58:Y63,成绩单!Y65:Y70,成绩单!Y72:Y77,成绩单!Y79:Y84,成绩单!Y86:Y91)/成绩单!$X$3</f>
        <v>86.3235294117647</v>
      </c>
      <c r="K11" s="32"/>
      <c r="L11" s="32"/>
      <c r="M11" s="32"/>
      <c r="N11" s="32"/>
      <c r="P11" s="56">
        <v>43811</v>
      </c>
      <c r="Q11" s="57">
        <f t="shared" si="4"/>
        <v>0.125</v>
      </c>
      <c r="R11" s="58">
        <f t="shared" si="0"/>
        <v>7</v>
      </c>
      <c r="S11" s="58">
        <f>重修生!X4</f>
        <v>1</v>
      </c>
      <c r="T11" s="58">
        <f>重修生!X3</f>
        <v>8</v>
      </c>
      <c r="U11" s="58">
        <f>重修生!X7</f>
        <v>0</v>
      </c>
      <c r="X11" s="86"/>
    </row>
    <row r="12" ht="22.15" customHeight="1" spans="1:24">
      <c r="A12" s="56">
        <v>43812</v>
      </c>
      <c r="B12" s="57">
        <f t="shared" si="1"/>
        <v>0.529411764705882</v>
      </c>
      <c r="C12" s="58">
        <f t="shared" si="2"/>
        <v>16</v>
      </c>
      <c r="D12" s="58">
        <f>成绩单!Z$4</f>
        <v>18</v>
      </c>
      <c r="E12" s="58">
        <f>成绩单!Z$3</f>
        <v>34</v>
      </c>
      <c r="F12" s="58">
        <f>成绩单!Z$7</f>
        <v>0</v>
      </c>
      <c r="G12" s="59">
        <f t="shared" si="3"/>
        <v>90.1911764705882</v>
      </c>
      <c r="H12" s="64">
        <f>SUM(成绩单!Z9:Z14,成绩单!Z16:Z21,成绩单!Z23:Z28,成绩单!Z30:Z35,成绩单!Z37:Z42,成绩单!Z44:Z49,成绩单!Z51:Z56,成绩单!Z58:Z63,成绩单!Z65:Z70,成绩单!Z72:Z77,成绩单!Z79:Z84,成绩单!Z86:Z91)/成绩单!$Z$3</f>
        <v>91.6764705882353</v>
      </c>
      <c r="I12" s="64">
        <f>SUM(成绩单!AA9:AA14,成绩单!AA16:AA21,成绩单!AA23:AA28,成绩单!AA30:AA35,成绩单!AA37:AA42,成绩单!AA44:AA49,成绩单!AA51:AA56,成绩单!AA58:AA63,成绩单!AA65:AA70,成绩单!AA72:AA77,成绩单!AA79:AA84,成绩单!AA86:AA91)/成绩单!$Z$3</f>
        <v>88.7058823529412</v>
      </c>
      <c r="K12" s="32"/>
      <c r="L12" s="32"/>
      <c r="M12" s="32"/>
      <c r="N12" s="32"/>
      <c r="P12" s="56">
        <v>43812</v>
      </c>
      <c r="Q12" s="57">
        <f t="shared" si="4"/>
        <v>0.625</v>
      </c>
      <c r="R12" s="58">
        <f t="shared" si="0"/>
        <v>3</v>
      </c>
      <c r="S12" s="58">
        <f>重修生!Z4</f>
        <v>5</v>
      </c>
      <c r="T12" s="58">
        <f>重修生!Z3</f>
        <v>8</v>
      </c>
      <c r="U12" s="58">
        <f>重修生!Z7</f>
        <v>0</v>
      </c>
      <c r="X12" s="86"/>
    </row>
    <row r="13" ht="22.15" customHeight="1" spans="1:24">
      <c r="A13" s="60">
        <v>43815</v>
      </c>
      <c r="B13" s="61">
        <f t="shared" si="1"/>
        <v>0.0294117647058824</v>
      </c>
      <c r="C13" s="62">
        <f t="shared" si="2"/>
        <v>33</v>
      </c>
      <c r="D13" s="62">
        <f>成绩单!AB$4</f>
        <v>1</v>
      </c>
      <c r="E13" s="62">
        <f>成绩单!AB$3</f>
        <v>34</v>
      </c>
      <c r="F13" s="62">
        <f>成绩单!AB$7</f>
        <v>0</v>
      </c>
      <c r="G13" s="63">
        <f t="shared" si="3"/>
        <v>81.4852941176471</v>
      </c>
      <c r="H13" s="63">
        <f>SUM(成绩单!AB9:AB14,成绩单!AB16:AB21,成绩单!AB23:AB28,成绩单!AB30:AB35,成绩单!AB37:AB42,成绩单!AB44:AB49,成绩单!AB51:AB56,成绩单!AB58:AB63,成绩单!AB65:AB70,成绩单!AB72:AB77,成绩单!AB79:AB84,成绩单!AB86:AB91)/成绩单!$AB$3</f>
        <v>92.6764705882353</v>
      </c>
      <c r="I13" s="63">
        <f>SUM(成绩单!AC9:AC14,成绩单!AC16:AC21,成绩单!AC23:AC28,成绩单!AC30:AC35,成绩单!AC37:AC42,成绩单!AC44:AC49,成绩单!AC51:AC56,成绩单!AC58:AC63,成绩单!AC65:AC70,成绩单!AC72:AC77,成绩单!AC79:AC84,成绩单!AC86:AC91)/成绩单!$AB$3</f>
        <v>70.2941176470588</v>
      </c>
      <c r="K13" s="32"/>
      <c r="L13" s="32"/>
      <c r="M13" s="32"/>
      <c r="N13" s="32"/>
      <c r="P13" s="60">
        <v>43815</v>
      </c>
      <c r="Q13" s="61">
        <f t="shared" si="4"/>
        <v>0</v>
      </c>
      <c r="R13" s="62">
        <f t="shared" ref="R13:R20" si="5">T13-S13-U13</f>
        <v>8</v>
      </c>
      <c r="S13" s="62">
        <f>重修生!AB4</f>
        <v>0</v>
      </c>
      <c r="T13" s="62">
        <f>重修生!AB3</f>
        <v>8</v>
      </c>
      <c r="U13" s="62">
        <f>重修生!AB7</f>
        <v>0</v>
      </c>
      <c r="X13" s="86"/>
    </row>
    <row r="14" ht="22.15" customHeight="1" spans="1:24">
      <c r="A14" s="56">
        <v>43816</v>
      </c>
      <c r="B14" s="57">
        <f t="shared" si="1"/>
        <v>0</v>
      </c>
      <c r="C14" s="58">
        <f t="shared" si="2"/>
        <v>34</v>
      </c>
      <c r="D14" s="58">
        <f>成绩单!AD$4</f>
        <v>0</v>
      </c>
      <c r="E14" s="58">
        <f>成绩单!AD$3</f>
        <v>34</v>
      </c>
      <c r="F14" s="58">
        <f>成绩单!AD$7</f>
        <v>0</v>
      </c>
      <c r="G14" s="59">
        <f t="shared" si="3"/>
        <v>0</v>
      </c>
      <c r="H14" s="64">
        <f>SUM(成绩单!AD9:AD14,成绩单!AD16:AD21,成绩单!AD23:AD28,成绩单!AD30:AD35,成绩单!AD37:AD42,成绩单!AD44:AD49,成绩单!AD51:AD56,成绩单!AD58:AD63,成绩单!AD65:AD70,成绩单!AD72:AD77,成绩单!AD79:AD84,成绩单!AD86:AD91)/成绩单!$AD$3</f>
        <v>0</v>
      </c>
      <c r="I14" s="64">
        <f>SUM(成绩单!AE9:AE14,成绩单!AE16:AE21,成绩单!AE23:AE28,成绩单!AE30:AE35,成绩单!AE37:AE42,成绩单!AE44:AE49,成绩单!AE51:AE56,成绩单!AE58:AE63,成绩单!AE65:AE70,成绩单!AE72:AE77,成绩单!AE79:AE84,成绩单!AE86:AE91)/成绩单!$AD$3</f>
        <v>0</v>
      </c>
      <c r="K14" s="32"/>
      <c r="L14" s="32"/>
      <c r="M14" s="32"/>
      <c r="N14" s="32"/>
      <c r="P14" s="56">
        <v>43816</v>
      </c>
      <c r="Q14" s="57">
        <f t="shared" si="4"/>
        <v>0</v>
      </c>
      <c r="R14" s="58">
        <f t="shared" si="5"/>
        <v>8</v>
      </c>
      <c r="S14" s="58">
        <f>重修生!AD4</f>
        <v>0</v>
      </c>
      <c r="T14" s="58">
        <f>重修生!AD3</f>
        <v>8</v>
      </c>
      <c r="U14" s="58">
        <f>重修生!AD7</f>
        <v>0</v>
      </c>
      <c r="X14" s="86"/>
    </row>
    <row r="15" ht="22.15" customHeight="1" spans="1:24">
      <c r="A15" s="56">
        <v>43817</v>
      </c>
      <c r="B15" s="57">
        <f t="shared" si="1"/>
        <v>0</v>
      </c>
      <c r="C15" s="58">
        <f t="shared" si="2"/>
        <v>34</v>
      </c>
      <c r="D15" s="58">
        <f>成绩单!AF$4</f>
        <v>0</v>
      </c>
      <c r="E15" s="58">
        <f>成绩单!AF$3</f>
        <v>34</v>
      </c>
      <c r="F15" s="58">
        <f>成绩单!AF$7</f>
        <v>0</v>
      </c>
      <c r="G15" s="59">
        <f t="shared" si="3"/>
        <v>0</v>
      </c>
      <c r="H15" s="64">
        <f>SUM(成绩单!AF9:AF14,成绩单!AF16:AF21,成绩单!AF23:AF28,成绩单!AF30:AF35,成绩单!AF37:AF42,成绩单!AF44:AF49,成绩单!AF51:AF56,成绩单!AF58:AF63,成绩单!AF65:AF70,成绩单!AF72:AF77,成绩单!AF79:AF84,成绩单!AF86:AF91)/成绩单!$AF$3</f>
        <v>0</v>
      </c>
      <c r="I15" s="64">
        <f>SUM(成绩单!AG9:AG14,成绩单!AG16:AG21,成绩单!AG23:AG28,成绩单!AG30:AG35,成绩单!AG37:AG42,成绩单!AG44:AG49,成绩单!AG51:AG56,成绩单!AG58:AG63,成绩单!AG65:AG70,成绩单!AG72:AG77,成绩单!AG79:AG84,成绩单!AG86:AG91)/成绩单!$AF$3</f>
        <v>0</v>
      </c>
      <c r="K15" s="32"/>
      <c r="L15" s="32"/>
      <c r="M15" s="32"/>
      <c r="N15" s="32"/>
      <c r="P15" s="56">
        <v>43817</v>
      </c>
      <c r="Q15" s="57">
        <f t="shared" si="4"/>
        <v>0</v>
      </c>
      <c r="R15" s="58">
        <f t="shared" si="5"/>
        <v>8</v>
      </c>
      <c r="S15" s="58">
        <f>重修生!AF4</f>
        <v>0</v>
      </c>
      <c r="T15" s="58">
        <f>重修生!AF3</f>
        <v>8</v>
      </c>
      <c r="U15" s="58">
        <f>重修生!AF7</f>
        <v>0</v>
      </c>
      <c r="X15" s="86"/>
    </row>
    <row r="16" ht="22.15" customHeight="1" spans="1:24">
      <c r="A16" s="56">
        <v>43818</v>
      </c>
      <c r="B16" s="57">
        <f t="shared" si="1"/>
        <v>0</v>
      </c>
      <c r="C16" s="58">
        <f t="shared" si="2"/>
        <v>34</v>
      </c>
      <c r="D16" s="58">
        <f>成绩单!AH$4</f>
        <v>0</v>
      </c>
      <c r="E16" s="58">
        <f>成绩单!AH$3</f>
        <v>34</v>
      </c>
      <c r="F16" s="58">
        <f>成绩单!AH$7</f>
        <v>0</v>
      </c>
      <c r="G16" s="59">
        <f t="shared" si="3"/>
        <v>0</v>
      </c>
      <c r="H16" s="64">
        <f>SUM(成绩单!AH9:AH14,成绩单!AH16:AH21,成绩单!AH23:AH28,成绩单!AH30:AH35,成绩单!AH37:AH42,成绩单!AH44:AH49,成绩单!AH51:AH56,成绩单!AH58:AH63,成绩单!AH65:AH70,成绩单!AH72:AH77,成绩单!AH79:AH84,成绩单!AH86:AH91)/成绩单!$AH$3</f>
        <v>0</v>
      </c>
      <c r="I16" s="64">
        <f>SUM(成绩单!AI9:AI14,成绩单!AI16:AI21,成绩单!AI23:AI28,成绩单!AI30:AI35,成绩单!AI37:AI42,成绩单!AI44:AI49,成绩单!AI51:AI56,成绩单!AI58:AI63,成绩单!AI65:AI70,成绩单!AI72:AI77,成绩单!AI79:AI84,成绩单!AI86:AI91)/成绩单!$AH$3</f>
        <v>0</v>
      </c>
      <c r="K16" s="32"/>
      <c r="L16" s="32"/>
      <c r="M16" s="32"/>
      <c r="N16" s="32"/>
      <c r="P16" s="56">
        <v>43818</v>
      </c>
      <c r="Q16" s="57">
        <f t="shared" si="4"/>
        <v>0</v>
      </c>
      <c r="R16" s="58">
        <f t="shared" si="5"/>
        <v>8</v>
      </c>
      <c r="S16" s="58">
        <f>重修生!AH4</f>
        <v>0</v>
      </c>
      <c r="T16" s="58">
        <f>重修生!AH3</f>
        <v>8</v>
      </c>
      <c r="U16" s="58">
        <f>重修生!AH7</f>
        <v>0</v>
      </c>
      <c r="X16" s="86"/>
    </row>
    <row r="17" ht="22.15" customHeight="1" spans="1:24">
      <c r="A17" s="56">
        <v>43819</v>
      </c>
      <c r="B17" s="57">
        <f t="shared" si="1"/>
        <v>0</v>
      </c>
      <c r="C17" s="58">
        <f t="shared" si="2"/>
        <v>34</v>
      </c>
      <c r="D17" s="58">
        <f>成绩单!AJ$4</f>
        <v>0</v>
      </c>
      <c r="E17" s="58">
        <f>成绩单!AJ$3</f>
        <v>34</v>
      </c>
      <c r="F17" s="58">
        <f>成绩单!AJ$7</f>
        <v>0</v>
      </c>
      <c r="G17" s="59">
        <f t="shared" si="3"/>
        <v>0</v>
      </c>
      <c r="H17" s="64">
        <f>SUM(成绩单!AJ9:AJ14,成绩单!AJ16:AJ21,成绩单!AJ23:AJ28,成绩单!AJ30:AJ35,成绩单!AJ37:AJ42,成绩单!AJ44:AJ49,成绩单!AJ51:AJ56,成绩单!AJ58:AJ63,成绩单!AJ65:AJ70,成绩单!AJ72:AJ77,成绩单!AJ79:AJ84,成绩单!AJ86:AJ91)/成绩单!$AJ$3</f>
        <v>0</v>
      </c>
      <c r="I17" s="64">
        <f>SUM(成绩单!AK9:AK14,成绩单!AK16:AK21,成绩单!AK23:AK28,成绩单!AK30:AK35,成绩单!AK37:AK42,成绩单!AK44:AK49,成绩单!AK51:AK56,成绩单!AK58:AK63,成绩单!AK65:AK70,成绩单!AK72:AK77,成绩单!AK79:AK84,成绩单!AK86:AK91)/成绩单!$AJ$3</f>
        <v>0</v>
      </c>
      <c r="K17" s="32"/>
      <c r="L17" s="32"/>
      <c r="M17" s="32"/>
      <c r="N17" s="32"/>
      <c r="P17" s="56">
        <v>43819</v>
      </c>
      <c r="Q17" s="57">
        <f t="shared" si="4"/>
        <v>0</v>
      </c>
      <c r="R17" s="58">
        <f t="shared" si="5"/>
        <v>8</v>
      </c>
      <c r="S17" s="58">
        <f>重修生!AJ4</f>
        <v>0</v>
      </c>
      <c r="T17" s="58">
        <f>重修生!AJ3</f>
        <v>8</v>
      </c>
      <c r="U17" s="58">
        <f>重修生!AJ7</f>
        <v>0</v>
      </c>
      <c r="X17" s="86"/>
    </row>
    <row r="18" ht="22.15" customHeight="1" spans="1:24">
      <c r="A18" s="56">
        <v>43822</v>
      </c>
      <c r="B18" s="57">
        <f t="shared" si="1"/>
        <v>0</v>
      </c>
      <c r="C18" s="58">
        <f t="shared" si="2"/>
        <v>34</v>
      </c>
      <c r="D18" s="58">
        <f>成绩单!AL$4</f>
        <v>0</v>
      </c>
      <c r="E18" s="58">
        <f>成绩单!AL$3</f>
        <v>34</v>
      </c>
      <c r="F18" s="58">
        <f>成绩单!AL$7</f>
        <v>0</v>
      </c>
      <c r="G18" s="59">
        <f t="shared" si="3"/>
        <v>0</v>
      </c>
      <c r="H18" s="64">
        <f>SUM(成绩单!AL9:AL14,成绩单!AL16:AL21,成绩单!AL23:AL28,成绩单!AL30:AL35,成绩单!AL37:AL42,成绩单!AL44:AL49,成绩单!AL51:AL56,成绩单!AL58:AL63,成绩单!AL65:AL70,成绩单!AL72:AL77,成绩单!AL79:AL84,成绩单!AL86:AL91)/成绩单!$AL$3</f>
        <v>0</v>
      </c>
      <c r="I18" s="64">
        <f>SUM(成绩单!AM9:AM14,成绩单!AM16:AM21,成绩单!AM23:AM28,成绩单!AM30:AM35,成绩单!AM37:AM42,成绩单!AM44:AM49,成绩单!AM51:AM56,成绩单!AM58:AM63,成绩单!AM65:AM70,成绩单!AM72:AM77,成绩单!AM79:AM84,成绩单!AM86:AM91)/成绩单!$AL$3</f>
        <v>0</v>
      </c>
      <c r="K18" s="32"/>
      <c r="L18" s="32"/>
      <c r="M18" s="32"/>
      <c r="N18" s="32"/>
      <c r="P18" s="56">
        <v>43822</v>
      </c>
      <c r="Q18" s="57">
        <f t="shared" si="4"/>
        <v>0</v>
      </c>
      <c r="R18" s="58">
        <f t="shared" si="5"/>
        <v>8</v>
      </c>
      <c r="S18" s="58">
        <f>重修生!AL4</f>
        <v>0</v>
      </c>
      <c r="T18" s="58">
        <f>重修生!AL3</f>
        <v>8</v>
      </c>
      <c r="U18" s="58">
        <f>重修生!AL7</f>
        <v>0</v>
      </c>
      <c r="X18" s="86"/>
    </row>
    <row r="19" ht="22.15" customHeight="1" spans="1:24">
      <c r="A19" s="67" t="s">
        <v>6</v>
      </c>
      <c r="B19" s="61">
        <f t="shared" si="1"/>
        <v>0</v>
      </c>
      <c r="C19" s="62">
        <f t="shared" si="2"/>
        <v>34</v>
      </c>
      <c r="D19" s="68">
        <f>成绩单!AN$4</f>
        <v>0</v>
      </c>
      <c r="E19" s="68">
        <f>成绩单!AN$3</f>
        <v>34</v>
      </c>
      <c r="F19" s="68">
        <f>成绩单!AN$7</f>
        <v>0</v>
      </c>
      <c r="G19" s="63">
        <f t="shared" si="3"/>
        <v>74.1176470588235</v>
      </c>
      <c r="H19" s="63">
        <f>SUM(成绩单!AN9:AN14,成绩单!AN16:AN21,成绩单!AN23:AN28,成绩单!AN30:AN35,成绩单!AN37:AN42,成绩单!AN44:AN49,成绩单!AN51:AN56,成绩单!AN58:AN63,成绩单!AN65:AN70,成绩单!AN72:AN77,成绩单!AN79:AN84,成绩单!AN86:AN91)/成绩单!$AN$3</f>
        <v>74.1176470588235</v>
      </c>
      <c r="I19" s="63">
        <f>SUM(成绩单!AO9:AO14,成绩单!AO16:AO21,成绩单!AO23:AO28,成绩单!AO30:AO35,成绩单!AO37:AO42,成绩单!AO44:AO49,成绩单!AO51:AO56,成绩单!AO58:AO63,成绩单!AO65:AO70,成绩单!AO72:AO77,成绩单!AO79:AO84,成绩单!AO86:AO91)/成绩单!$AN$3</f>
        <v>74.1176470588235</v>
      </c>
      <c r="K19" s="32"/>
      <c r="L19" s="32"/>
      <c r="M19" s="32"/>
      <c r="N19" s="32"/>
      <c r="P19" s="67" t="s">
        <v>6</v>
      </c>
      <c r="Q19" s="61">
        <f t="shared" si="4"/>
        <v>0</v>
      </c>
      <c r="R19" s="62">
        <f t="shared" si="5"/>
        <v>8</v>
      </c>
      <c r="S19" s="68">
        <f>重修生!AN4</f>
        <v>0</v>
      </c>
      <c r="T19" s="68">
        <f>重修生!AN3</f>
        <v>8</v>
      </c>
      <c r="U19" s="68">
        <f>重修生!AN7</f>
        <v>0</v>
      </c>
      <c r="X19" s="86"/>
    </row>
    <row r="20" ht="22.15" customHeight="1" spans="1:24">
      <c r="A20" s="69" t="s">
        <v>105</v>
      </c>
      <c r="B20" s="70">
        <f t="shared" si="1"/>
        <v>0.117647058823529</v>
      </c>
      <c r="C20" s="71">
        <f t="shared" si="2"/>
        <v>30</v>
      </c>
      <c r="D20" s="72">
        <f>成绩单!AP4</f>
        <v>4</v>
      </c>
      <c r="E20" s="72">
        <f>成绩单!AP3</f>
        <v>34</v>
      </c>
      <c r="F20" s="72">
        <f>成绩单!AP7</f>
        <v>0</v>
      </c>
      <c r="G20" s="73">
        <f>G19</f>
        <v>74.1176470588235</v>
      </c>
      <c r="H20" s="73">
        <f t="shared" ref="G20:I20" si="6">H19</f>
        <v>74.1176470588235</v>
      </c>
      <c r="I20" s="73">
        <f t="shared" si="6"/>
        <v>74.1176470588235</v>
      </c>
      <c r="K20" s="32"/>
      <c r="L20" s="32"/>
      <c r="M20" s="32"/>
      <c r="N20" s="32"/>
      <c r="P20" s="69" t="s">
        <v>105</v>
      </c>
      <c r="Q20" s="70">
        <f t="shared" si="4"/>
        <v>0.125</v>
      </c>
      <c r="R20" s="71">
        <f t="shared" si="5"/>
        <v>7</v>
      </c>
      <c r="S20" s="88">
        <f>重修生!AP4</f>
        <v>1</v>
      </c>
      <c r="T20" s="88">
        <f>重修生!AP3</f>
        <v>8</v>
      </c>
      <c r="U20" s="88">
        <f>重修生!AP7</f>
        <v>0</v>
      </c>
      <c r="X20" s="86"/>
    </row>
    <row r="21" ht="22.15" customHeight="1" spans="1:24">
      <c r="A21" s="74"/>
      <c r="B21" s="32"/>
      <c r="C21" s="32"/>
      <c r="D21" s="32"/>
      <c r="E21" s="32"/>
      <c r="F21" s="32"/>
      <c r="G21" s="75"/>
      <c r="H21" s="75"/>
      <c r="I21" s="75"/>
      <c r="K21" s="32"/>
      <c r="L21" s="32"/>
      <c r="M21" s="32"/>
      <c r="N21" s="32"/>
      <c r="P21" s="32"/>
      <c r="Q21" s="32"/>
      <c r="R21" s="32"/>
      <c r="S21" s="32"/>
      <c r="T21" s="32"/>
      <c r="U21" s="32"/>
      <c r="X21" s="86"/>
    </row>
    <row r="22" ht="22.15" customHeight="1" spans="1:21">
      <c r="A22" s="74"/>
      <c r="B22" s="32"/>
      <c r="C22" s="32"/>
      <c r="D22" s="32"/>
      <c r="E22" s="32"/>
      <c r="F22" s="32"/>
      <c r="G22" s="32"/>
      <c r="H22" s="75"/>
      <c r="I22" s="75"/>
      <c r="K22" s="32"/>
      <c r="L22" s="32"/>
      <c r="M22" s="32"/>
      <c r="N22" s="32"/>
      <c r="P22" s="32"/>
      <c r="Q22" s="32"/>
      <c r="R22" s="32"/>
      <c r="S22" s="32"/>
      <c r="T22" s="32"/>
      <c r="U22" s="32"/>
    </row>
    <row r="23" ht="22.9" customHeight="1" spans="1:21">
      <c r="A23" s="74"/>
      <c r="B23" s="32"/>
      <c r="C23" s="32"/>
      <c r="D23" s="32"/>
      <c r="E23" s="32"/>
      <c r="F23" s="32"/>
      <c r="G23" s="32"/>
      <c r="H23" s="75"/>
      <c r="I23" s="75"/>
      <c r="K23" s="32"/>
      <c r="L23" s="32"/>
      <c r="M23" s="32"/>
      <c r="N23" s="32"/>
      <c r="P23" s="32"/>
      <c r="Q23" s="32"/>
      <c r="R23" s="32"/>
      <c r="S23" s="32"/>
      <c r="T23" s="32"/>
      <c r="U23" s="32"/>
    </row>
    <row r="24" s="32" customFormat="1" spans="1:9">
      <c r="A24" s="74"/>
      <c r="G24" s="75"/>
      <c r="H24" s="75"/>
      <c r="I24" s="75"/>
    </row>
    <row r="25" s="32" customFormat="1" spans="1:9">
      <c r="A25" s="76"/>
      <c r="G25" s="75"/>
      <c r="H25" s="75"/>
      <c r="I25" s="75"/>
    </row>
    <row r="26" s="32" customFormat="1" spans="1:10">
      <c r="A26" s="76"/>
      <c r="G26" s="75"/>
      <c r="H26" s="75"/>
      <c r="I26" s="75"/>
      <c r="J26" s="75"/>
    </row>
    <row r="27" s="32" customFormat="1" spans="1:10">
      <c r="A27" s="76"/>
      <c r="G27" s="75"/>
      <c r="H27" s="75"/>
      <c r="I27" s="75"/>
      <c r="J27" s="75"/>
    </row>
    <row r="28" s="32" customFormat="1" spans="1:10">
      <c r="A28" s="76"/>
      <c r="G28" s="75"/>
      <c r="H28" s="75"/>
      <c r="I28" s="75"/>
      <c r="J28" s="75"/>
    </row>
    <row r="29" s="32" customFormat="1" ht="345" customHeight="1" spans="1:9">
      <c r="A29" s="76"/>
      <c r="G29" s="75"/>
      <c r="H29" s="75"/>
      <c r="I29" s="75"/>
    </row>
    <row r="30" s="32" customFormat="1" spans="1:20">
      <c r="A30" s="76"/>
      <c r="G30" s="75"/>
      <c r="H30" s="75"/>
      <c r="I30" s="75"/>
      <c r="T30" s="32">
        <f>重修生!AO13</f>
        <v>70</v>
      </c>
    </row>
    <row r="31" s="32" customFormat="1" spans="1:9">
      <c r="A31" s="76"/>
      <c r="G31" s="75"/>
      <c r="H31" s="75"/>
      <c r="I31" s="75"/>
    </row>
    <row r="32" s="32" customFormat="1" spans="1:9">
      <c r="A32" s="76"/>
      <c r="G32" s="75"/>
      <c r="H32" s="75"/>
      <c r="I32" s="75"/>
    </row>
    <row r="33" s="32" customFormat="1" spans="1:9">
      <c r="A33" s="76"/>
      <c r="G33" s="75"/>
      <c r="H33" s="75"/>
      <c r="I33" s="75"/>
    </row>
    <row r="34" s="32" customFormat="1" spans="1:9">
      <c r="A34" s="76"/>
      <c r="G34" s="75"/>
      <c r="H34" s="75"/>
      <c r="I34" s="75"/>
    </row>
    <row r="35" s="32" customFormat="1" spans="1:9">
      <c r="A35" s="76"/>
      <c r="G35" s="75"/>
      <c r="H35" s="75"/>
      <c r="I35" s="75"/>
    </row>
    <row r="36" s="32" customFormat="1" spans="1:9">
      <c r="A36" s="76"/>
      <c r="G36" s="75"/>
      <c r="H36" s="75"/>
      <c r="I36" s="75"/>
    </row>
    <row r="37" s="32" customFormat="1" spans="1:9">
      <c r="A37" s="76"/>
      <c r="G37" s="75"/>
      <c r="H37" s="75"/>
      <c r="I37" s="75"/>
    </row>
    <row r="38" s="32" customFormat="1" spans="1:9">
      <c r="A38" s="76"/>
      <c r="G38" s="75"/>
      <c r="H38" s="75"/>
      <c r="I38" s="75"/>
    </row>
    <row r="39" s="32" customFormat="1" spans="1:9">
      <c r="A39" s="76"/>
      <c r="G39" s="75"/>
      <c r="H39" s="75"/>
      <c r="I39" s="75"/>
    </row>
    <row r="40" s="32" customFormat="1" spans="1:9">
      <c r="A40" s="76"/>
      <c r="G40" s="75"/>
      <c r="H40" s="75"/>
      <c r="I40" s="75"/>
    </row>
    <row r="41" s="32" customFormat="1" spans="1:9">
      <c r="A41" s="76"/>
      <c r="G41" s="75"/>
      <c r="H41" s="75"/>
      <c r="I41" s="75"/>
    </row>
    <row r="42" s="32" customFormat="1" spans="1:9">
      <c r="A42" s="76"/>
      <c r="G42" s="75"/>
      <c r="H42" s="75"/>
      <c r="I42" s="75"/>
    </row>
    <row r="43" s="32" customFormat="1" spans="1:9">
      <c r="A43" s="76"/>
      <c r="G43" s="75"/>
      <c r="H43" s="75"/>
      <c r="I43" s="75"/>
    </row>
    <row r="44" s="32" customFormat="1" spans="1:9">
      <c r="A44" s="76"/>
      <c r="G44" s="75"/>
      <c r="H44" s="75"/>
      <c r="I44" s="75"/>
    </row>
    <row r="45" s="32" customFormat="1" spans="1:9">
      <c r="A45" s="76"/>
      <c r="G45" s="75"/>
      <c r="H45" s="75"/>
      <c r="I45" s="75"/>
    </row>
    <row r="46" s="32" customFormat="1" spans="1:9">
      <c r="A46" s="76"/>
      <c r="G46" s="75"/>
      <c r="H46" s="75"/>
      <c r="I46" s="75"/>
    </row>
    <row r="47" s="32" customFormat="1" spans="1:9">
      <c r="A47" s="76"/>
      <c r="G47" s="75"/>
      <c r="H47" s="75"/>
      <c r="I47" s="75"/>
    </row>
    <row r="48" s="32" customFormat="1" spans="1:9">
      <c r="A48" s="76"/>
      <c r="G48" s="75"/>
      <c r="H48" s="75"/>
      <c r="I48" s="75"/>
    </row>
    <row r="49" s="32" customFormat="1" spans="1:9">
      <c r="A49" s="76"/>
      <c r="G49" s="75"/>
      <c r="H49" s="75"/>
      <c r="I49" s="75"/>
    </row>
    <row r="50" s="32" customFormat="1" spans="1:9">
      <c r="A50" s="76"/>
      <c r="G50" s="75"/>
      <c r="H50" s="75"/>
      <c r="I50" s="75"/>
    </row>
    <row r="51" s="32" customFormat="1" spans="1:9">
      <c r="A51" s="76"/>
      <c r="G51" s="75"/>
      <c r="H51" s="75"/>
      <c r="I51" s="75"/>
    </row>
    <row r="52" s="32" customFormat="1" spans="1:9">
      <c r="A52" s="76"/>
      <c r="G52" s="75"/>
      <c r="H52" s="75"/>
      <c r="I52" s="75"/>
    </row>
    <row r="53" s="32" customFormat="1" spans="1:9">
      <c r="A53" s="76"/>
      <c r="G53" s="75"/>
      <c r="H53" s="75"/>
      <c r="I53" s="75"/>
    </row>
    <row r="54" s="32" customFormat="1" spans="1:9">
      <c r="A54" s="76"/>
      <c r="G54" s="75"/>
      <c r="H54" s="75"/>
      <c r="I54" s="75"/>
    </row>
    <row r="55" s="32" customFormat="1" spans="1:9">
      <c r="A55" s="76"/>
      <c r="G55" s="75"/>
      <c r="H55" s="75"/>
      <c r="I55" s="75"/>
    </row>
    <row r="56" s="32" customFormat="1" spans="1:9">
      <c r="A56" s="76"/>
      <c r="G56" s="75"/>
      <c r="H56" s="75"/>
      <c r="I56" s="75"/>
    </row>
    <row r="57" s="32" customFormat="1" spans="1:9">
      <c r="A57" s="76"/>
      <c r="G57" s="75"/>
      <c r="H57" s="75"/>
      <c r="I57" s="75"/>
    </row>
    <row r="58" s="32" customFormat="1" spans="1:9">
      <c r="A58" s="76"/>
      <c r="G58" s="75"/>
      <c r="H58" s="75"/>
      <c r="I58" s="75"/>
    </row>
    <row r="59" s="32" customFormat="1" spans="1:9">
      <c r="A59" s="76"/>
      <c r="G59" s="75"/>
      <c r="H59" s="75"/>
      <c r="I59" s="75"/>
    </row>
    <row r="60" s="32" customFormat="1" spans="1:9">
      <c r="A60" s="76"/>
      <c r="G60" s="75"/>
      <c r="H60" s="75"/>
      <c r="I60" s="75"/>
    </row>
    <row r="61" s="32" customFormat="1" spans="1:9">
      <c r="A61" s="76"/>
      <c r="G61" s="75"/>
      <c r="H61" s="75"/>
      <c r="I61" s="75"/>
    </row>
    <row r="62" s="32" customFormat="1" spans="1:9">
      <c r="A62" s="76"/>
      <c r="G62" s="75"/>
      <c r="H62" s="75"/>
      <c r="I62" s="75"/>
    </row>
    <row r="63" s="32" customFormat="1" spans="1:9">
      <c r="A63" s="76"/>
      <c r="G63" s="75"/>
      <c r="H63" s="75"/>
      <c r="I63" s="75"/>
    </row>
    <row r="64" s="32" customFormat="1" spans="1:9">
      <c r="A64" s="76"/>
      <c r="G64" s="75"/>
      <c r="H64" s="75"/>
      <c r="I64" s="75"/>
    </row>
    <row r="65" s="32" customFormat="1" spans="1:9">
      <c r="A65" s="76"/>
      <c r="G65" s="75"/>
      <c r="H65" s="75"/>
      <c r="I65" s="75"/>
    </row>
    <row r="66" s="32" customFormat="1" spans="1:9">
      <c r="A66" s="76"/>
      <c r="G66" s="75"/>
      <c r="H66" s="75"/>
      <c r="I66" s="75"/>
    </row>
    <row r="67" s="32" customFormat="1" spans="1:9">
      <c r="A67" s="76"/>
      <c r="G67" s="75"/>
      <c r="H67" s="75"/>
      <c r="I67" s="75"/>
    </row>
    <row r="68" s="32" customFormat="1" spans="1:9">
      <c r="A68" s="76"/>
      <c r="G68" s="75"/>
      <c r="H68" s="75"/>
      <c r="I68" s="75"/>
    </row>
    <row r="69" s="32" customFormat="1" spans="1:9">
      <c r="A69" s="76"/>
      <c r="G69" s="75"/>
      <c r="H69" s="75"/>
      <c r="I69" s="75"/>
    </row>
    <row r="70" s="32" customFormat="1" spans="1:9">
      <c r="A70" s="76"/>
      <c r="G70" s="75"/>
      <c r="H70" s="75"/>
      <c r="I70" s="75"/>
    </row>
    <row r="71" s="32" customFormat="1" spans="1:9">
      <c r="A71" s="76"/>
      <c r="G71" s="75"/>
      <c r="H71" s="75"/>
      <c r="I71" s="75"/>
    </row>
    <row r="72" s="32" customFormat="1" spans="1:9">
      <c r="A72" s="76"/>
      <c r="G72" s="75"/>
      <c r="H72" s="75"/>
      <c r="I72" s="75"/>
    </row>
    <row r="73" s="32" customFormat="1" spans="1:9">
      <c r="A73" s="76"/>
      <c r="G73" s="75"/>
      <c r="H73" s="75"/>
      <c r="I73" s="75"/>
    </row>
    <row r="74" s="32" customFormat="1" spans="1:9">
      <c r="A74" s="76"/>
      <c r="G74" s="75"/>
      <c r="H74" s="75"/>
      <c r="I74" s="75"/>
    </row>
    <row r="75" s="32" customFormat="1" spans="1:9">
      <c r="A75" s="76"/>
      <c r="G75" s="75"/>
      <c r="H75" s="75"/>
      <c r="I75" s="75"/>
    </row>
    <row r="76" s="32" customFormat="1" spans="1:9">
      <c r="A76" s="76"/>
      <c r="G76" s="75"/>
      <c r="H76" s="75"/>
      <c r="I76" s="75"/>
    </row>
    <row r="77" s="32" customFormat="1" spans="1:9">
      <c r="A77" s="76"/>
      <c r="G77" s="75"/>
      <c r="H77" s="75"/>
      <c r="I77" s="75"/>
    </row>
    <row r="78" s="32" customFormat="1" spans="1:9">
      <c r="A78" s="76"/>
      <c r="G78" s="75"/>
      <c r="H78" s="75"/>
      <c r="I78" s="75"/>
    </row>
    <row r="79" s="32" customFormat="1" spans="1:9">
      <c r="A79" s="76"/>
      <c r="G79" s="75"/>
      <c r="H79" s="75"/>
      <c r="I79" s="75"/>
    </row>
    <row r="80" s="32" customFormat="1" spans="1:9">
      <c r="A80" s="76"/>
      <c r="G80" s="75"/>
      <c r="H80" s="75"/>
      <c r="I80" s="75"/>
    </row>
    <row r="81" s="32" customFormat="1" spans="1:9">
      <c r="A81" s="76"/>
      <c r="G81" s="75"/>
      <c r="H81" s="75"/>
      <c r="I81" s="75"/>
    </row>
    <row r="82" s="32" customFormat="1" spans="1:9">
      <c r="A82" s="76"/>
      <c r="G82" s="75"/>
      <c r="H82" s="75"/>
      <c r="I82" s="75"/>
    </row>
    <row r="83" s="32" customFormat="1" spans="1:9">
      <c r="A83" s="76"/>
      <c r="G83" s="75"/>
      <c r="H83" s="75"/>
      <c r="I83" s="75"/>
    </row>
    <row r="84" s="32" customFormat="1" spans="1:9">
      <c r="A84" s="76"/>
      <c r="G84" s="75"/>
      <c r="H84" s="75"/>
      <c r="I84" s="75"/>
    </row>
    <row r="85" s="32" customFormat="1" spans="1:9">
      <c r="A85" s="76"/>
      <c r="G85" s="75"/>
      <c r="H85" s="75"/>
      <c r="I85" s="75"/>
    </row>
    <row r="86" s="32" customFormat="1" spans="1:9">
      <c r="A86" s="76"/>
      <c r="G86" s="75"/>
      <c r="H86" s="75"/>
      <c r="I86" s="75"/>
    </row>
    <row r="87" s="32" customFormat="1" spans="1:9">
      <c r="A87" s="76"/>
      <c r="G87" s="75"/>
      <c r="H87" s="75"/>
      <c r="I87" s="75"/>
    </row>
    <row r="88" s="32" customFormat="1" spans="1:9">
      <c r="A88" s="76"/>
      <c r="G88" s="75"/>
      <c r="H88" s="75"/>
      <c r="I88" s="75"/>
    </row>
    <row r="89" s="32" customFormat="1" spans="1:9">
      <c r="A89" s="76"/>
      <c r="G89" s="75"/>
      <c r="H89" s="75"/>
      <c r="I89" s="75"/>
    </row>
    <row r="90" s="32" customFormat="1" spans="1:9">
      <c r="A90" s="76"/>
      <c r="G90" s="75"/>
      <c r="H90" s="75"/>
      <c r="I90" s="75"/>
    </row>
    <row r="91" s="32" customFormat="1" spans="1:9">
      <c r="A91" s="76"/>
      <c r="G91" s="75"/>
      <c r="H91" s="75"/>
      <c r="I91" s="75"/>
    </row>
    <row r="92" s="32" customFormat="1" spans="1:9">
      <c r="A92" s="76"/>
      <c r="G92" s="75"/>
      <c r="H92" s="75"/>
      <c r="I92" s="75"/>
    </row>
    <row r="93" s="32" customFormat="1" spans="1:9">
      <c r="A93" s="76"/>
      <c r="G93" s="75"/>
      <c r="H93" s="75"/>
      <c r="I93" s="75"/>
    </row>
    <row r="94" s="32" customFormat="1" spans="1:9">
      <c r="A94" s="76"/>
      <c r="G94" s="75"/>
      <c r="H94" s="75"/>
      <c r="I94" s="75"/>
    </row>
    <row r="95" s="32" customFormat="1" spans="1:9">
      <c r="A95" s="76"/>
      <c r="G95" s="75"/>
      <c r="H95" s="75"/>
      <c r="I95" s="75"/>
    </row>
    <row r="96" s="32" customFormat="1" spans="1:9">
      <c r="A96" s="76"/>
      <c r="G96" s="75"/>
      <c r="H96" s="75"/>
      <c r="I96" s="75"/>
    </row>
    <row r="97" s="32" customFormat="1" spans="1:9">
      <c r="A97" s="76"/>
      <c r="G97" s="75"/>
      <c r="H97" s="75"/>
      <c r="I97" s="75"/>
    </row>
    <row r="98" s="32" customFormat="1" spans="1:9">
      <c r="A98" s="76"/>
      <c r="G98" s="75"/>
      <c r="H98" s="75"/>
      <c r="I98" s="75"/>
    </row>
    <row r="99" s="32" customFormat="1" spans="1:9">
      <c r="A99" s="76"/>
      <c r="G99" s="75"/>
      <c r="H99" s="75"/>
      <c r="I99" s="75"/>
    </row>
    <row r="100" s="32" customFormat="1" spans="1:9">
      <c r="A100" s="76"/>
      <c r="G100" s="75"/>
      <c r="H100" s="75"/>
      <c r="I100" s="75"/>
    </row>
    <row r="101" s="32" customFormat="1" spans="1:9">
      <c r="A101" s="76"/>
      <c r="G101" s="75"/>
      <c r="H101" s="75"/>
      <c r="I101" s="75"/>
    </row>
    <row r="102" s="32" customFormat="1" spans="1:9">
      <c r="A102" s="76"/>
      <c r="G102" s="75"/>
      <c r="H102" s="75"/>
      <c r="I102" s="75"/>
    </row>
    <row r="103" s="32" customFormat="1" spans="1:9">
      <c r="A103" s="76"/>
      <c r="G103" s="75"/>
      <c r="H103" s="75"/>
      <c r="I103" s="75"/>
    </row>
    <row r="104" s="32" customFormat="1" spans="1:9">
      <c r="A104" s="76"/>
      <c r="G104" s="75"/>
      <c r="H104" s="75"/>
      <c r="I104" s="75"/>
    </row>
    <row r="105" s="32" customFormat="1" spans="1:9">
      <c r="A105" s="76"/>
      <c r="G105" s="75"/>
      <c r="H105" s="75"/>
      <c r="I105" s="75"/>
    </row>
    <row r="106" s="32" customFormat="1" spans="1:9">
      <c r="A106" s="76"/>
      <c r="G106" s="75"/>
      <c r="H106" s="75"/>
      <c r="I106" s="75"/>
    </row>
    <row r="107" s="32" customFormat="1" spans="1:9">
      <c r="A107" s="76"/>
      <c r="G107" s="75"/>
      <c r="H107" s="75"/>
      <c r="I107" s="75"/>
    </row>
    <row r="108" s="32" customFormat="1" spans="1:9">
      <c r="A108" s="76"/>
      <c r="G108" s="75"/>
      <c r="H108" s="75"/>
      <c r="I108" s="75"/>
    </row>
    <row r="109" s="32" customFormat="1" spans="1:9">
      <c r="A109" s="76"/>
      <c r="G109" s="75"/>
      <c r="H109" s="75"/>
      <c r="I109" s="75"/>
    </row>
    <row r="110" s="32" customFormat="1" spans="1:9">
      <c r="A110" s="76"/>
      <c r="G110" s="75"/>
      <c r="H110" s="75"/>
      <c r="I110" s="75"/>
    </row>
    <row r="111" s="32" customFormat="1" spans="1:9">
      <c r="A111" s="76"/>
      <c r="G111" s="75"/>
      <c r="H111" s="75"/>
      <c r="I111" s="75"/>
    </row>
    <row r="112" s="32" customFormat="1" spans="1:9">
      <c r="A112" s="76"/>
      <c r="G112" s="75"/>
      <c r="H112" s="75"/>
      <c r="I112" s="75"/>
    </row>
    <row r="113" s="32" customFormat="1" spans="1:9">
      <c r="A113" s="76"/>
      <c r="G113" s="75"/>
      <c r="H113" s="75"/>
      <c r="I113" s="75"/>
    </row>
    <row r="114" s="32" customFormat="1" spans="1:9">
      <c r="A114" s="76"/>
      <c r="G114" s="75"/>
      <c r="H114" s="75"/>
      <c r="I114" s="75"/>
    </row>
    <row r="115" s="32" customFormat="1" spans="1:9">
      <c r="A115" s="76"/>
      <c r="G115" s="75"/>
      <c r="H115" s="75"/>
      <c r="I115" s="75"/>
    </row>
    <row r="116" s="32" customFormat="1" spans="1:9">
      <c r="A116" s="76"/>
      <c r="G116" s="75"/>
      <c r="H116" s="75"/>
      <c r="I116" s="75"/>
    </row>
    <row r="117" s="32" customFormat="1" spans="1:9">
      <c r="A117" s="76"/>
      <c r="G117" s="75"/>
      <c r="H117" s="75"/>
      <c r="I117" s="75"/>
    </row>
    <row r="118" s="32" customFormat="1" spans="1:9">
      <c r="A118" s="76"/>
      <c r="G118" s="75"/>
      <c r="H118" s="75"/>
      <c r="I118" s="75"/>
    </row>
    <row r="119" s="32" customFormat="1" spans="1:9">
      <c r="A119" s="76"/>
      <c r="G119" s="75"/>
      <c r="H119" s="75"/>
      <c r="I119" s="75"/>
    </row>
    <row r="120" s="32" customFormat="1" spans="1:9">
      <c r="A120" s="76"/>
      <c r="G120" s="75"/>
      <c r="H120" s="75"/>
      <c r="I120" s="75"/>
    </row>
    <row r="121" s="32" customFormat="1" spans="1:9">
      <c r="A121" s="76"/>
      <c r="G121" s="75"/>
      <c r="H121" s="75"/>
      <c r="I121" s="75"/>
    </row>
    <row r="122" s="32" customFormat="1" spans="1:9">
      <c r="A122" s="76"/>
      <c r="G122" s="75"/>
      <c r="H122" s="75"/>
      <c r="I122" s="75"/>
    </row>
    <row r="123" s="32" customFormat="1" spans="1:9">
      <c r="A123" s="76"/>
      <c r="G123" s="75"/>
      <c r="H123" s="75"/>
      <c r="I123" s="75"/>
    </row>
    <row r="124" s="32" customFormat="1" spans="1:9">
      <c r="A124" s="76"/>
      <c r="G124" s="75"/>
      <c r="H124" s="75"/>
      <c r="I124" s="75"/>
    </row>
    <row r="125" s="32" customFormat="1" spans="1:9">
      <c r="A125" s="76"/>
      <c r="G125" s="75"/>
      <c r="H125" s="75"/>
      <c r="I125" s="75"/>
    </row>
    <row r="126" s="32" customFormat="1" spans="1:9">
      <c r="A126" s="76"/>
      <c r="G126" s="75"/>
      <c r="H126" s="75"/>
      <c r="I126" s="75"/>
    </row>
    <row r="127" s="32" customFormat="1" spans="1:9">
      <c r="A127" s="76"/>
      <c r="G127" s="75"/>
      <c r="H127" s="75"/>
      <c r="I127" s="75"/>
    </row>
    <row r="128" s="32" customFormat="1" spans="1:9">
      <c r="A128" s="76"/>
      <c r="G128" s="75"/>
      <c r="H128" s="75"/>
      <c r="I128" s="75"/>
    </row>
    <row r="129" s="32" customFormat="1" spans="1:9">
      <c r="A129" s="76"/>
      <c r="G129" s="75"/>
      <c r="H129" s="75"/>
      <c r="I129" s="75"/>
    </row>
    <row r="130" s="32" customFormat="1" spans="1:9">
      <c r="A130" s="76"/>
      <c r="G130" s="75"/>
      <c r="H130" s="75"/>
      <c r="I130" s="75"/>
    </row>
    <row r="131" s="32" customFormat="1" spans="1:9">
      <c r="A131" s="76"/>
      <c r="G131" s="75"/>
      <c r="H131" s="75"/>
      <c r="I131" s="75"/>
    </row>
    <row r="132" s="32" customFormat="1" spans="1:9">
      <c r="A132" s="76"/>
      <c r="G132" s="75"/>
      <c r="H132" s="75"/>
      <c r="I132" s="75"/>
    </row>
    <row r="133" s="32" customFormat="1" spans="1:9">
      <c r="A133" s="76"/>
      <c r="G133" s="75"/>
      <c r="H133" s="75"/>
      <c r="I133" s="75"/>
    </row>
    <row r="134" s="32" customFormat="1" spans="1:9">
      <c r="A134" s="76"/>
      <c r="G134" s="75"/>
      <c r="H134" s="75"/>
      <c r="I134" s="75"/>
    </row>
    <row r="135" s="32" customFormat="1" spans="1:9">
      <c r="A135" s="76"/>
      <c r="G135" s="75"/>
      <c r="H135" s="75"/>
      <c r="I135" s="75"/>
    </row>
    <row r="136" s="32" customFormat="1" spans="1:9">
      <c r="A136" s="76"/>
      <c r="G136" s="75"/>
      <c r="H136" s="75"/>
      <c r="I136" s="75"/>
    </row>
    <row r="137" s="32" customFormat="1" spans="1:9">
      <c r="A137" s="76"/>
      <c r="G137" s="75"/>
      <c r="H137" s="75"/>
      <c r="I137" s="75"/>
    </row>
    <row r="138" s="32" customFormat="1" spans="1:9">
      <c r="A138" s="76"/>
      <c r="G138" s="75"/>
      <c r="H138" s="75"/>
      <c r="I138" s="75"/>
    </row>
    <row r="139" s="32" customFormat="1" spans="1:9">
      <c r="A139" s="76"/>
      <c r="G139" s="75"/>
      <c r="H139" s="75"/>
      <c r="I139" s="75"/>
    </row>
    <row r="140" s="32" customFormat="1" spans="1:9">
      <c r="A140" s="76"/>
      <c r="G140" s="75"/>
      <c r="H140" s="75"/>
      <c r="I140" s="75"/>
    </row>
    <row r="141" s="32" customFormat="1" spans="1:9">
      <c r="A141" s="76"/>
      <c r="G141" s="75"/>
      <c r="H141" s="75"/>
      <c r="I141" s="75"/>
    </row>
    <row r="142" s="32" customFormat="1" spans="1:9">
      <c r="A142" s="76"/>
      <c r="G142" s="75"/>
      <c r="H142" s="75"/>
      <c r="I142" s="75"/>
    </row>
    <row r="143" s="32" customFormat="1" spans="1:9">
      <c r="A143" s="76"/>
      <c r="G143" s="75"/>
      <c r="H143" s="75"/>
      <c r="I143" s="75"/>
    </row>
    <row r="144" s="32" customFormat="1" spans="1:9">
      <c r="A144" s="76"/>
      <c r="G144" s="75"/>
      <c r="H144" s="75"/>
      <c r="I144" s="75"/>
    </row>
    <row r="145" s="32" customFormat="1" spans="1:9">
      <c r="A145" s="76"/>
      <c r="G145" s="75"/>
      <c r="H145" s="75"/>
      <c r="I145" s="75"/>
    </row>
    <row r="146" s="32" customFormat="1" spans="1:9">
      <c r="A146" s="76"/>
      <c r="G146" s="75"/>
      <c r="H146" s="75"/>
      <c r="I146" s="75"/>
    </row>
    <row r="147" s="32" customFormat="1" spans="1:9">
      <c r="A147" s="76"/>
      <c r="G147" s="75"/>
      <c r="H147" s="75"/>
      <c r="I147" s="75"/>
    </row>
    <row r="148" s="32" customFormat="1" spans="1:9">
      <c r="A148" s="76"/>
      <c r="G148" s="75"/>
      <c r="H148" s="75"/>
      <c r="I148" s="75"/>
    </row>
    <row r="149" s="32" customFormat="1" spans="1:9">
      <c r="A149" s="76"/>
      <c r="G149" s="75"/>
      <c r="H149" s="75"/>
      <c r="I149" s="75"/>
    </row>
    <row r="150" s="32" customFormat="1" spans="1:9">
      <c r="A150" s="76"/>
      <c r="G150" s="75"/>
      <c r="H150" s="75"/>
      <c r="I150" s="75"/>
    </row>
    <row r="151" s="32" customFormat="1" spans="1:9">
      <c r="A151" s="76"/>
      <c r="G151" s="75"/>
      <c r="H151" s="75"/>
      <c r="I151" s="75"/>
    </row>
    <row r="152" s="32" customFormat="1" spans="1:9">
      <c r="A152" s="76"/>
      <c r="G152" s="75"/>
      <c r="H152" s="75"/>
      <c r="I152" s="75"/>
    </row>
    <row r="153" s="32" customFormat="1" spans="1:9">
      <c r="A153" s="76"/>
      <c r="G153" s="75"/>
      <c r="H153" s="75"/>
      <c r="I153" s="75"/>
    </row>
    <row r="154" s="32" customFormat="1" spans="1:9">
      <c r="A154" s="76"/>
      <c r="G154" s="75"/>
      <c r="H154" s="75"/>
      <c r="I154" s="75"/>
    </row>
    <row r="155" s="32" customFormat="1" spans="1:9">
      <c r="A155" s="76"/>
      <c r="G155" s="75"/>
      <c r="H155" s="75"/>
      <c r="I155" s="75"/>
    </row>
    <row r="156" s="32" customFormat="1" spans="1:9">
      <c r="A156" s="76"/>
      <c r="G156" s="75"/>
      <c r="H156" s="75"/>
      <c r="I156" s="75"/>
    </row>
    <row r="157" s="32" customFormat="1" spans="1:9">
      <c r="A157" s="76"/>
      <c r="G157" s="75"/>
      <c r="H157" s="75"/>
      <c r="I157" s="75"/>
    </row>
    <row r="158" s="32" customFormat="1" spans="1:9">
      <c r="A158" s="76"/>
      <c r="G158" s="75"/>
      <c r="H158" s="75"/>
      <c r="I158" s="75"/>
    </row>
    <row r="159" s="32" customFormat="1" spans="1:9">
      <c r="A159" s="76"/>
      <c r="G159" s="75"/>
      <c r="H159" s="75"/>
      <c r="I159" s="75"/>
    </row>
    <row r="160" s="32" customFormat="1" spans="1:9">
      <c r="A160" s="76"/>
      <c r="G160" s="75"/>
      <c r="H160" s="75"/>
      <c r="I160" s="75"/>
    </row>
    <row r="161" s="32" customFormat="1" spans="1:9">
      <c r="A161" s="76"/>
      <c r="G161" s="75"/>
      <c r="H161" s="75"/>
      <c r="I161" s="75"/>
    </row>
    <row r="162" s="32" customFormat="1" spans="1:9">
      <c r="A162" s="76"/>
      <c r="G162" s="75"/>
      <c r="H162" s="75"/>
      <c r="I162" s="75"/>
    </row>
    <row r="163" s="32" customFormat="1" spans="1:9">
      <c r="A163" s="76"/>
      <c r="G163" s="75"/>
      <c r="H163" s="75"/>
      <c r="I163" s="75"/>
    </row>
    <row r="164" s="32" customFormat="1" spans="1:9">
      <c r="A164" s="76"/>
      <c r="G164" s="75"/>
      <c r="H164" s="75"/>
      <c r="I164" s="75"/>
    </row>
    <row r="165" s="32" customFormat="1" spans="1:9">
      <c r="A165" s="76"/>
      <c r="G165" s="75"/>
      <c r="H165" s="75"/>
      <c r="I165" s="75"/>
    </row>
    <row r="166" s="32" customFormat="1" spans="1:9">
      <c r="A166" s="76"/>
      <c r="G166" s="75"/>
      <c r="H166" s="75"/>
      <c r="I166" s="75"/>
    </row>
    <row r="167" s="32" customFormat="1" spans="1:9">
      <c r="A167" s="76"/>
      <c r="G167" s="75"/>
      <c r="H167" s="75"/>
      <c r="I167" s="75"/>
    </row>
    <row r="168" s="32" customFormat="1" spans="1:9">
      <c r="A168" s="76"/>
      <c r="G168" s="75"/>
      <c r="H168" s="75"/>
      <c r="I168" s="75"/>
    </row>
    <row r="169" s="32" customFormat="1" spans="1:9">
      <c r="A169" s="76"/>
      <c r="G169" s="75"/>
      <c r="H169" s="75"/>
      <c r="I169" s="75"/>
    </row>
    <row r="170" s="32" customFormat="1" spans="1:9">
      <c r="A170" s="76"/>
      <c r="G170" s="75"/>
      <c r="H170" s="75"/>
      <c r="I170" s="75"/>
    </row>
    <row r="171" s="32" customFormat="1" spans="1:9">
      <c r="A171" s="76"/>
      <c r="G171" s="75"/>
      <c r="H171" s="75"/>
      <c r="I171" s="75"/>
    </row>
    <row r="172" s="32" customFormat="1" spans="1:9">
      <c r="A172" s="76"/>
      <c r="G172" s="75"/>
      <c r="H172" s="75"/>
      <c r="I172" s="75"/>
    </row>
    <row r="173" s="32" customFormat="1" spans="1:9">
      <c r="A173" s="76"/>
      <c r="G173" s="75"/>
      <c r="H173" s="75"/>
      <c r="I173" s="75"/>
    </row>
    <row r="174" s="32" customFormat="1" spans="1:9">
      <c r="A174" s="76"/>
      <c r="G174" s="75"/>
      <c r="H174" s="75"/>
      <c r="I174" s="75"/>
    </row>
    <row r="175" s="32" customFormat="1" spans="1:9">
      <c r="A175" s="76"/>
      <c r="G175" s="75"/>
      <c r="H175" s="75"/>
      <c r="I175" s="75"/>
    </row>
    <row r="176" s="32" customFormat="1" spans="1:9">
      <c r="A176" s="76"/>
      <c r="G176" s="75"/>
      <c r="H176" s="75"/>
      <c r="I176" s="75"/>
    </row>
    <row r="177" s="32" customFormat="1" spans="1:9">
      <c r="A177" s="76"/>
      <c r="G177" s="75"/>
      <c r="H177" s="75"/>
      <c r="I177" s="75"/>
    </row>
    <row r="178" s="32" customFormat="1" spans="1:9">
      <c r="A178" s="76"/>
      <c r="G178" s="75"/>
      <c r="H178" s="75"/>
      <c r="I178" s="75"/>
    </row>
    <row r="179" s="32" customFormat="1" spans="1:9">
      <c r="A179" s="76"/>
      <c r="G179" s="75"/>
      <c r="H179" s="75"/>
      <c r="I179" s="75"/>
    </row>
    <row r="180" s="32" customFormat="1" spans="1:9">
      <c r="A180" s="76"/>
      <c r="G180" s="75"/>
      <c r="H180" s="75"/>
      <c r="I180" s="75"/>
    </row>
    <row r="181" s="32" customFormat="1" spans="1:9">
      <c r="A181" s="76"/>
      <c r="G181" s="75"/>
      <c r="H181" s="75"/>
      <c r="I181" s="75"/>
    </row>
    <row r="182" s="32" customFormat="1" spans="1:9">
      <c r="A182" s="76"/>
      <c r="G182" s="75"/>
      <c r="H182" s="75"/>
      <c r="I182" s="75"/>
    </row>
    <row r="183" s="32" customFormat="1" spans="1:9">
      <c r="A183" s="76"/>
      <c r="G183" s="75"/>
      <c r="H183" s="75"/>
      <c r="I183" s="75"/>
    </row>
    <row r="184" s="32" customFormat="1" spans="1:9">
      <c r="A184" s="76"/>
      <c r="G184" s="75"/>
      <c r="H184" s="75"/>
      <c r="I184" s="75"/>
    </row>
    <row r="185" s="32" customFormat="1" spans="1:9">
      <c r="A185" s="76"/>
      <c r="G185" s="75"/>
      <c r="H185" s="75"/>
      <c r="I185" s="75"/>
    </row>
    <row r="186" s="32" customFormat="1" spans="1:9">
      <c r="A186" s="76"/>
      <c r="G186" s="75"/>
      <c r="H186" s="75"/>
      <c r="I186" s="75"/>
    </row>
    <row r="187" s="32" customFormat="1" spans="1:9">
      <c r="A187" s="76"/>
      <c r="G187" s="75"/>
      <c r="H187" s="75"/>
      <c r="I187" s="75"/>
    </row>
    <row r="188" s="32" customFormat="1" spans="1:9">
      <c r="A188" s="76"/>
      <c r="G188" s="75"/>
      <c r="H188" s="75"/>
      <c r="I188" s="75"/>
    </row>
    <row r="189" s="32" customFormat="1" spans="1:9">
      <c r="A189" s="76"/>
      <c r="G189" s="75"/>
      <c r="H189" s="75"/>
      <c r="I189" s="75"/>
    </row>
    <row r="190" s="32" customFormat="1" spans="1:9">
      <c r="A190" s="76"/>
      <c r="G190" s="75"/>
      <c r="H190" s="75"/>
      <c r="I190" s="75"/>
    </row>
    <row r="191" s="32" customFormat="1" spans="1:9">
      <c r="A191" s="76"/>
      <c r="G191" s="75"/>
      <c r="H191" s="75"/>
      <c r="I191" s="75"/>
    </row>
    <row r="192" s="32" customFormat="1" spans="1:9">
      <c r="A192" s="76"/>
      <c r="G192" s="75"/>
      <c r="H192" s="75"/>
      <c r="I192" s="75"/>
    </row>
    <row r="193" s="32" customFormat="1" spans="1:9">
      <c r="A193" s="76"/>
      <c r="G193" s="75"/>
      <c r="H193" s="75"/>
      <c r="I193" s="75"/>
    </row>
    <row r="194" s="32" customFormat="1" spans="1:9">
      <c r="A194" s="76"/>
      <c r="G194" s="75"/>
      <c r="H194" s="75"/>
      <c r="I194" s="75"/>
    </row>
    <row r="195" s="32" customFormat="1" spans="1:9">
      <c r="A195" s="76"/>
      <c r="G195" s="75"/>
      <c r="H195" s="75"/>
      <c r="I195" s="75"/>
    </row>
    <row r="196" s="32" customFormat="1" spans="1:9">
      <c r="A196" s="76"/>
      <c r="G196" s="75"/>
      <c r="H196" s="75"/>
      <c r="I196" s="75"/>
    </row>
    <row r="197" s="32" customFormat="1" spans="1:9">
      <c r="A197" s="76"/>
      <c r="G197" s="75"/>
      <c r="H197" s="75"/>
      <c r="I197" s="75"/>
    </row>
    <row r="198" s="32" customFormat="1" spans="1:9">
      <c r="A198" s="76"/>
      <c r="G198" s="75"/>
      <c r="H198" s="75"/>
      <c r="I198" s="75"/>
    </row>
    <row r="199" s="32" customFormat="1" spans="1:9">
      <c r="A199" s="76"/>
      <c r="G199" s="75"/>
      <c r="H199" s="75"/>
      <c r="I199" s="75"/>
    </row>
    <row r="200" s="32" customFormat="1" spans="1:9">
      <c r="A200" s="76"/>
      <c r="G200" s="75"/>
      <c r="H200" s="75"/>
      <c r="I200" s="75"/>
    </row>
    <row r="201" s="32" customFormat="1" spans="1:9">
      <c r="A201" s="76"/>
      <c r="G201" s="75"/>
      <c r="H201" s="75"/>
      <c r="I201" s="75"/>
    </row>
    <row r="202" s="32" customFormat="1" spans="1:9">
      <c r="A202" s="76"/>
      <c r="G202" s="75"/>
      <c r="H202" s="75"/>
      <c r="I202" s="75"/>
    </row>
    <row r="203" s="32" customFormat="1" spans="1:9">
      <c r="A203" s="76"/>
      <c r="G203" s="75"/>
      <c r="H203" s="75"/>
      <c r="I203" s="75"/>
    </row>
    <row r="204" s="32" customFormat="1" spans="1:9">
      <c r="A204" s="76"/>
      <c r="G204" s="75"/>
      <c r="H204" s="75"/>
      <c r="I204" s="75"/>
    </row>
    <row r="205" s="32" customFormat="1" spans="1:9">
      <c r="A205" s="76"/>
      <c r="G205" s="75"/>
      <c r="H205" s="75"/>
      <c r="I205" s="75"/>
    </row>
    <row r="206" s="32" customFormat="1" spans="1:9">
      <c r="A206" s="76"/>
      <c r="G206" s="75"/>
      <c r="H206" s="75"/>
      <c r="I206" s="75"/>
    </row>
    <row r="207" s="32" customFormat="1" spans="1:9">
      <c r="A207" s="76"/>
      <c r="G207" s="75"/>
      <c r="H207" s="75"/>
      <c r="I207" s="75"/>
    </row>
    <row r="208" s="32" customFormat="1" spans="1:9">
      <c r="A208" s="76"/>
      <c r="G208" s="75"/>
      <c r="H208" s="75"/>
      <c r="I208" s="75"/>
    </row>
    <row r="209" s="32" customFormat="1" spans="1:9">
      <c r="A209" s="76"/>
      <c r="G209" s="75"/>
      <c r="H209" s="75"/>
      <c r="I209" s="75"/>
    </row>
    <row r="210" s="32" customFormat="1" spans="1:9">
      <c r="A210" s="76"/>
      <c r="G210" s="75"/>
      <c r="H210" s="75"/>
      <c r="I210" s="75"/>
    </row>
    <row r="211" s="32" customFormat="1" spans="1:9">
      <c r="A211" s="76"/>
      <c r="G211" s="75"/>
      <c r="H211" s="75"/>
      <c r="I211" s="75"/>
    </row>
    <row r="212" s="32" customFormat="1" spans="1:9">
      <c r="A212" s="76"/>
      <c r="G212" s="75"/>
      <c r="H212" s="75"/>
      <c r="I212" s="75"/>
    </row>
    <row r="213" s="32" customFormat="1" spans="1:9">
      <c r="A213" s="76"/>
      <c r="G213" s="75"/>
      <c r="H213" s="75"/>
      <c r="I213" s="75"/>
    </row>
    <row r="214" s="32" customFormat="1" spans="1:9">
      <c r="A214" s="76"/>
      <c r="G214" s="75"/>
      <c r="H214" s="75"/>
      <c r="I214" s="75"/>
    </row>
    <row r="215" s="32" customFormat="1" spans="1:9">
      <c r="A215" s="76"/>
      <c r="G215" s="75"/>
      <c r="H215" s="75"/>
      <c r="I215" s="75"/>
    </row>
    <row r="216" s="32" customFormat="1" spans="1:9">
      <c r="A216" s="76"/>
      <c r="G216" s="75"/>
      <c r="H216" s="75"/>
      <c r="I216" s="75"/>
    </row>
    <row r="217" s="32" customFormat="1" spans="1:9">
      <c r="A217" s="76"/>
      <c r="G217" s="75"/>
      <c r="H217" s="75"/>
      <c r="I217" s="75"/>
    </row>
    <row r="218" s="32" customFormat="1" spans="1:9">
      <c r="A218" s="76"/>
      <c r="G218" s="75"/>
      <c r="H218" s="75"/>
      <c r="I218" s="75"/>
    </row>
    <row r="219" s="32" customFormat="1" spans="1:9">
      <c r="A219" s="76"/>
      <c r="G219" s="75"/>
      <c r="H219" s="75"/>
      <c r="I219" s="75"/>
    </row>
    <row r="220" s="32" customFormat="1" spans="1:9">
      <c r="A220" s="76"/>
      <c r="G220" s="75"/>
      <c r="H220" s="75"/>
      <c r="I220" s="75"/>
    </row>
    <row r="221" s="32" customFormat="1" spans="1:9">
      <c r="A221" s="76"/>
      <c r="G221" s="75"/>
      <c r="H221" s="75"/>
      <c r="I221" s="75"/>
    </row>
    <row r="222" s="32" customFormat="1" spans="1:9">
      <c r="A222" s="76"/>
      <c r="G222" s="75"/>
      <c r="H222" s="75"/>
      <c r="I222" s="75"/>
    </row>
    <row r="223" s="32" customFormat="1" spans="1:9">
      <c r="A223" s="76"/>
      <c r="G223" s="75"/>
      <c r="H223" s="75"/>
      <c r="I223" s="75"/>
    </row>
    <row r="224" s="32" customFormat="1" spans="1:9">
      <c r="A224" s="76"/>
      <c r="G224" s="75"/>
      <c r="H224" s="75"/>
      <c r="I224" s="75"/>
    </row>
    <row r="225" s="32" customFormat="1" spans="1:9">
      <c r="A225" s="76"/>
      <c r="G225" s="75"/>
      <c r="H225" s="75"/>
      <c r="I225" s="75"/>
    </row>
    <row r="226" s="32" customFormat="1" spans="1:9">
      <c r="A226" s="76"/>
      <c r="G226" s="75"/>
      <c r="H226" s="75"/>
      <c r="I226" s="75"/>
    </row>
    <row r="227" s="32" customFormat="1" spans="1:9">
      <c r="A227" s="76"/>
      <c r="G227" s="75"/>
      <c r="H227" s="75"/>
      <c r="I227" s="75"/>
    </row>
    <row r="228" s="32" customFormat="1" spans="1:9">
      <c r="A228" s="76"/>
      <c r="G228" s="75"/>
      <c r="H228" s="75"/>
      <c r="I228" s="75"/>
    </row>
    <row r="229" s="32" customFormat="1" spans="1:9">
      <c r="A229" s="76"/>
      <c r="G229" s="75"/>
      <c r="H229" s="75"/>
      <c r="I229" s="75"/>
    </row>
    <row r="230" s="32" customFormat="1" spans="1:9">
      <c r="A230" s="76"/>
      <c r="G230" s="75"/>
      <c r="H230" s="75"/>
      <c r="I230" s="75"/>
    </row>
    <row r="231" s="32" customFormat="1" spans="1:9">
      <c r="A231" s="76"/>
      <c r="G231" s="75"/>
      <c r="H231" s="75"/>
      <c r="I231" s="75"/>
    </row>
    <row r="232" s="32" customFormat="1" spans="1:9">
      <c r="A232" s="76"/>
      <c r="G232" s="75"/>
      <c r="H232" s="75"/>
      <c r="I232" s="75"/>
    </row>
    <row r="233" s="32" customFormat="1" spans="1:9">
      <c r="A233" s="76"/>
      <c r="G233" s="75"/>
      <c r="H233" s="75"/>
      <c r="I233" s="75"/>
    </row>
    <row r="234" s="32" customFormat="1" spans="1:9">
      <c r="A234" s="76"/>
      <c r="G234" s="75"/>
      <c r="H234" s="75"/>
      <c r="I234" s="75"/>
    </row>
    <row r="235" s="32" customFormat="1" spans="1:9">
      <c r="A235" s="76"/>
      <c r="G235" s="75"/>
      <c r="H235" s="75"/>
      <c r="I235" s="75"/>
    </row>
    <row r="236" s="32" customFormat="1" spans="1:9">
      <c r="A236" s="76"/>
      <c r="G236" s="75"/>
      <c r="H236" s="75"/>
      <c r="I236" s="75"/>
    </row>
    <row r="237" s="32" customFormat="1" spans="1:9">
      <c r="A237" s="76"/>
      <c r="G237" s="75"/>
      <c r="H237" s="75"/>
      <c r="I237" s="75"/>
    </row>
    <row r="238" s="32" customFormat="1" spans="1:9">
      <c r="A238" s="76"/>
      <c r="G238" s="75"/>
      <c r="H238" s="75"/>
      <c r="I238" s="75"/>
    </row>
    <row r="239" s="32" customFormat="1" spans="1:9">
      <c r="A239" s="76"/>
      <c r="G239" s="75"/>
      <c r="H239" s="75"/>
      <c r="I239" s="75"/>
    </row>
    <row r="240" s="32" customFormat="1" spans="1:9">
      <c r="A240" s="76"/>
      <c r="G240" s="75"/>
      <c r="H240" s="75"/>
      <c r="I240" s="75"/>
    </row>
    <row r="241" s="32" customFormat="1" spans="1:9">
      <c r="A241" s="76"/>
      <c r="G241" s="75"/>
      <c r="H241" s="75"/>
      <c r="I241" s="75"/>
    </row>
    <row r="242" s="32" customFormat="1" spans="1:9">
      <c r="A242" s="76"/>
      <c r="G242" s="75"/>
      <c r="H242" s="75"/>
      <c r="I242" s="75"/>
    </row>
    <row r="243" s="32" customFormat="1" spans="1:9">
      <c r="A243" s="76"/>
      <c r="G243" s="75"/>
      <c r="H243" s="75"/>
      <c r="I243" s="75"/>
    </row>
    <row r="244" s="32" customFormat="1" spans="1:9">
      <c r="A244" s="76"/>
      <c r="G244" s="75"/>
      <c r="H244" s="75"/>
      <c r="I244" s="75"/>
    </row>
    <row r="245" s="32" customFormat="1" spans="1:9">
      <c r="A245" s="76"/>
      <c r="G245" s="75"/>
      <c r="H245" s="75"/>
      <c r="I245" s="75"/>
    </row>
    <row r="246" s="32" customFormat="1" spans="1:9">
      <c r="A246" s="76"/>
      <c r="G246" s="75"/>
      <c r="H246" s="75"/>
      <c r="I246" s="75"/>
    </row>
    <row r="247" s="32" customFormat="1" spans="1:9">
      <c r="A247" s="76"/>
      <c r="G247" s="75"/>
      <c r="H247" s="75"/>
      <c r="I247" s="75"/>
    </row>
    <row r="248" s="32" customFormat="1" spans="1:9">
      <c r="A248" s="76"/>
      <c r="G248" s="75"/>
      <c r="H248" s="75"/>
      <c r="I248" s="75"/>
    </row>
    <row r="249" s="32" customFormat="1" spans="1:9">
      <c r="A249" s="76"/>
      <c r="G249" s="75"/>
      <c r="H249" s="75"/>
      <c r="I249" s="75"/>
    </row>
    <row r="250" s="32" customFormat="1" spans="1:9">
      <c r="A250" s="76"/>
      <c r="G250" s="75"/>
      <c r="H250" s="75"/>
      <c r="I250" s="75"/>
    </row>
    <row r="251" s="32" customFormat="1" spans="1:9">
      <c r="A251" s="76"/>
      <c r="G251" s="75"/>
      <c r="H251" s="75"/>
      <c r="I251" s="75"/>
    </row>
    <row r="252" s="32" customFormat="1" spans="1:9">
      <c r="A252" s="76"/>
      <c r="G252" s="75"/>
      <c r="H252" s="75"/>
      <c r="I252" s="75"/>
    </row>
    <row r="253" s="32" customFormat="1" spans="1:9">
      <c r="A253" s="76"/>
      <c r="G253" s="75"/>
      <c r="H253" s="75"/>
      <c r="I253" s="75"/>
    </row>
    <row r="254" s="32" customFormat="1" spans="1:9">
      <c r="A254" s="76"/>
      <c r="G254" s="75"/>
      <c r="H254" s="75"/>
      <c r="I254" s="75"/>
    </row>
    <row r="255" s="32" customFormat="1" spans="1:9">
      <c r="A255" s="76"/>
      <c r="G255" s="75"/>
      <c r="H255" s="75"/>
      <c r="I255" s="75"/>
    </row>
    <row r="256" s="32" customFormat="1" spans="1:9">
      <c r="A256" s="76"/>
      <c r="G256" s="75"/>
      <c r="H256" s="75"/>
      <c r="I256" s="75"/>
    </row>
    <row r="257" s="32" customFormat="1" spans="1:9">
      <c r="A257" s="76"/>
      <c r="G257" s="75"/>
      <c r="H257" s="75"/>
      <c r="I257" s="75"/>
    </row>
    <row r="258" s="32" customFormat="1" spans="1:9">
      <c r="A258" s="76"/>
      <c r="G258" s="75"/>
      <c r="H258" s="75"/>
      <c r="I258" s="75"/>
    </row>
    <row r="259" s="32" customFormat="1" spans="1:9">
      <c r="A259" s="76"/>
      <c r="G259" s="75"/>
      <c r="H259" s="75"/>
      <c r="I259" s="75"/>
    </row>
    <row r="260" s="32" customFormat="1" spans="1:9">
      <c r="A260" s="76"/>
      <c r="G260" s="75"/>
      <c r="H260" s="75"/>
      <c r="I260" s="75"/>
    </row>
    <row r="261" s="32" customFormat="1" spans="1:9">
      <c r="A261" s="76"/>
      <c r="G261" s="75"/>
      <c r="H261" s="75"/>
      <c r="I261" s="75"/>
    </row>
    <row r="262" s="32" customFormat="1" spans="1:9">
      <c r="A262" s="76"/>
      <c r="G262" s="75"/>
      <c r="H262" s="75"/>
      <c r="I262" s="75"/>
    </row>
    <row r="263" s="32" customFormat="1" spans="1:21">
      <c r="A263" s="50"/>
      <c r="B263" s="33"/>
      <c r="C263" s="33"/>
      <c r="D263" s="33"/>
      <c r="E263" s="33"/>
      <c r="F263" s="33"/>
      <c r="G263" s="51"/>
      <c r="H263" s="51"/>
      <c r="I263" s="51"/>
      <c r="P263" s="33"/>
      <c r="Q263" s="33"/>
      <c r="R263" s="33"/>
      <c r="S263" s="33"/>
      <c r="T263" s="33"/>
      <c r="U263" s="33"/>
    </row>
    <row r="264" s="32" customFormat="1" spans="1:21">
      <c r="A264" s="50"/>
      <c r="B264" s="33"/>
      <c r="C264" s="33"/>
      <c r="D264" s="33"/>
      <c r="E264" s="33"/>
      <c r="F264" s="33"/>
      <c r="G264" s="51"/>
      <c r="H264" s="51"/>
      <c r="I264" s="51"/>
      <c r="P264" s="33"/>
      <c r="Q264" s="33"/>
      <c r="R264" s="33"/>
      <c r="S264" s="33"/>
      <c r="T264" s="33"/>
      <c r="U264" s="33"/>
    </row>
    <row r="265" s="32" customFormat="1" spans="1:21">
      <c r="A265" s="50"/>
      <c r="B265" s="33"/>
      <c r="C265" s="33"/>
      <c r="D265" s="33"/>
      <c r="E265" s="33"/>
      <c r="F265" s="33"/>
      <c r="G265" s="51"/>
      <c r="H265" s="51"/>
      <c r="I265" s="51"/>
      <c r="P265" s="33"/>
      <c r="Q265" s="33"/>
      <c r="R265" s="33"/>
      <c r="S265" s="33"/>
      <c r="T265" s="33"/>
      <c r="U265" s="33"/>
    </row>
    <row r="266" s="32" customFormat="1" spans="1:21">
      <c r="A266" s="50"/>
      <c r="B266" s="33"/>
      <c r="C266" s="33"/>
      <c r="D266" s="33"/>
      <c r="E266" s="33"/>
      <c r="F266" s="33"/>
      <c r="G266" s="51"/>
      <c r="H266" s="51"/>
      <c r="I266" s="51"/>
      <c r="P266" s="33"/>
      <c r="Q266" s="33"/>
      <c r="R266" s="33"/>
      <c r="S266" s="33"/>
      <c r="T266" s="33"/>
      <c r="U266" s="33"/>
    </row>
    <row r="267" s="32" customFormat="1" spans="1:21">
      <c r="A267" s="50"/>
      <c r="B267" s="33"/>
      <c r="C267" s="33"/>
      <c r="D267" s="33"/>
      <c r="E267" s="33"/>
      <c r="F267" s="33"/>
      <c r="G267" s="51"/>
      <c r="H267" s="51"/>
      <c r="I267" s="51"/>
      <c r="P267" s="33"/>
      <c r="Q267" s="33"/>
      <c r="R267" s="33"/>
      <c r="S267" s="33"/>
      <c r="T267" s="33"/>
      <c r="U267" s="33"/>
    </row>
    <row r="268" s="32" customFormat="1" spans="1:21">
      <c r="A268" s="50"/>
      <c r="B268" s="33"/>
      <c r="C268" s="33"/>
      <c r="D268" s="33"/>
      <c r="E268" s="33"/>
      <c r="F268" s="33"/>
      <c r="G268" s="51"/>
      <c r="H268" s="51"/>
      <c r="I268" s="51"/>
      <c r="K268" s="33"/>
      <c r="L268" s="33"/>
      <c r="M268" s="33"/>
      <c r="N268" s="33"/>
      <c r="P268" s="33"/>
      <c r="Q268" s="33"/>
      <c r="R268" s="33"/>
      <c r="S268" s="33"/>
      <c r="T268" s="33"/>
      <c r="U268" s="33"/>
    </row>
  </sheetData>
  <sheetProtection password="E169" sheet="1" objects="1"/>
  <mergeCells count="3">
    <mergeCell ref="A1:I1"/>
    <mergeCell ref="K1:N1"/>
    <mergeCell ref="P1:U1"/>
  </mergeCells>
  <conditionalFormatting sqref="G2">
    <cfRule type="cellIs" dxfId="5" priority="3" operator="lessThan">
      <formula>60</formula>
    </cfRule>
  </conditionalFormatting>
  <conditionalFormatting sqref="H2">
    <cfRule type="cellIs" dxfId="5" priority="2" operator="lessThan">
      <formula>60</formula>
    </cfRule>
  </conditionalFormatting>
  <conditionalFormatting sqref="I2">
    <cfRule type="cellIs" dxfId="5" priority="1" operator="lessThan">
      <formula>60</formula>
    </cfRule>
  </conditionalFormatting>
  <conditionalFormatting sqref="L3:N3">
    <cfRule type="cellIs" dxfId="5" priority="129" operator="lessThan">
      <formula>0.5</formula>
    </cfRule>
  </conditionalFormatting>
  <conditionalFormatting sqref="L4:N5">
    <cfRule type="cellIs" dxfId="5" priority="127" operator="lessThanOrEqual">
      <formula>65</formula>
    </cfRule>
  </conditionalFormatting>
  <pageMargins left="0.75" right="0.75" top="1" bottom="1" header="0.509027777777778" footer="0.509027777777778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42"/>
  <sheetViews>
    <sheetView topLeftCell="A16" workbookViewId="0">
      <selection activeCell="L36" sqref="L36"/>
    </sheetView>
  </sheetViews>
  <sheetFormatPr defaultColWidth="8.75" defaultRowHeight="15.6"/>
  <cols>
    <col min="1" max="1" width="5.125" style="33" customWidth="1"/>
    <col min="2" max="2" width="3.375" style="2" customWidth="1"/>
    <col min="3" max="3" width="14.625" style="2" customWidth="1"/>
    <col min="4" max="5" width="8.875" style="3" customWidth="1"/>
    <col min="6" max="7" width="8.375" style="33" customWidth="1"/>
    <col min="8" max="10" width="12.625" style="33" customWidth="1"/>
    <col min="11" max="12" width="8.75" style="33"/>
    <col min="13" max="13" width="9.375" style="34" customWidth="1"/>
    <col min="14" max="14" width="13.75" style="32" customWidth="1"/>
    <col min="15" max="15" width="13.125" style="32" customWidth="1"/>
    <col min="16" max="16" width="8.875" style="32" customWidth="1"/>
    <col min="17" max="20" width="8.75" style="32" hidden="1" customWidth="1"/>
    <col min="21" max="22" width="8.75" style="32" customWidth="1"/>
    <col min="23" max="23" width="11.875" style="32" customWidth="1"/>
    <col min="24" max="31" width="8.75" style="32"/>
    <col min="32" max="16384" width="8.75" style="33"/>
  </cols>
  <sheetData>
    <row r="1" ht="16.2" spans="1:12">
      <c r="A1" s="9" t="s">
        <v>1</v>
      </c>
      <c r="B1" s="10" t="s">
        <v>4</v>
      </c>
      <c r="C1" s="9" t="s">
        <v>5</v>
      </c>
      <c r="D1" s="11" t="s">
        <v>106</v>
      </c>
      <c r="E1" s="11"/>
      <c r="F1" s="35" t="s">
        <v>107</v>
      </c>
      <c r="G1" s="35"/>
      <c r="H1" s="35"/>
      <c r="I1" s="35"/>
      <c r="J1" s="35"/>
      <c r="K1" s="39" t="s">
        <v>108</v>
      </c>
      <c r="L1" s="39" t="s">
        <v>109</v>
      </c>
    </row>
    <row r="2" ht="16.2" spans="1:16">
      <c r="A2" s="9"/>
      <c r="B2" s="10"/>
      <c r="C2" s="12" t="s">
        <v>9</v>
      </c>
      <c r="D2" s="13">
        <f>成绩单!AP3</f>
        <v>34</v>
      </c>
      <c r="E2" s="13"/>
      <c r="F2" s="35"/>
      <c r="G2" s="35"/>
      <c r="H2" s="35"/>
      <c r="I2" s="35"/>
      <c r="J2" s="35"/>
      <c r="K2" s="39"/>
      <c r="L2" s="39"/>
      <c r="N2" s="40" t="s">
        <v>110</v>
      </c>
      <c r="O2" s="40" t="s">
        <v>111</v>
      </c>
      <c r="P2" s="40" t="s">
        <v>112</v>
      </c>
    </row>
    <row r="3" ht="16.2" spans="1:16">
      <c r="A3" s="9"/>
      <c r="B3" s="10"/>
      <c r="C3" s="12" t="s">
        <v>13</v>
      </c>
      <c r="D3" s="13">
        <f>成绩单!AP4</f>
        <v>4</v>
      </c>
      <c r="E3" s="13"/>
      <c r="F3" s="35" t="s">
        <v>113</v>
      </c>
      <c r="G3" s="35" t="s">
        <v>114</v>
      </c>
      <c r="H3" s="35" t="s">
        <v>115</v>
      </c>
      <c r="I3" s="35"/>
      <c r="J3" s="35"/>
      <c r="K3" s="39"/>
      <c r="L3" s="39"/>
      <c r="N3" s="41" t="s">
        <v>116</v>
      </c>
      <c r="O3" s="42" t="s">
        <v>117</v>
      </c>
      <c r="P3" s="40">
        <f t="shared" ref="P3:P8" si="0">IF(O3=100%,0.8,0)</f>
        <v>0</v>
      </c>
    </row>
    <row r="4" ht="16.2" spans="1:16">
      <c r="A4" s="9"/>
      <c r="B4" s="10"/>
      <c r="C4" s="12" t="s">
        <v>15</v>
      </c>
      <c r="D4" s="13">
        <f>成绩单!AP5</f>
        <v>0.117647058823529</v>
      </c>
      <c r="E4" s="13"/>
      <c r="F4" s="35"/>
      <c r="G4" s="35"/>
      <c r="H4" s="35"/>
      <c r="I4" s="35"/>
      <c r="J4" s="35"/>
      <c r="K4" s="39"/>
      <c r="L4" s="39"/>
      <c r="N4" s="41" t="s">
        <v>118</v>
      </c>
      <c r="O4" s="42" t="s">
        <v>117</v>
      </c>
      <c r="P4" s="40">
        <f t="shared" si="0"/>
        <v>0</v>
      </c>
    </row>
    <row r="5" ht="16.2" spans="1:16">
      <c r="A5" s="9"/>
      <c r="B5" s="10"/>
      <c r="C5" s="12" t="s">
        <v>16</v>
      </c>
      <c r="D5" s="13">
        <f>成绩单!AP6</f>
        <v>0</v>
      </c>
      <c r="E5" s="13"/>
      <c r="F5" s="35"/>
      <c r="G5" s="35"/>
      <c r="H5" s="35" t="s">
        <v>119</v>
      </c>
      <c r="I5" s="35" t="s">
        <v>120</v>
      </c>
      <c r="J5" s="35" t="s">
        <v>121</v>
      </c>
      <c r="K5" s="39"/>
      <c r="L5" s="39"/>
      <c r="N5" s="41" t="s">
        <v>122</v>
      </c>
      <c r="O5" s="42" t="s">
        <v>117</v>
      </c>
      <c r="P5" s="40">
        <f t="shared" si="0"/>
        <v>0</v>
      </c>
    </row>
    <row r="6" ht="16.2" spans="1:22">
      <c r="A6" s="9"/>
      <c r="B6" s="10"/>
      <c r="C6" s="12" t="s">
        <v>17</v>
      </c>
      <c r="D6" s="13">
        <f>成绩单!AP7</f>
        <v>0</v>
      </c>
      <c r="E6" s="13"/>
      <c r="F6" s="35"/>
      <c r="G6" s="35"/>
      <c r="H6" s="35"/>
      <c r="I6" s="35"/>
      <c r="J6" s="35"/>
      <c r="K6" s="39"/>
      <c r="L6" s="39"/>
      <c r="N6" s="41" t="s">
        <v>123</v>
      </c>
      <c r="O6" s="42" t="s">
        <v>117</v>
      </c>
      <c r="P6" s="40">
        <f t="shared" si="0"/>
        <v>0</v>
      </c>
      <c r="Q6"/>
      <c r="R6"/>
      <c r="S6"/>
      <c r="T6"/>
      <c r="U6"/>
      <c r="V6" s="46"/>
    </row>
    <row r="7" ht="16.2" spans="1:20">
      <c r="A7" s="9"/>
      <c r="B7" s="10"/>
      <c r="C7" s="9" t="s">
        <v>18</v>
      </c>
      <c r="D7" s="13" t="str">
        <f>成绩单!AP8</f>
        <v>升班情况</v>
      </c>
      <c r="E7" s="13"/>
      <c r="F7" s="35"/>
      <c r="G7" s="35"/>
      <c r="H7" s="35"/>
      <c r="I7" s="35"/>
      <c r="J7" s="35"/>
      <c r="K7" s="39"/>
      <c r="L7" s="39"/>
      <c r="N7" s="41" t="s">
        <v>124</v>
      </c>
      <c r="O7" s="42" t="s">
        <v>117</v>
      </c>
      <c r="P7" s="40">
        <f t="shared" si="0"/>
        <v>0</v>
      </c>
      <c r="S7" s="32" t="s">
        <v>125</v>
      </c>
      <c r="T7" s="32" t="s">
        <v>126</v>
      </c>
    </row>
    <row r="8" spans="1:20">
      <c r="A8" s="17" t="s">
        <v>20</v>
      </c>
      <c r="B8" s="36" t="str">
        <f>IF(成绩单!F9&gt;0,成绩单!F9,"")</f>
        <v/>
      </c>
      <c r="C8" s="18" t="str">
        <f>IF(成绩单!G9="","",成绩单!G9)</f>
        <v>杨卓</v>
      </c>
      <c r="D8" s="37">
        <f>IF(OR($C8="",$C8=0),"",IF(S8=0,IF(AND(T8=0,OR(F8=90,G8=90,H8=90,I8=90,J8=90)),90,0),S8))</f>
        <v>0</v>
      </c>
      <c r="E8" s="37"/>
      <c r="F8" s="38">
        <f>IF(OR($C8="",$C8=0),"",IF(AND(成绩单!AN9&gt;=成绩单!B9,成绩单!AO9&gt;=成绩单!C9),90,))</f>
        <v>0</v>
      </c>
      <c r="G8" s="38">
        <f>IF(OR($C8="",$C8=0),"",IF(AND(成绩单!AN9&gt;=成绩单!D9,成绩单!AO9&gt;=成绩单!E9),90,))</f>
        <v>0</v>
      </c>
      <c r="H8" s="38">
        <f>IF(OR($C8="",$C8=0),"",IF(SUM(成绩单!AN9:AO9)/2&gt;=85,90,))</f>
        <v>0</v>
      </c>
      <c r="I8" s="38">
        <f>IF(OR($C8="",$C8=0),"",IF(AND(K8&gt;=85,成绩单!AN9&gt;=70,成绩单!AO9&gt;=70),90,0))</f>
        <v>0</v>
      </c>
      <c r="J8" s="38">
        <f>IF(OR($C8="",$C8=0),"",IF(AND(L8&gt;=85,成绩单!AN9&gt;=70,成绩单!AO9&gt;=70),90,0))</f>
        <v>0</v>
      </c>
      <c r="K8" s="43">
        <f>IF(OR($C8="",$C8=0),"",SUM(成绩单!J9:K9,成绩单!R9:S9,成绩单!AB9:AC9,成绩单!AN9:AO9)/8)</f>
        <v>84</v>
      </c>
      <c r="L8" s="43">
        <f>IF(OR($C8="",$C8=0),"",SUM(成绩单!H9:AO9)/(COUNTA(成绩单!H9:AO9)+COUNTBLANK(成绩单!H9:AO9)))</f>
        <v>62.4117647058824</v>
      </c>
      <c r="M8" s="44" t="str">
        <f>IF(T8=0,"","有作弊，双90升班")</f>
        <v/>
      </c>
      <c r="N8" s="41" t="s">
        <v>127</v>
      </c>
      <c r="O8" s="42" t="s">
        <v>117</v>
      </c>
      <c r="P8" s="40">
        <f t="shared" si="0"/>
        <v>0</v>
      </c>
      <c r="Q8" s="32" t="b">
        <f>ISTEXT(成绩单!AN9)</f>
        <v>0</v>
      </c>
      <c r="R8" s="32" t="b">
        <f>ISTEXT(成绩单!AO9)</f>
        <v>0</v>
      </c>
      <c r="S8" s="32">
        <f>IF(Q8=TRUE,成绩单!AN9,IF(R8=TRUE,成绩单!AO9,0))</f>
        <v>0</v>
      </c>
      <c r="T8" s="32">
        <f>IF(AND(COUNTIF(成绩单!H9:AO9,"作弊")&gt;0,OR(成绩单!AN9&lt;90,成绩单!AO9&lt;90)),"末班",0)</f>
        <v>0</v>
      </c>
    </row>
    <row r="9" spans="1:20">
      <c r="A9" s="17"/>
      <c r="B9" s="36" t="str">
        <f>IF(成绩单!F10&gt;0,成绩单!F10,"")</f>
        <v/>
      </c>
      <c r="C9" s="18" t="str">
        <f>IF(成绩单!G10="","",成绩单!G10)</f>
        <v>刘双</v>
      </c>
      <c r="D9" s="37">
        <f t="shared" ref="D9:D19" si="1">IF(OR($C9="",$C9=0),"",IF(S9=0,IF(AND(T9=0,OR(F9=90,G9=90,H9=90,I9=90,J9=90)),90,0),S9))</f>
        <v>0</v>
      </c>
      <c r="E9" s="37"/>
      <c r="F9" s="38">
        <f>IF(OR($C9="",$C9=0),"",IF(AND(成绩单!AN10&gt;=成绩单!B10,成绩单!AO10&gt;=成绩单!C10),90,))</f>
        <v>0</v>
      </c>
      <c r="G9" s="38">
        <f>IF(OR($C9="",$C9=0),"",IF(AND(成绩单!AN10&gt;=成绩单!D10,成绩单!AO10&gt;=成绩单!E10),90,))</f>
        <v>0</v>
      </c>
      <c r="H9" s="38">
        <f>IF(OR($C9="",$C9=0),"",IF(SUM(成绩单!AN10:AO10)/2&gt;=85,90,))</f>
        <v>0</v>
      </c>
      <c r="I9" s="38">
        <f>IF(OR($C9="",$C9=0),"",IF(AND(K9&gt;=85,成绩单!AN10&gt;=70,成绩单!AO10&gt;=70),90,0))</f>
        <v>0</v>
      </c>
      <c r="J9" s="38">
        <f>IF(OR($C9="",$C9=0),"",IF(AND(L9&gt;=85,成绩单!AN10&gt;=70,成绩单!AO10&gt;=70),90,0))</f>
        <v>0</v>
      </c>
      <c r="K9" s="43">
        <f>IF(OR($C9="",$C9=0),"",SUM(成绩单!J10:K10,成绩单!R10:S10,成绩单!AB10:AC10,成绩单!AN10:AO10)/8)</f>
        <v>81.125</v>
      </c>
      <c r="L9" s="43">
        <f>IF(OR($C9="",$C9=0),"",SUM(成绩单!H10:AO10)/(COUNTA(成绩单!H10:AO10)+COUNTBLANK(成绩单!H10:AO10)))</f>
        <v>61.6764705882353</v>
      </c>
      <c r="M9" s="44" t="str">
        <f t="shared" ref="M9:M40" si="2">IF(T9=0,"","有作弊，双90升班")</f>
        <v/>
      </c>
      <c r="N9" s="45" t="s">
        <v>128</v>
      </c>
      <c r="O9" s="45"/>
      <c r="P9" s="45">
        <f>SUM(P3:P8)</f>
        <v>0</v>
      </c>
      <c r="Q9" s="32" t="b">
        <f>ISTEXT(成绩单!AN10)</f>
        <v>0</v>
      </c>
      <c r="R9" s="32" t="b">
        <f>ISTEXT(成绩单!AO10)</f>
        <v>0</v>
      </c>
      <c r="S9" s="32">
        <f>IF(Q9=TRUE,成绩单!AN10,IF(R9=TRUE,成绩单!AO10,0))</f>
        <v>0</v>
      </c>
      <c r="T9" s="32">
        <f>IF(AND(COUNTIF(成绩单!H10:AO10,"作弊")&gt;0,OR(成绩单!AN10&lt;90,成绩单!AO10&lt;90)),"末班",0)</f>
        <v>0</v>
      </c>
    </row>
    <row r="10" spans="1:20">
      <c r="A10" s="17"/>
      <c r="B10" s="36" t="str">
        <f>IF(成绩单!F11&gt;0,成绩单!F11,"")</f>
        <v/>
      </c>
      <c r="C10" s="18" t="str">
        <f>IF(成绩单!G11="","",成绩单!G11)</f>
        <v>王佳乐</v>
      </c>
      <c r="D10" s="37">
        <f t="shared" si="1"/>
        <v>90</v>
      </c>
      <c r="E10" s="37"/>
      <c r="F10" s="38">
        <f>IF(OR($C10="",$C10=0),"",IF(AND(成绩单!AN11&gt;=成绩单!B11,成绩单!AO11&gt;=成绩单!C11),90,))</f>
        <v>0</v>
      </c>
      <c r="G10" s="38">
        <f>IF(OR($C10="",$C10=0),"",IF(AND(成绩单!AN11&gt;=成绩单!D11,成绩单!AO11&gt;=成绩单!E11),90,))</f>
        <v>0</v>
      </c>
      <c r="H10" s="38">
        <f>IF(OR($C10="",$C10=0),"",IF(SUM(成绩单!AN11:AO11)/2&gt;=85,90,))</f>
        <v>0</v>
      </c>
      <c r="I10" s="38">
        <f>IF(OR($C10="",$C10=0),"",IF(AND(K10&gt;=85,成绩单!AN11&gt;=70,成绩单!AO11&gt;=70),90,0))</f>
        <v>90</v>
      </c>
      <c r="J10" s="38">
        <f>IF(OR($C10="",$C10=0),"",IF(AND(L10&gt;=85,成绩单!AN11&gt;=70,成绩单!AO11&gt;=70),90,0))</f>
        <v>0</v>
      </c>
      <c r="K10" s="43">
        <f>IF(OR($C10="",$C10=0),"",SUM(成绩单!J11:K11,成绩单!R11:S11,成绩单!AB11:AC11,成绩单!AN11:AO11)/8)</f>
        <v>85.375</v>
      </c>
      <c r="L10" s="43">
        <f>IF(OR($C10="",$C10=0),"",SUM(成绩单!H11:AO11)/(COUNTA(成绩单!H11:AO11)+COUNTBLANK(成绩单!H11:AO11)))</f>
        <v>62.1764705882353</v>
      </c>
      <c r="M10" s="44" t="str">
        <f t="shared" si="2"/>
        <v/>
      </c>
      <c r="N10" s="45" t="s">
        <v>129</v>
      </c>
      <c r="O10" s="45"/>
      <c r="P10" s="45">
        <f>IF(COUNTIF(成绩单!H9:AO92,"作弊")&lt;&gt;0,0,2)</f>
        <v>2</v>
      </c>
      <c r="Q10" s="32" t="b">
        <f>ISTEXT(成绩单!AN11)</f>
        <v>0</v>
      </c>
      <c r="R10" s="32" t="b">
        <f>ISTEXT(成绩单!AO11)</f>
        <v>0</v>
      </c>
      <c r="S10" s="32">
        <f>IF(Q10=TRUE,成绩单!AN11,IF(R10=TRUE,成绩单!AO11,0))</f>
        <v>0</v>
      </c>
      <c r="T10" s="32">
        <f>IF(AND(COUNTIF(成绩单!H11:AO11,"作弊")&gt;0,OR(成绩单!AN11&lt;90,成绩单!AO11&lt;90)),"末班",0)</f>
        <v>0</v>
      </c>
    </row>
    <row r="11" spans="1:20">
      <c r="A11" s="17"/>
      <c r="B11" s="36" t="str">
        <f>IF(成绩单!F12&gt;0,成绩单!F12,"")</f>
        <v/>
      </c>
      <c r="C11" s="18" t="str">
        <f>IF(成绩单!G12="","",成绩单!G12)</f>
        <v>张贾敏</v>
      </c>
      <c r="D11" s="37">
        <f t="shared" si="1"/>
        <v>0</v>
      </c>
      <c r="E11" s="37"/>
      <c r="F11" s="38">
        <f>IF(OR($C11="",$C11=0),"",IF(AND(成绩单!AN12&gt;=成绩单!B12,成绩单!AO12&gt;=成绩单!C12),90,))</f>
        <v>0</v>
      </c>
      <c r="G11" s="38">
        <f>IF(OR($C11="",$C11=0),"",IF(AND(成绩单!AN12&gt;=成绩单!D12,成绩单!AO12&gt;=成绩单!E12),90,))</f>
        <v>0</v>
      </c>
      <c r="H11" s="38">
        <f>IF(OR($C11="",$C11=0),"",IF(SUM(成绩单!AN12:AO12)/2&gt;=85,90,))</f>
        <v>0</v>
      </c>
      <c r="I11" s="38">
        <f>IF(OR($C11="",$C11=0),"",IF(AND(K11&gt;=85,成绩单!AN12&gt;=70,成绩单!AO12&gt;=70),90,0))</f>
        <v>0</v>
      </c>
      <c r="J11" s="38">
        <f>IF(OR($C11="",$C11=0),"",IF(AND(L11&gt;=85,成绩单!AN12&gt;=70,成绩单!AO12&gt;=70),90,0))</f>
        <v>0</v>
      </c>
      <c r="K11" s="43">
        <f>IF(OR($C11="",$C11=0),"",SUM(成绩单!J12:K12,成绩单!R12:S12,成绩单!AB12:AC12,成绩单!AN12:AO12)/8)</f>
        <v>84.875</v>
      </c>
      <c r="L11" s="43">
        <f>IF(OR($C11="",$C11=0),"",SUM(成绩单!H12:AO12)/(COUNTA(成绩单!H12:AO12)+COUNTBLANK(成绩单!H12:AO12)))</f>
        <v>61.5</v>
      </c>
      <c r="M11" s="44" t="str">
        <f t="shared" si="2"/>
        <v/>
      </c>
      <c r="Q11" s="32" t="b">
        <f>ISTEXT(成绩单!AN12)</f>
        <v>0</v>
      </c>
      <c r="R11" s="32" t="b">
        <f>ISTEXT(成绩单!AO12)</f>
        <v>0</v>
      </c>
      <c r="S11" s="32">
        <f>IF(Q11=TRUE,成绩单!AN12,IF(R11=TRUE,成绩单!AO12,0))</f>
        <v>0</v>
      </c>
      <c r="T11" s="32">
        <f>IF(AND(COUNTIF(成绩单!H12:AO12,"作弊")&gt;0,OR(成绩单!AN12&lt;90,成绩单!AO12&lt;90)),"末班",0)</f>
        <v>0</v>
      </c>
    </row>
    <row r="12" spans="1:20">
      <c r="A12" s="17"/>
      <c r="B12" s="36">
        <f>IF(成绩单!F13&gt;0,成绩单!F13,"")</f>
        <v>1</v>
      </c>
      <c r="C12" s="18" t="str">
        <f>IF(成绩单!G13="","",成绩单!G13)</f>
        <v>聂亮亮</v>
      </c>
      <c r="D12" s="37">
        <f t="shared" si="1"/>
        <v>0</v>
      </c>
      <c r="E12" s="37"/>
      <c r="F12" s="38">
        <f>IF(OR($C12="",$C12=0),"",IF(AND(成绩单!AN13&gt;=成绩单!B13,成绩单!AO13&gt;=成绩单!C13),90,))</f>
        <v>0</v>
      </c>
      <c r="G12" s="38">
        <f>IF(OR($C12="",$C12=0),"",IF(AND(成绩单!AN13&gt;=成绩单!D13,成绩单!AO13&gt;=成绩单!E13),90,))</f>
        <v>0</v>
      </c>
      <c r="H12" s="38">
        <f>IF(OR($C12="",$C12=0),"",IF(SUM(成绩单!AN13:AO13)/2&gt;=85,90,))</f>
        <v>0</v>
      </c>
      <c r="I12" s="38">
        <f>IF(OR($C12="",$C12=0),"",IF(AND(K12&gt;=85,成绩单!AN13&gt;=70,成绩单!AO13&gt;=70),90,0))</f>
        <v>0</v>
      </c>
      <c r="J12" s="38">
        <f>IF(OR($C12="",$C12=0),"",IF(AND(L12&gt;=85,成绩单!AN13&gt;=70,成绩单!AO13&gt;=70),90,0))</f>
        <v>0</v>
      </c>
      <c r="K12" s="43">
        <f>IF(OR($C12="",$C12=0),"",SUM(成绩单!J13:K13,成绩单!R13:S13,成绩单!AB13:AC13,成绩单!AN13:AO13)/8)</f>
        <v>76.25</v>
      </c>
      <c r="L12" s="43">
        <f>IF(OR($C12="",$C12=0),"",SUM(成绩单!H13:AO13)/(COUNTA(成绩单!H13:AO13)+COUNTBLANK(成绩单!H13:AO13)))</f>
        <v>60.3529411764706</v>
      </c>
      <c r="M12" s="44" t="str">
        <f t="shared" si="2"/>
        <v/>
      </c>
      <c r="Q12" s="32" t="b">
        <f>ISTEXT(成绩单!AN13)</f>
        <v>0</v>
      </c>
      <c r="R12" s="32" t="b">
        <f>ISTEXT(成绩单!AO13)</f>
        <v>0</v>
      </c>
      <c r="S12" s="32">
        <f>IF(Q12=TRUE,成绩单!AN13,IF(R12=TRUE,成绩单!AO13,0))</f>
        <v>0</v>
      </c>
      <c r="T12" s="32">
        <f>IF(AND(COUNTIF(成绩单!H13:AO13,"作弊")&gt;0,OR(成绩单!AN13&lt;90,成绩单!AO13&lt;90)),"末班",0)</f>
        <v>0</v>
      </c>
    </row>
    <row r="13" spans="1:20">
      <c r="A13" s="17"/>
      <c r="B13" s="36" t="str">
        <f>IF(成绩单!F14&gt;0,成绩单!F14,"")</f>
        <v/>
      </c>
      <c r="C13" s="18" t="str">
        <f>IF(成绩单!G14="","",成绩单!G14)</f>
        <v/>
      </c>
      <c r="D13" s="37" t="str">
        <f t="shared" si="1"/>
        <v/>
      </c>
      <c r="E13" s="37"/>
      <c r="F13" s="38" t="str">
        <f>IF(OR($C13="",$C13=0),"",IF(AND(成绩单!AN14&gt;=成绩单!B14,成绩单!AO14&gt;=成绩单!C14),90,))</f>
        <v/>
      </c>
      <c r="G13" s="38" t="str">
        <f>IF(OR($C13="",$C13=0),"",IF(AND(成绩单!AN14&gt;=成绩单!D14,成绩单!AO14&gt;=成绩单!E14),90,))</f>
        <v/>
      </c>
      <c r="H13" s="38" t="str">
        <f>IF(OR($C13="",$C13=0),"",IF(AVERAGEA(成绩单!AN14:AO14)&gt;=85,90,))</f>
        <v/>
      </c>
      <c r="I13" s="38" t="str">
        <f>IF(OR($C13="",$C13=0),"",IF(AND(K13&gt;=85,成绩单!AN14&gt;=70,成绩单!AO14&gt;=70),90,0))</f>
        <v/>
      </c>
      <c r="J13" s="38" t="str">
        <f>IF(OR($C13="",$C13=0),"",IF(AND(L13&gt;=85,成绩单!AN14&gt;=70,成绩单!AO14&gt;=70),90,0))</f>
        <v/>
      </c>
      <c r="K13" s="43" t="str">
        <f>IF(OR($C13="",$C13=0),"",SUM(成绩单!J14:K14,成绩单!R14:S14,成绩单!AB14:AC14,成绩单!AN14:AO14)/8)</f>
        <v/>
      </c>
      <c r="L13" s="43" t="str">
        <f>IF(OR($C13="",$C13=0),"",SUM(成绩单!H14:AO14)/(COUNTA(成绩单!H14:AO14)+COUNTBLANK(成绩单!H14:AO14)))</f>
        <v/>
      </c>
      <c r="M13" s="44" t="str">
        <f t="shared" si="2"/>
        <v/>
      </c>
      <c r="Q13" s="32" t="b">
        <f>ISTEXT(成绩单!AN14)</f>
        <v>0</v>
      </c>
      <c r="R13" s="32" t="b">
        <f>ISTEXT(成绩单!AO14)</f>
        <v>0</v>
      </c>
      <c r="S13" s="32">
        <f>IF(Q13=TRUE,成绩单!AN14,IF(R13=TRUE,成绩单!AO14,0))</f>
        <v>0</v>
      </c>
      <c r="T13" s="32">
        <f>IF(AND(COUNTIF(成绩单!H14:AO14,"作弊")&gt;0,OR(成绩单!AN14&lt;90,成绩单!AO14&lt;90)),"末班",0)</f>
        <v>0</v>
      </c>
    </row>
    <row r="14" spans="1:20">
      <c r="A14" s="17"/>
      <c r="B14" s="36" t="str">
        <f>IF(成绩单!F15&gt;0,成绩单!F15,"")</f>
        <v/>
      </c>
      <c r="C14" s="18" t="str">
        <f>IF(成绩单!G15="","",成绩单!G15)</f>
        <v/>
      </c>
      <c r="D14" s="37" t="str">
        <f t="shared" si="1"/>
        <v/>
      </c>
      <c r="E14" s="37"/>
      <c r="F14" s="38" t="str">
        <f>IF(OR($C14="",$C14=0),"",IF(AND(成绩单!AN15&gt;=成绩单!B15,成绩单!AO15&gt;=成绩单!C15),90,))</f>
        <v/>
      </c>
      <c r="G14" s="38" t="str">
        <f>IF(OR($C14="",$C14=0),"",IF(AND(成绩单!AN15&gt;=成绩单!D15,成绩单!AO15&gt;=成绩单!E15),90,))</f>
        <v/>
      </c>
      <c r="H14" s="38" t="str">
        <f>IF(OR($C14="",$C14=0),"",IF(AVERAGEA(成绩单!AN15:AO15)&gt;=85,90,))</f>
        <v/>
      </c>
      <c r="I14" s="38" t="str">
        <f>IF(OR($C14="",$C14=0),"",IF(AND(K14&gt;=85,成绩单!AN15&gt;=70,成绩单!AO15&gt;=70),90,0))</f>
        <v/>
      </c>
      <c r="J14" s="38" t="str">
        <f>IF(OR($C14="",$C14=0),"",IF(AND(L14&gt;=85,成绩单!AN15&gt;=70,成绩单!AO15&gt;=70),90,0))</f>
        <v/>
      </c>
      <c r="K14" s="43" t="str">
        <f>IF(OR($C14="",$C14=0),"",SUM(成绩单!J15:K15,成绩单!R15:S15,成绩单!AB15:AC15,成绩单!AN15:AO15)/8)</f>
        <v/>
      </c>
      <c r="L14" s="43" t="str">
        <f>IF(OR($C14="",$C14=0),"",SUM(成绩单!H15:AO15)/(COUNTA(成绩单!H15:AO15)+COUNTBLANK(成绩单!H15:AO15)))</f>
        <v/>
      </c>
      <c r="M14" s="44" t="str">
        <f t="shared" si="2"/>
        <v/>
      </c>
      <c r="Q14" s="32" t="b">
        <f>ISTEXT(成绩单!AN15)</f>
        <v>0</v>
      </c>
      <c r="R14" s="32" t="b">
        <f>ISTEXT(成绩单!AO15)</f>
        <v>0</v>
      </c>
      <c r="S14" s="32">
        <f>IF(Q14=TRUE,成绩单!AN15,IF(R14=TRUE,成绩单!AO15,0))</f>
        <v>0</v>
      </c>
      <c r="T14" s="32">
        <f>IF(AND(COUNTIF(成绩单!H15:AO15,"作弊")&gt;0,OR(成绩单!AN15&lt;90,成绩单!AO15&lt;90)),"末班",0)</f>
        <v>0</v>
      </c>
    </row>
    <row r="15" spans="1:20">
      <c r="A15" s="17" t="s">
        <v>27</v>
      </c>
      <c r="B15" s="36" t="str">
        <f>IF(成绩单!F16&gt;0,成绩单!F16,"")</f>
        <v/>
      </c>
      <c r="C15" s="18" t="str">
        <f>IF(成绩单!G16="","",成绩单!G16)</f>
        <v>宗志亮</v>
      </c>
      <c r="D15" s="37">
        <f t="shared" si="1"/>
        <v>0</v>
      </c>
      <c r="E15" s="37"/>
      <c r="F15" s="38">
        <f>IF(OR($C15="",$C15=0),"",IF(AND(成绩单!AN16&gt;=成绩单!B16,成绩单!AO16&gt;=成绩单!C16),90,))</f>
        <v>0</v>
      </c>
      <c r="G15" s="38">
        <f>IF(OR($C15="",$C15=0),"",IF(AND(成绩单!AN16&gt;=成绩单!D16,成绩单!AO16&gt;=成绩单!E16),90,))</f>
        <v>0</v>
      </c>
      <c r="H15" s="38">
        <f>IF(OR($C15="",$C15=0),"",IF(AVERAGEA(成绩单!AN16:AO16)&gt;=85,90,))</f>
        <v>0</v>
      </c>
      <c r="I15" s="38">
        <f>IF(OR($C15="",$C15=0),"",IF(AND(K15&gt;=85,成绩单!AN16&gt;=70,成绩单!AO16&gt;=70),90,0))</f>
        <v>0</v>
      </c>
      <c r="J15" s="38">
        <f>IF(OR($C15="",$C15=0),"",IF(AND(L15&gt;=85,成绩单!AN16&gt;=70,成绩单!AO16&gt;=70),90,0))</f>
        <v>0</v>
      </c>
      <c r="K15" s="43">
        <f>IF(OR($C15="",$C15=0),"",SUM(成绩单!J16:K16,成绩单!R16:S16,成绩单!AB16:AC16,成绩单!AN16:AO16)/8)</f>
        <v>71.875</v>
      </c>
      <c r="L15" s="43">
        <f>IF(OR($C15="",$C15=0),"",SUM(成绩单!H16:AO16)/(COUNTA(成绩单!H16:AO16)+COUNTBLANK(成绩单!H16:AO16)))</f>
        <v>58.8529411764706</v>
      </c>
      <c r="M15" s="44" t="str">
        <f t="shared" si="2"/>
        <v/>
      </c>
      <c r="Q15" s="32" t="b">
        <f>ISTEXT(成绩单!AN16)</f>
        <v>0</v>
      </c>
      <c r="R15" s="32" t="b">
        <f>ISTEXT(成绩单!AO16)</f>
        <v>0</v>
      </c>
      <c r="S15" s="32">
        <f>IF(Q15=TRUE,成绩单!AN16,IF(R15=TRUE,成绩单!AO16,0))</f>
        <v>0</v>
      </c>
      <c r="T15" s="32">
        <f>IF(AND(COUNTIF(成绩单!H16:AO16,"作弊")&gt;0,OR(成绩单!AN16&lt;90,成绩单!AO16&lt;90)),"末班",0)</f>
        <v>0</v>
      </c>
    </row>
    <row r="16" spans="1:20">
      <c r="A16" s="17"/>
      <c r="B16" s="36" t="str">
        <f>IF(成绩单!F17&gt;0,成绩单!F17,"")</f>
        <v/>
      </c>
      <c r="C16" s="18" t="str">
        <f>IF(成绩单!G17="","",成绩单!G17)</f>
        <v>刘枭飞</v>
      </c>
      <c r="D16" s="37">
        <f t="shared" si="1"/>
        <v>90</v>
      </c>
      <c r="E16" s="37"/>
      <c r="F16" s="38">
        <f>IF(OR($C16="",$C16=0),"",IF(AND(成绩单!AN17&gt;=成绩单!B17,成绩单!AO17&gt;=成绩单!C17),90,))</f>
        <v>0</v>
      </c>
      <c r="G16" s="38">
        <f>IF(OR($C16="",$C16=0),"",IF(AND(成绩单!AN17&gt;=成绩单!D17,成绩单!AO17&gt;=成绩单!E17),90,))</f>
        <v>0</v>
      </c>
      <c r="H16" s="38">
        <f>IF(OR($C16="",$C16=0),"",IF(AVERAGEA(成绩单!AN17:AO17)&gt;=85,90,))</f>
        <v>0</v>
      </c>
      <c r="I16" s="38">
        <f>IF(OR($C16="",$C16=0),"",IF(AND(K16&gt;=85,成绩单!AN17&gt;=70,成绩单!AO17&gt;=70),90,0))</f>
        <v>90</v>
      </c>
      <c r="J16" s="38">
        <f>IF(OR($C16="",$C16=0),"",IF(AND(L16&gt;=85,成绩单!AN17&gt;=70,成绩单!AO17&gt;=70),90,0))</f>
        <v>0</v>
      </c>
      <c r="K16" s="43">
        <f>IF(OR($C16="",$C16=0),"",SUM(成绩单!J17:K17,成绩单!R17:S17,成绩单!AB17:AC17,成绩单!AN17:AO17)/8)</f>
        <v>86.375</v>
      </c>
      <c r="L16" s="43">
        <f>IF(OR($C16="",$C16=0),"",SUM(成绩单!H17:AO17)/(COUNTA(成绩单!H17:AO17)+COUNTBLANK(成绩单!H17:AO17)))</f>
        <v>64.1764705882353</v>
      </c>
      <c r="M16" s="44" t="str">
        <f t="shared" si="2"/>
        <v/>
      </c>
      <c r="Q16" s="32" t="b">
        <f>ISTEXT(成绩单!AN17)</f>
        <v>0</v>
      </c>
      <c r="R16" s="32" t="b">
        <f>ISTEXT(成绩单!AO17)</f>
        <v>0</v>
      </c>
      <c r="S16" s="32">
        <f>IF(Q16=TRUE,成绩单!AN17,IF(R16=TRUE,成绩单!AO17,0))</f>
        <v>0</v>
      </c>
      <c r="T16" s="32">
        <f>IF(AND(COUNTIF(成绩单!H17:AO17,"作弊")&gt;0,OR(成绩单!AN17&lt;90,成绩单!AO17&lt;90)),"末班",0)</f>
        <v>0</v>
      </c>
    </row>
    <row r="17" spans="1:20">
      <c r="A17" s="17"/>
      <c r="B17" s="36" t="str">
        <f>IF(成绩单!F18&gt;0,成绩单!F18,"")</f>
        <v/>
      </c>
      <c r="C17" s="18" t="str">
        <f>IF(成绩单!G18="","",成绩单!G18)</f>
        <v>赵宇航</v>
      </c>
      <c r="D17" s="37">
        <f t="shared" si="1"/>
        <v>0</v>
      </c>
      <c r="E17" s="37"/>
      <c r="F17" s="38">
        <f>IF(OR($C17="",$C17=0),"",IF(AND(成绩单!AN18&gt;=成绩单!B18,成绩单!AO18&gt;=成绩单!C18),90,))</f>
        <v>0</v>
      </c>
      <c r="G17" s="38">
        <f>IF(OR($C17="",$C17=0),"",IF(AND(成绩单!AN18&gt;=成绩单!D18,成绩单!AO18&gt;=成绩单!E18),90,))</f>
        <v>0</v>
      </c>
      <c r="H17" s="38">
        <f>IF(OR($C17="",$C17=0),"",IF(AVERAGEA(成绩单!AN18:AO18)&gt;=85,90,))</f>
        <v>0</v>
      </c>
      <c r="I17" s="38">
        <f>IF(OR($C17="",$C17=0),"",IF(AND(K17&gt;=85,成绩单!AN18&gt;=70,成绩单!AO18&gt;=70),90,0))</f>
        <v>0</v>
      </c>
      <c r="J17" s="38">
        <f>IF(OR($C17="",$C17=0),"",IF(AND(L17&gt;=85,成绩单!AN18&gt;=70,成绩单!AO18&gt;=70),90,0))</f>
        <v>0</v>
      </c>
      <c r="K17" s="43">
        <f>IF(OR($C17="",$C17=0),"",SUM(成绩单!J18:K18,成绩单!R18:S18,成绩单!AB18:AC18,成绩单!AN18:AO18)/8)</f>
        <v>79</v>
      </c>
      <c r="L17" s="43">
        <f>IF(OR($C17="",$C17=0),"",SUM(成绩单!H18:AO18)/(COUNTA(成绩单!H18:AO18)+COUNTBLANK(成绩单!H18:AO18)))</f>
        <v>61.4117647058824</v>
      </c>
      <c r="M17" s="44" t="str">
        <f t="shared" si="2"/>
        <v/>
      </c>
      <c r="Q17" s="32" t="b">
        <f>ISTEXT(成绩单!AN18)</f>
        <v>0</v>
      </c>
      <c r="R17" s="32" t="b">
        <f>ISTEXT(成绩单!AO18)</f>
        <v>0</v>
      </c>
      <c r="S17" s="32">
        <f>IF(Q17=TRUE,成绩单!AN18,IF(R17=TRUE,成绩单!AO18,0))</f>
        <v>0</v>
      </c>
      <c r="T17" s="32">
        <f>IF(AND(COUNTIF(成绩单!H18:AO18,"作弊")&gt;0,OR(成绩单!AN18&lt;90,成绩单!AO18&lt;90)),"末班",0)</f>
        <v>0</v>
      </c>
    </row>
    <row r="18" spans="1:20">
      <c r="A18" s="17"/>
      <c r="B18" s="36" t="str">
        <f>IF(成绩单!F19&gt;0,成绩单!F19,"")</f>
        <v/>
      </c>
      <c r="C18" s="18" t="str">
        <f>IF(成绩单!G19="","",成绩单!G19)</f>
        <v>闫俊</v>
      </c>
      <c r="D18" s="37">
        <f t="shared" si="1"/>
        <v>0</v>
      </c>
      <c r="E18" s="37"/>
      <c r="F18" s="38">
        <f>IF(OR($C18="",$C18=0),"",IF(AND(成绩单!AN19&gt;=成绩单!B19,成绩单!AO19&gt;=成绩单!C19),90,))</f>
        <v>0</v>
      </c>
      <c r="G18" s="38">
        <f>IF(OR($C18="",$C18=0),"",IF(AND(成绩单!AN19&gt;=成绩单!D19,成绩单!AO19&gt;=成绩单!E19),90,))</f>
        <v>0</v>
      </c>
      <c r="H18" s="38">
        <f>IF(OR($C18="",$C18=0),"",IF(AVERAGEA(成绩单!AN19:AO19)&gt;=85,90,))</f>
        <v>0</v>
      </c>
      <c r="I18" s="38">
        <f>IF(OR($C18="",$C18=0),"",IF(AND(K18&gt;=85,成绩单!AN19&gt;=70,成绩单!AO19&gt;=70),90,0))</f>
        <v>0</v>
      </c>
      <c r="J18" s="38">
        <f>IF(OR($C18="",$C18=0),"",IF(AND(L18&gt;=85,成绩单!AN19&gt;=70,成绩单!AO19&gt;=70),90,0))</f>
        <v>0</v>
      </c>
      <c r="K18" s="43">
        <f>IF(OR($C18="",$C18=0),"",SUM(成绩单!J19:K19,成绩单!R19:S19,成绩单!AB19:AC19,成绩单!AN19:AO19)/8)</f>
        <v>74</v>
      </c>
      <c r="L18" s="43">
        <f>IF(OR($C18="",$C18=0),"",SUM(成绩单!H19:AO19)/(COUNTA(成绩单!H19:AO19)+COUNTBLANK(成绩单!H19:AO19)))</f>
        <v>59.5294117647059</v>
      </c>
      <c r="M18" s="44" t="str">
        <f t="shared" si="2"/>
        <v/>
      </c>
      <c r="Q18" s="32" t="b">
        <f>ISTEXT(成绩单!AN19)</f>
        <v>0</v>
      </c>
      <c r="R18" s="32" t="b">
        <f>ISTEXT(成绩单!AO19)</f>
        <v>0</v>
      </c>
      <c r="S18" s="32">
        <f>IF(Q18=TRUE,成绩单!AN19,IF(R18=TRUE,成绩单!AO19,0))</f>
        <v>0</v>
      </c>
      <c r="T18" s="32">
        <f>IF(AND(COUNTIF(成绩单!H19:AO19,"作弊")&gt;0,OR(成绩单!AN19&lt;90,成绩单!AO19&lt;90)),"末班",0)</f>
        <v>0</v>
      </c>
    </row>
    <row r="19" spans="1:20">
      <c r="A19" s="17"/>
      <c r="B19" s="36">
        <f>IF(成绩单!F20&gt;0,成绩单!F20,"")</f>
        <v>1</v>
      </c>
      <c r="C19" s="18" t="str">
        <f>IF(成绩单!G20="","",成绩单!G20)</f>
        <v>高文博</v>
      </c>
      <c r="D19" s="37">
        <f t="shared" si="1"/>
        <v>90</v>
      </c>
      <c r="E19" s="37"/>
      <c r="F19" s="38">
        <f>IF(OR($C19="",$C19=0),"",IF(AND(成绩单!AN20&gt;=成绩单!B20,成绩单!AO20&gt;=成绩单!C20),90,))</f>
        <v>0</v>
      </c>
      <c r="G19" s="38">
        <f>IF(OR($C19="",$C19=0),"",IF(AND(成绩单!AN20&gt;=成绩单!D20,成绩单!AO20&gt;=成绩单!E20),90,))</f>
        <v>0</v>
      </c>
      <c r="H19" s="38">
        <f>IF(OR($C19="",$C19=0),"",IF(AVERAGEA(成绩单!AN20:AO20)&gt;=85,90,))</f>
        <v>0</v>
      </c>
      <c r="I19" s="38">
        <f>IF(OR($C19="",$C19=0),"",IF(AND(K19&gt;=85,成绩单!AN20&gt;=70,成绩单!AO20&gt;=70),90,0))</f>
        <v>90</v>
      </c>
      <c r="J19" s="38">
        <f>IF(OR($C19="",$C19=0),"",IF(AND(L19&gt;=85,成绩单!AN20&gt;=70,成绩单!AO20&gt;=70),90,0))</f>
        <v>0</v>
      </c>
      <c r="K19" s="43">
        <f>IF(OR($C19="",$C19=0),"",SUM(成绩单!J20:K20,成绩单!R20:S20,成绩单!AB20:AC20,成绩单!AN20:AO20)/8)</f>
        <v>85.25</v>
      </c>
      <c r="L19" s="43">
        <f>IF(OR($C19="",$C19=0),"",SUM(成绩单!H20:AO20)/(COUNTA(成绩单!H20:AO20)+COUNTBLANK(成绩单!H20:AO20)))</f>
        <v>61.8823529411765</v>
      </c>
      <c r="M19" s="44" t="str">
        <f t="shared" si="2"/>
        <v/>
      </c>
      <c r="Q19" s="32" t="b">
        <f>ISTEXT(成绩单!AN20)</f>
        <v>0</v>
      </c>
      <c r="R19" s="32" t="b">
        <f>ISTEXT(成绩单!AO20)</f>
        <v>0</v>
      </c>
      <c r="S19" s="32">
        <f>IF(Q19=TRUE,成绩单!AN20,IF(R19=TRUE,成绩单!AO20,0))</f>
        <v>0</v>
      </c>
      <c r="T19" s="32">
        <f>IF(AND(COUNTIF(成绩单!H20:AO20,"作弊")&gt;0,OR(成绩单!AN20&lt;90,成绩单!AO20&lt;90)),"末班",0)</f>
        <v>0</v>
      </c>
    </row>
    <row r="20" spans="1:20">
      <c r="A20" s="17"/>
      <c r="B20" s="36" t="str">
        <f>IF(成绩单!F21&gt;0,成绩单!F21,"")</f>
        <v/>
      </c>
      <c r="C20" s="18" t="str">
        <f>IF(成绩单!G21="","",成绩单!G21)</f>
        <v/>
      </c>
      <c r="D20" s="37" t="str">
        <f t="shared" ref="D20:D51" si="3">IF(OR($C20="",$C20=0),"",IF(S20=0,IF(AND(T20=0,OR(F20=90,G20=90,H20=90,I20=90,J20=90)),90,0),S20))</f>
        <v/>
      </c>
      <c r="E20" s="37"/>
      <c r="F20" s="38" t="str">
        <f>IF(OR($C20="",$C20=0),"",IF(AND(成绩单!AN21&gt;=成绩单!B21,成绩单!AO21&gt;=成绩单!C21),90,))</f>
        <v/>
      </c>
      <c r="G20" s="38" t="str">
        <f>IF(OR($C20="",$C20=0),"",IF(AND(成绩单!AN21&gt;=成绩单!D21,成绩单!AO21&gt;=成绩单!E21),90,))</f>
        <v/>
      </c>
      <c r="H20" s="38" t="str">
        <f>IF(OR($C20="",$C20=0),"",IF(AVERAGEA(成绩单!AN21:AO21)&gt;=85,90,))</f>
        <v/>
      </c>
      <c r="I20" s="38" t="str">
        <f>IF(OR($C20="",$C20=0),"",IF(AND(K20&gt;=85,成绩单!AN21&gt;=70,成绩单!AO21&gt;=70),90,0))</f>
        <v/>
      </c>
      <c r="J20" s="38" t="str">
        <f>IF(OR($C20="",$C20=0),"",IF(AND(L20&gt;=85,成绩单!AN21&gt;=70,成绩单!AO21&gt;=70),90,0))</f>
        <v/>
      </c>
      <c r="K20" s="43" t="str">
        <f>IF(OR($C20="",$C20=0),"",SUM(成绩单!J21:K21,成绩单!R21:S21,成绩单!AB21:AC21,成绩单!AN21:AO21)/8)</f>
        <v/>
      </c>
      <c r="L20" s="43" t="str">
        <f>IF(OR($C20="",$C20=0),"",SUM(成绩单!H21:AO21)/(COUNTA(成绩单!H21:AO21)+COUNTBLANK(成绩单!H21:AO21)))</f>
        <v/>
      </c>
      <c r="M20" s="44" t="str">
        <f t="shared" si="2"/>
        <v/>
      </c>
      <c r="Q20" s="32" t="b">
        <f>ISTEXT(成绩单!AN21)</f>
        <v>0</v>
      </c>
      <c r="R20" s="32" t="b">
        <f>ISTEXT(成绩单!AO21)</f>
        <v>0</v>
      </c>
      <c r="S20" s="32">
        <f>IF(Q20=TRUE,成绩单!AN21,IF(R20=TRUE,成绩单!AO21,0))</f>
        <v>0</v>
      </c>
      <c r="T20" s="32">
        <f>IF(AND(COUNTIF(成绩单!H21:AO21,"作弊")&gt;0,OR(成绩单!AN21&lt;90,成绩单!AO21&lt;90)),"末班",0)</f>
        <v>0</v>
      </c>
    </row>
    <row r="21" spans="1:20">
      <c r="A21" s="17"/>
      <c r="B21" s="36" t="str">
        <f>IF(成绩单!F22&gt;0,成绩单!F22,"")</f>
        <v/>
      </c>
      <c r="C21" s="18" t="str">
        <f>IF(成绩单!G22="","",成绩单!G22)</f>
        <v/>
      </c>
      <c r="D21" s="37" t="str">
        <f t="shared" si="3"/>
        <v/>
      </c>
      <c r="E21" s="37"/>
      <c r="F21" s="38" t="str">
        <f>IF(OR($C21="",$C21=0),"",IF(AND(成绩单!AN22&gt;=成绩单!B22,成绩单!AO22&gt;=成绩单!C22),90,))</f>
        <v/>
      </c>
      <c r="G21" s="38" t="str">
        <f>IF(OR($C21="",$C21=0),"",IF(AND(成绩单!AN22&gt;=成绩单!D22,成绩单!AO22&gt;=成绩单!E22),90,))</f>
        <v/>
      </c>
      <c r="H21" s="38" t="str">
        <f>IF(OR($C21="",$C21=0),"",IF(AVERAGEA(成绩单!AN22:AO22)&gt;=85,90,))</f>
        <v/>
      </c>
      <c r="I21" s="38" t="str">
        <f>IF(OR($C21="",$C21=0),"",IF(AND(K21&gt;=85,成绩单!AN22&gt;=70,成绩单!AO22&gt;=70),90,0))</f>
        <v/>
      </c>
      <c r="J21" s="38" t="str">
        <f>IF(OR($C21="",$C21=0),"",IF(AND(L21&gt;=85,成绩单!AN22&gt;=70,成绩单!AO22&gt;=70),90,0))</f>
        <v/>
      </c>
      <c r="K21" s="43" t="str">
        <f>IF(OR($C21="",$C21=0),"",SUM(成绩单!J22:K22,成绩单!R22:S22,成绩单!AB22:AC22,成绩单!AN22:AO22)/8)</f>
        <v/>
      </c>
      <c r="L21" s="43" t="str">
        <f>IF(OR($C21="",$C21=0),"",SUM(成绩单!H22:AO22)/(COUNTA(成绩单!H22:AO22)+COUNTBLANK(成绩单!H22:AO22)))</f>
        <v/>
      </c>
      <c r="M21" s="44" t="str">
        <f t="shared" si="2"/>
        <v/>
      </c>
      <c r="Q21" s="32" t="b">
        <f>ISTEXT(成绩单!AN22)</f>
        <v>0</v>
      </c>
      <c r="R21" s="32" t="b">
        <f>ISTEXT(成绩单!AO22)</f>
        <v>0</v>
      </c>
      <c r="S21" s="32">
        <f>IF(Q21=TRUE,成绩单!AN22,IF(R21=TRUE,成绩单!AO22,0))</f>
        <v>0</v>
      </c>
      <c r="T21" s="32">
        <f>IF(AND(COUNTIF(成绩单!H22:AO22,"作弊")&gt;0,OR(成绩单!AN22&lt;90,成绩单!AO22&lt;90)),"末班",0)</f>
        <v>0</v>
      </c>
    </row>
    <row r="22" spans="1:20">
      <c r="A22" s="17" t="s">
        <v>33</v>
      </c>
      <c r="B22" s="36" t="str">
        <f>IF(成绩单!F23&gt;0,成绩单!F23,"")</f>
        <v/>
      </c>
      <c r="C22" s="18" t="str">
        <f>IF(成绩单!G23="","",成绩单!G23)</f>
        <v>冀波</v>
      </c>
      <c r="D22" s="37">
        <f t="shared" si="3"/>
        <v>0</v>
      </c>
      <c r="E22" s="37"/>
      <c r="F22" s="38">
        <f>IF(OR($C22="",$C22=0),"",IF(AND(成绩单!AN23&gt;=成绩单!B23,成绩单!AO23&gt;=成绩单!C23),90,))</f>
        <v>0</v>
      </c>
      <c r="G22" s="38">
        <f>IF(OR($C22="",$C22=0),"",IF(AND(成绩单!AN23&gt;=成绩单!D23,成绩单!AO23&gt;=成绩单!E23),90,))</f>
        <v>0</v>
      </c>
      <c r="H22" s="38">
        <f>IF(OR($C22="",$C22=0),"",IF(AVERAGEA(成绩单!AN23:AO23)&gt;=85,90,))</f>
        <v>0</v>
      </c>
      <c r="I22" s="38">
        <f>IF(OR($C22="",$C22=0),"",IF(AND(K22&gt;=85,成绩单!AN23&gt;=70,成绩单!AO23&gt;=70),90,0))</f>
        <v>0</v>
      </c>
      <c r="J22" s="38">
        <f>IF(OR($C22="",$C22=0),"",IF(AND(L22&gt;=85,成绩单!AN23&gt;=70,成绩单!AO23&gt;=70),90,0))</f>
        <v>0</v>
      </c>
      <c r="K22" s="43">
        <f>IF(OR($C22="",$C22=0),"",SUM(成绩单!J23:K23,成绩单!R23:S23,成绩单!AB23:AC23,成绩单!AN23:AO23)/8)</f>
        <v>79.5</v>
      </c>
      <c r="L22" s="43">
        <f>IF(OR($C22="",$C22=0),"",SUM(成绩单!H23:AO23)/(COUNTA(成绩单!H23:AO23)+COUNTBLANK(成绩单!H23:AO23)))</f>
        <v>60.7058823529412</v>
      </c>
      <c r="M22" s="44" t="str">
        <f t="shared" si="2"/>
        <v/>
      </c>
      <c r="Q22" s="32" t="b">
        <f>ISTEXT(成绩单!AN23)</f>
        <v>0</v>
      </c>
      <c r="R22" s="32" t="b">
        <f>ISTEXT(成绩单!AO23)</f>
        <v>0</v>
      </c>
      <c r="S22" s="32">
        <f>IF(Q22=TRUE,成绩单!AN23,IF(R22=TRUE,成绩单!AO23,0))</f>
        <v>0</v>
      </c>
      <c r="T22" s="32">
        <f>IF(AND(COUNTIF(成绩单!H23:AO23,"作弊")&gt;0,OR(成绩单!AN23&lt;90,成绩单!AO23&lt;90)),"末班",0)</f>
        <v>0</v>
      </c>
    </row>
    <row r="23" spans="1:20">
      <c r="A23" s="17"/>
      <c r="B23" s="36">
        <f>IF(成绩单!F24&gt;0,成绩单!F24,"")</f>
        <v>1</v>
      </c>
      <c r="C23" s="18" t="str">
        <f>IF(成绩单!G24="","",成绩单!G24)</f>
        <v>董瑞</v>
      </c>
      <c r="D23" s="37">
        <f t="shared" si="3"/>
        <v>0</v>
      </c>
      <c r="E23" s="37"/>
      <c r="F23" s="38">
        <f>IF(OR($C23="",$C23=0),"",IF(AND(成绩单!AN24&gt;=成绩单!B24,成绩单!AO24&gt;=成绩单!C24),90,))</f>
        <v>0</v>
      </c>
      <c r="G23" s="38">
        <f>IF(OR($C23="",$C23=0),"",IF(AND(成绩单!AN24&gt;=成绩单!D24,成绩单!AO24&gt;=成绩单!E24),90,))</f>
        <v>0</v>
      </c>
      <c r="H23" s="38">
        <f>IF(OR($C23="",$C23=0),"",IF(AVERAGEA(成绩单!AN24:AO24)&gt;=85,90,))</f>
        <v>0</v>
      </c>
      <c r="I23" s="38">
        <f>IF(OR($C23="",$C23=0),"",IF(AND(K23&gt;=85,成绩单!AN24&gt;=70,成绩单!AO24&gt;=70),90,0))</f>
        <v>0</v>
      </c>
      <c r="J23" s="38">
        <f>IF(OR($C23="",$C23=0),"",IF(AND(L23&gt;=85,成绩单!AN24&gt;=70,成绩单!AO24&gt;=70),90,0))</f>
        <v>0</v>
      </c>
      <c r="K23" s="43">
        <f>IF(OR($C23="",$C23=0),"",SUM(成绩单!J24:K24,成绩单!R24:S24,成绩单!AB24:AC24,成绩单!AN24:AO24)/8)</f>
        <v>75.5</v>
      </c>
      <c r="L23" s="43">
        <f>IF(OR($C23="",$C23=0),"",SUM(成绩单!H24:AO24)/(COUNTA(成绩单!H24:AO24)+COUNTBLANK(成绩单!H24:AO24)))</f>
        <v>58.4705882352941</v>
      </c>
      <c r="M23" s="44" t="str">
        <f t="shared" si="2"/>
        <v/>
      </c>
      <c r="Q23" s="32" t="b">
        <f>ISTEXT(成绩单!AN24)</f>
        <v>0</v>
      </c>
      <c r="R23" s="32" t="b">
        <f>ISTEXT(成绩单!AO24)</f>
        <v>0</v>
      </c>
      <c r="S23" s="32">
        <f>IF(Q23=TRUE,成绩单!AN24,IF(R23=TRUE,成绩单!AO24,0))</f>
        <v>0</v>
      </c>
      <c r="T23" s="32">
        <f>IF(AND(COUNTIF(成绩单!H24:AO24,"作弊")&gt;0,OR(成绩单!AN24&lt;90,成绩单!AO24&lt;90)),"末班",0)</f>
        <v>0</v>
      </c>
    </row>
    <row r="24" spans="1:20">
      <c r="A24" s="17"/>
      <c r="B24" s="36" t="str">
        <f>IF(成绩单!F25&gt;0,成绩单!F25,"")</f>
        <v/>
      </c>
      <c r="C24" s="18" t="str">
        <f>IF(成绩单!G25="","",成绩单!G25)</f>
        <v>刘洋</v>
      </c>
      <c r="D24" s="37">
        <f t="shared" si="3"/>
        <v>0</v>
      </c>
      <c r="E24" s="37"/>
      <c r="F24" s="38">
        <f>IF(OR($C24="",$C24=0),"",IF(AND(成绩单!AN25&gt;=成绩单!B25,成绩单!AO25&gt;=成绩单!C25),90,))</f>
        <v>0</v>
      </c>
      <c r="G24" s="38">
        <f>IF(OR($C24="",$C24=0),"",IF(AND(成绩单!AN25&gt;=成绩单!D25,成绩单!AO25&gt;=成绩单!E25),90,))</f>
        <v>0</v>
      </c>
      <c r="H24" s="38">
        <f>IF(OR($C24="",$C24=0),"",IF(AVERAGEA(成绩单!AN25:AO25)&gt;=85,90,))</f>
        <v>0</v>
      </c>
      <c r="I24" s="38">
        <f>IF(OR($C24="",$C24=0),"",IF(AND(K24&gt;=85,成绩单!AN25&gt;=70,成绩单!AO25&gt;=70),90,0))</f>
        <v>0</v>
      </c>
      <c r="J24" s="38">
        <f>IF(OR($C24="",$C24=0),"",IF(AND(L24&gt;=85,成绩单!AN25&gt;=70,成绩单!AO25&gt;=70),90,0))</f>
        <v>0</v>
      </c>
      <c r="K24" s="43">
        <f>IF(OR($C24="",$C24=0),"",SUM(成绩单!J25:K25,成绩单!R25:S25,成绩单!AB25:AC25,成绩单!AN25:AO25)/8)</f>
        <v>81.875</v>
      </c>
      <c r="L24" s="43">
        <f>IF(OR($C24="",$C24=0),"",SUM(成绩单!H25:AO25)/(COUNTA(成绩单!H25:AO25)+COUNTBLANK(成绩单!H25:AO25)))</f>
        <v>62.4117647058824</v>
      </c>
      <c r="M24" s="44" t="str">
        <f t="shared" si="2"/>
        <v/>
      </c>
      <c r="Q24" s="32" t="b">
        <f>ISTEXT(成绩单!AN25)</f>
        <v>0</v>
      </c>
      <c r="R24" s="32" t="b">
        <f>ISTEXT(成绩单!AO25)</f>
        <v>0</v>
      </c>
      <c r="S24" s="32">
        <f>IF(Q24=TRUE,成绩单!AN25,IF(R24=TRUE,成绩单!AO25,0))</f>
        <v>0</v>
      </c>
      <c r="T24" s="32">
        <f>IF(AND(COUNTIF(成绩单!H25:AO25,"作弊")&gt;0,OR(成绩单!AN25&lt;90,成绩单!AO25&lt;90)),"末班",0)</f>
        <v>0</v>
      </c>
    </row>
    <row r="25" spans="1:20">
      <c r="A25" s="17"/>
      <c r="B25" s="36" t="str">
        <f>IF(成绩单!F26&gt;0,成绩单!F26,"")</f>
        <v/>
      </c>
      <c r="C25" s="18" t="str">
        <f>IF(成绩单!G26="","",成绩单!G26)</f>
        <v>叶子文</v>
      </c>
      <c r="D25" s="37">
        <f t="shared" si="3"/>
        <v>0</v>
      </c>
      <c r="E25" s="37"/>
      <c r="F25" s="38">
        <f>IF(OR($C25="",$C25=0),"",IF(AND(成绩单!AN26&gt;=成绩单!B26,成绩单!AO26&gt;=成绩单!C26),90,))</f>
        <v>0</v>
      </c>
      <c r="G25" s="38">
        <f>IF(OR($C25="",$C25=0),"",IF(AND(成绩单!AN26&gt;=成绩单!D26,成绩单!AO26&gt;=成绩单!E26),90,))</f>
        <v>0</v>
      </c>
      <c r="H25" s="38">
        <f>IF(OR($C25="",$C25=0),"",IF(AVERAGEA(成绩单!AN26:AO26)&gt;=85,90,))</f>
        <v>0</v>
      </c>
      <c r="I25" s="38">
        <f>IF(OR($C25="",$C25=0),"",IF(AND(K25&gt;=85,成绩单!AN26&gt;=70,成绩单!AO26&gt;=70),90,0))</f>
        <v>0</v>
      </c>
      <c r="J25" s="38">
        <f>IF(OR($C25="",$C25=0),"",IF(AND(L25&gt;=85,成绩单!AN26&gt;=70,成绩单!AO26&gt;=70),90,0))</f>
        <v>0</v>
      </c>
      <c r="K25" s="43">
        <f>IF(OR($C25="",$C25=0),"",SUM(成绩单!J26:K26,成绩单!R26:S26,成绩单!AB26:AC26,成绩单!AN26:AO26)/8)</f>
        <v>82.625</v>
      </c>
      <c r="L25" s="43">
        <f>IF(OR($C25="",$C25=0),"",SUM(成绩单!H26:AO26)/(COUNTA(成绩单!H26:AO26)+COUNTBLANK(成绩单!H26:AO26)))</f>
        <v>62.0882352941176</v>
      </c>
      <c r="M25" s="44" t="str">
        <f t="shared" si="2"/>
        <v/>
      </c>
      <c r="Q25" s="32" t="b">
        <f>ISTEXT(成绩单!AN26)</f>
        <v>0</v>
      </c>
      <c r="R25" s="32" t="b">
        <f>ISTEXT(成绩单!AO26)</f>
        <v>0</v>
      </c>
      <c r="S25" s="32">
        <f>IF(Q25=TRUE,成绩单!AN26,IF(R25=TRUE,成绩单!AO26,0))</f>
        <v>0</v>
      </c>
      <c r="T25" s="32">
        <f>IF(AND(COUNTIF(成绩单!H26:AO26,"作弊")&gt;0,OR(成绩单!AN26&lt;90,成绩单!AO26&lt;90)),"末班",0)</f>
        <v>0</v>
      </c>
    </row>
    <row r="26" spans="1:20">
      <c r="A26" s="17"/>
      <c r="B26" s="36">
        <f>IF(成绩单!F27&gt;0,成绩单!F27,"")</f>
        <v>1</v>
      </c>
      <c r="C26" s="18" t="str">
        <f>IF(成绩单!G27="","",成绩单!G27)</f>
        <v>王恩志</v>
      </c>
      <c r="D26" s="37">
        <f t="shared" si="3"/>
        <v>0</v>
      </c>
      <c r="E26" s="37"/>
      <c r="F26" s="38">
        <f>IF(OR($C26="",$C26=0),"",IF(AND(成绩单!AN27&gt;=成绩单!B27,成绩单!AO27&gt;=成绩单!C27),90,))</f>
        <v>0</v>
      </c>
      <c r="G26" s="38">
        <f>IF(OR($C26="",$C26=0),"",IF(AND(成绩单!AN27&gt;=成绩单!D27,成绩单!AO27&gt;=成绩单!E27),90,))</f>
        <v>0</v>
      </c>
      <c r="H26" s="38">
        <f>IF(OR($C26="",$C26=0),"",IF(AVERAGEA(成绩单!AN27:AO27)&gt;=85,90,))</f>
        <v>0</v>
      </c>
      <c r="I26" s="38">
        <f>IF(OR($C26="",$C26=0),"",IF(AND(K26&gt;=85,成绩单!AN27&gt;=70,成绩单!AO27&gt;=70),90,0))</f>
        <v>0</v>
      </c>
      <c r="J26" s="38">
        <f>IF(OR($C26="",$C26=0),"",IF(AND(L26&gt;=85,成绩单!AN27&gt;=70,成绩单!AO27&gt;=70),90,0))</f>
        <v>0</v>
      </c>
      <c r="K26" s="43">
        <f>IF(OR($C26="",$C26=0),"",SUM(成绩单!J27:K27,成绩单!R27:S27,成绩单!AB27:AC27,成绩单!AN27:AO27)/8)</f>
        <v>79.375</v>
      </c>
      <c r="L26" s="43">
        <f>IF(OR($C26="",$C26=0),"",SUM(成绩单!H27:AO27)/(COUNTA(成绩单!H27:AO27)+COUNTBLANK(成绩单!H27:AO27)))</f>
        <v>60.2058823529412</v>
      </c>
      <c r="M26" s="44" t="str">
        <f t="shared" si="2"/>
        <v/>
      </c>
      <c r="Q26" s="32" t="b">
        <f>ISTEXT(成绩单!AN27)</f>
        <v>0</v>
      </c>
      <c r="R26" s="32" t="b">
        <f>ISTEXT(成绩单!AO27)</f>
        <v>0</v>
      </c>
      <c r="S26" s="32">
        <f>IF(Q26=TRUE,成绩单!AN27,IF(R26=TRUE,成绩单!AO27,0))</f>
        <v>0</v>
      </c>
      <c r="T26" s="32">
        <f>IF(AND(COUNTIF(成绩单!H27:AO27,"作弊")&gt;0,OR(成绩单!AN27&lt;90,成绩单!AO27&lt;90)),"末班",0)</f>
        <v>0</v>
      </c>
    </row>
    <row r="27" spans="1:20">
      <c r="A27" s="17"/>
      <c r="B27" s="36">
        <f>IF(成绩单!F28&gt;0,成绩单!F28,"")</f>
        <v>1</v>
      </c>
      <c r="C27" s="18" t="str">
        <f>IF(成绩单!G28="","",成绩单!G28)</f>
        <v>王学文</v>
      </c>
      <c r="D27" s="37">
        <f t="shared" si="3"/>
        <v>0</v>
      </c>
      <c r="E27" s="37"/>
      <c r="F27" s="38">
        <f>IF(OR($C27="",$C27=0),"",IF(AND(成绩单!AN28&gt;=成绩单!B28,成绩单!AO28&gt;=成绩单!C28),90,))</f>
        <v>0</v>
      </c>
      <c r="G27" s="38">
        <f>IF(OR($C27="",$C27=0),"",IF(AND(成绩单!AN28&gt;=成绩单!D28,成绩单!AO28&gt;=成绩单!E28),90,))</f>
        <v>0</v>
      </c>
      <c r="H27" s="38">
        <f>IF(OR($C27="",$C27=0),"",IF(AVERAGEA(成绩单!AN28:AO28)&gt;=85,90,))</f>
        <v>0</v>
      </c>
      <c r="I27" s="38">
        <f>IF(OR($C27="",$C27=0),"",IF(AND(K27&gt;=85,成绩单!AN28&gt;=70,成绩单!AO28&gt;=70),90,0))</f>
        <v>0</v>
      </c>
      <c r="J27" s="38">
        <f>IF(OR($C27="",$C27=0),"",IF(AND(L27&gt;=85,成绩单!AN28&gt;=70,成绩单!AO28&gt;=70),90,0))</f>
        <v>0</v>
      </c>
      <c r="K27" s="43">
        <f>IF(OR($C27="",$C27=0),"",SUM(成绩单!J28:K28,成绩单!R28:S28,成绩单!AB28:AC28,成绩单!AN28:AO28)/8)</f>
        <v>79.5</v>
      </c>
      <c r="L27" s="43">
        <f>IF(OR($C27="",$C27=0),"",SUM(成绩单!H28:AO28)/(COUNTA(成绩单!H28:AO28)+COUNTBLANK(成绩单!H28:AO28)))</f>
        <v>60.7058823529412</v>
      </c>
      <c r="M27" s="44" t="str">
        <f t="shared" si="2"/>
        <v/>
      </c>
      <c r="Q27" s="32" t="b">
        <f>ISTEXT(成绩单!AN28)</f>
        <v>0</v>
      </c>
      <c r="R27" s="32" t="b">
        <f>ISTEXT(成绩单!AO28)</f>
        <v>0</v>
      </c>
      <c r="S27" s="32">
        <f>IF(Q27=TRUE,成绩单!AN28,IF(R27=TRUE,成绩单!AO28,0))</f>
        <v>0</v>
      </c>
      <c r="T27" s="32">
        <f>IF(AND(COUNTIF(成绩单!H28:AO28,"作弊")&gt;0,OR(成绩单!AN28&lt;90,成绩单!AO28&lt;90)),"末班",0)</f>
        <v>0</v>
      </c>
    </row>
    <row r="28" spans="1:20">
      <c r="A28" s="17"/>
      <c r="B28" s="36" t="str">
        <f>IF(成绩单!F29&gt;0,成绩单!F29,"")</f>
        <v/>
      </c>
      <c r="C28" s="18" t="str">
        <f>IF(成绩单!G29="","",成绩单!G29)</f>
        <v/>
      </c>
      <c r="D28" s="37" t="str">
        <f t="shared" si="3"/>
        <v/>
      </c>
      <c r="E28" s="37"/>
      <c r="F28" s="38" t="str">
        <f>IF(OR($C28="",$C28=0),"",IF(AND(成绩单!AN29&gt;=成绩单!B29,成绩单!AO29&gt;=成绩单!C29),90,))</f>
        <v/>
      </c>
      <c r="G28" s="38" t="str">
        <f>IF(OR($C28="",$C28=0),"",IF(AND(成绩单!AN29&gt;=成绩单!D29,成绩单!AO29&gt;=成绩单!E29),90,))</f>
        <v/>
      </c>
      <c r="H28" s="38" t="str">
        <f>IF(OR($C28="",$C28=0),"",IF(AVERAGEA(成绩单!AN29:AO29)&gt;=85,90,))</f>
        <v/>
      </c>
      <c r="I28" s="38" t="str">
        <f>IF(OR($C28="",$C28=0),"",IF(AND(K28&gt;=85,成绩单!AN29&gt;=70,成绩单!AO29&gt;=70),90,0))</f>
        <v/>
      </c>
      <c r="J28" s="38" t="str">
        <f>IF(OR($C28="",$C28=0),"",IF(AND(L28&gt;=85,成绩单!AN29&gt;=70,成绩单!AO29&gt;=70),90,0))</f>
        <v/>
      </c>
      <c r="K28" s="43" t="str">
        <f>IF(OR($C28="",$C28=0),"",SUM(成绩单!J29:K29,成绩单!R29:S29,成绩单!AB29:AC29,成绩单!AN29:AO29)/8)</f>
        <v/>
      </c>
      <c r="L28" s="43" t="str">
        <f>IF(OR($C28="",$C28=0),"",SUM(成绩单!H29:AO29)/(COUNTA(成绩单!H29:AO29)+COUNTBLANK(成绩单!H29:AO29)))</f>
        <v/>
      </c>
      <c r="M28" s="44" t="str">
        <f t="shared" si="2"/>
        <v/>
      </c>
      <c r="Q28" s="32" t="b">
        <f>ISTEXT(成绩单!AN29)</f>
        <v>0</v>
      </c>
      <c r="R28" s="32" t="b">
        <f>ISTEXT(成绩单!AO29)</f>
        <v>0</v>
      </c>
      <c r="S28" s="32">
        <f>IF(Q28=TRUE,成绩单!AN29,IF(R28=TRUE,成绩单!AO29,0))</f>
        <v>0</v>
      </c>
      <c r="T28" s="32">
        <f>IF(AND(COUNTIF(成绩单!H29:AO29,"作弊")&gt;0,OR(成绩单!AN29&lt;90,成绩单!AO29&lt;90)),"末班",0)</f>
        <v>0</v>
      </c>
    </row>
    <row r="29" spans="1:20">
      <c r="A29" s="17" t="s">
        <v>40</v>
      </c>
      <c r="B29" s="36" t="str">
        <f>IF(成绩单!F30&gt;0,成绩单!F30,"")</f>
        <v/>
      </c>
      <c r="C29" s="18" t="str">
        <f>IF(成绩单!G30="","",成绩单!G30)</f>
        <v>李学森</v>
      </c>
      <c r="D29" s="37">
        <f t="shared" si="3"/>
        <v>0</v>
      </c>
      <c r="E29" s="37"/>
      <c r="F29" s="38">
        <f>IF(OR($C29="",$C29=0),"",IF(AND(成绩单!AN30&gt;=成绩单!B30,成绩单!AO30&gt;=成绩单!C30),90,))</f>
        <v>0</v>
      </c>
      <c r="G29" s="38">
        <f>IF(OR($C29="",$C29=0),"",IF(AND(成绩单!AN30&gt;=成绩单!D30,成绩单!AO30&gt;=成绩单!E30),90,))</f>
        <v>0</v>
      </c>
      <c r="H29" s="38">
        <f>IF(OR($C29="",$C29=0),"",IF(AVERAGEA(成绩单!AN30:AO30)&gt;=85,90,))</f>
        <v>0</v>
      </c>
      <c r="I29" s="38">
        <f>IF(OR($C29="",$C29=0),"",IF(AND(K29&gt;=85,成绩单!AN30&gt;=70,成绩单!AO30&gt;=70),90,0))</f>
        <v>0</v>
      </c>
      <c r="J29" s="38">
        <f>IF(OR($C29="",$C29=0),"",IF(AND(L29&gt;=85,成绩单!AN30&gt;=70,成绩单!AO30&gt;=70),90,0))</f>
        <v>0</v>
      </c>
      <c r="K29" s="43">
        <f>IF(OR($C29="",$C29=0),"",SUM(成绩单!J30:K30,成绩单!R30:S30,成绩单!AB30:AC30,成绩单!AN30:AO30)/8)</f>
        <v>81.25</v>
      </c>
      <c r="L29" s="43">
        <f>IF(OR($C29="",$C29=0),"",SUM(成绩单!H30:AO30)/(COUNTA(成绩单!H30:AO30)+COUNTBLANK(成绩单!H30:AO30)))</f>
        <v>60.1764705882353</v>
      </c>
      <c r="M29" s="44" t="str">
        <f t="shared" si="2"/>
        <v/>
      </c>
      <c r="Q29" s="32" t="b">
        <f>ISTEXT(成绩单!AN30)</f>
        <v>0</v>
      </c>
      <c r="R29" s="32" t="b">
        <f>ISTEXT(成绩单!AO30)</f>
        <v>0</v>
      </c>
      <c r="S29" s="32">
        <f>IF(Q29=TRUE,成绩单!AN30,IF(R29=TRUE,成绩单!AO30,0))</f>
        <v>0</v>
      </c>
      <c r="T29" s="32">
        <f>IF(AND(COUNTIF(成绩单!H30:AO30,"作弊")&gt;0,OR(成绩单!AN30&lt;90,成绩单!AO30&lt;90)),"末班",0)</f>
        <v>0</v>
      </c>
    </row>
    <row r="30" spans="1:20">
      <c r="A30" s="17"/>
      <c r="B30" s="36" t="str">
        <f>IF(成绩单!F31&gt;0,成绩单!F31,"")</f>
        <v/>
      </c>
      <c r="C30" s="18" t="str">
        <f>IF(成绩单!G31="","",成绩单!G31)</f>
        <v>陈冠廷</v>
      </c>
      <c r="D30" s="37">
        <f t="shared" si="3"/>
        <v>0</v>
      </c>
      <c r="E30" s="37"/>
      <c r="F30" s="38">
        <f>IF(OR($C30="",$C30=0),"",IF(AND(成绩单!AN31&gt;=成绩单!B31,成绩单!AO31&gt;=成绩单!C31),90,))</f>
        <v>0</v>
      </c>
      <c r="G30" s="38">
        <f>IF(OR($C30="",$C30=0),"",IF(AND(成绩单!AN31&gt;=成绩单!D31,成绩单!AO31&gt;=成绩单!E31),90,))</f>
        <v>0</v>
      </c>
      <c r="H30" s="38">
        <f>IF(OR($C30="",$C30=0),"",IF(AVERAGEA(成绩单!AN31:AO31)&gt;=85,90,))</f>
        <v>0</v>
      </c>
      <c r="I30" s="38">
        <f>IF(OR($C30="",$C30=0),"",IF(AND(K30&gt;=85,成绩单!AN31&gt;=70,成绩单!AO31&gt;=70),90,0))</f>
        <v>0</v>
      </c>
      <c r="J30" s="38">
        <f>IF(OR($C30="",$C30=0),"",IF(AND(L30&gt;=85,成绩单!AN31&gt;=70,成绩单!AO31&gt;=70),90,0))</f>
        <v>0</v>
      </c>
      <c r="K30" s="43">
        <f>IF(OR($C30="",$C30=0),"",SUM(成绩单!J31:K31,成绩单!R31:S31,成绩单!AB31:AC31,成绩单!AN31:AO31)/8)</f>
        <v>79.25</v>
      </c>
      <c r="L30" s="43">
        <f>IF(OR($C30="",$C30=0),"",SUM(成绩单!H31:AO31)/(COUNTA(成绩单!H31:AO31)+COUNTBLANK(成绩单!H31:AO31)))</f>
        <v>61.0588235294118</v>
      </c>
      <c r="M30" s="44" t="str">
        <f t="shared" si="2"/>
        <v/>
      </c>
      <c r="Q30" s="32" t="b">
        <f>ISTEXT(成绩单!AN31)</f>
        <v>0</v>
      </c>
      <c r="R30" s="32" t="b">
        <f>ISTEXT(成绩单!AO31)</f>
        <v>0</v>
      </c>
      <c r="S30" s="32">
        <f>IF(Q30=TRUE,成绩单!AN31,IF(R30=TRUE,成绩单!AO31,0))</f>
        <v>0</v>
      </c>
      <c r="T30" s="32">
        <f>IF(AND(COUNTIF(成绩单!H31:AO31,"作弊")&gt;0,OR(成绩单!AN31&lt;90,成绩单!AO31&lt;90)),"末班",0)</f>
        <v>0</v>
      </c>
    </row>
    <row r="31" spans="1:20">
      <c r="A31" s="17"/>
      <c r="B31" s="36">
        <f>IF(成绩单!F32&gt;0,成绩单!F32,"")</f>
        <v>1</v>
      </c>
      <c r="C31" s="18" t="str">
        <f>IF(成绩单!G32="","",成绩单!G32)</f>
        <v>赵国栋</v>
      </c>
      <c r="D31" s="37">
        <f t="shared" si="3"/>
        <v>0</v>
      </c>
      <c r="E31" s="37"/>
      <c r="F31" s="38">
        <f>IF(OR($C31="",$C31=0),"",IF(AND(成绩单!AN32&gt;=成绩单!B32,成绩单!AO32&gt;=成绩单!C32),90,))</f>
        <v>0</v>
      </c>
      <c r="G31" s="38">
        <f>IF(OR($C31="",$C31=0),"",IF(AND(成绩单!AN32&gt;=成绩单!D32,成绩单!AO32&gt;=成绩单!E32),90,))</f>
        <v>0</v>
      </c>
      <c r="H31" s="38">
        <f>IF(OR($C31="",$C31=0),"",IF(AVERAGEA(成绩单!AN32:AO32)&gt;=85,90,))</f>
        <v>0</v>
      </c>
      <c r="I31" s="38">
        <f>IF(OR($C31="",$C31=0),"",IF(AND(K31&gt;=85,成绩单!AN32&gt;=70,成绩单!AO32&gt;=70),90,0))</f>
        <v>0</v>
      </c>
      <c r="J31" s="38">
        <f>IF(OR($C31="",$C31=0),"",IF(AND(L31&gt;=85,成绩单!AN32&gt;=70,成绩单!AO32&gt;=70),90,0))</f>
        <v>0</v>
      </c>
      <c r="K31" s="43">
        <f>IF(OR($C31="",$C31=0),"",SUM(成绩单!J32:K32,成绩单!R32:S32,成绩单!AB32:AC32,成绩单!AN32:AO32)/8)</f>
        <v>76.25</v>
      </c>
      <c r="L31" s="43">
        <f>IF(OR($C31="",$C31=0),"",SUM(成绩单!H32:AO32)/(COUNTA(成绩单!H32:AO32)+COUNTBLANK(成绩单!H32:AO32)))</f>
        <v>61.6176470588235</v>
      </c>
      <c r="M31" s="44" t="str">
        <f t="shared" si="2"/>
        <v/>
      </c>
      <c r="Q31" s="32" t="b">
        <f>ISTEXT(成绩单!AN32)</f>
        <v>0</v>
      </c>
      <c r="R31" s="32" t="b">
        <f>ISTEXT(成绩单!AO32)</f>
        <v>0</v>
      </c>
      <c r="S31" s="32">
        <f>IF(Q31=TRUE,成绩单!AN32,IF(R31=TRUE,成绩单!AO32,0))</f>
        <v>0</v>
      </c>
      <c r="T31" s="32">
        <f>IF(AND(COUNTIF(成绩单!H32:AO32,"作弊")&gt;0,OR(成绩单!AN32&lt;90,成绩单!AO32&lt;90)),"末班",0)</f>
        <v>0</v>
      </c>
    </row>
    <row r="32" spans="1:20">
      <c r="A32" s="17"/>
      <c r="B32" s="36">
        <f>IF(成绩单!F33&gt;0,成绩单!F33,"")</f>
        <v>2</v>
      </c>
      <c r="C32" s="18" t="str">
        <f>IF(成绩单!G33="","",成绩单!G33)</f>
        <v>张字永</v>
      </c>
      <c r="D32" s="37">
        <f t="shared" si="3"/>
        <v>0</v>
      </c>
      <c r="E32" s="37"/>
      <c r="F32" s="38">
        <f>IF(OR($C32="",$C32=0),"",IF(AND(成绩单!AN33&gt;=成绩单!B33,成绩单!AO33&gt;=成绩单!C33),90,))</f>
        <v>0</v>
      </c>
      <c r="G32" s="38">
        <f>IF(OR($C32="",$C32=0),"",IF(AND(成绩单!AN33&gt;=成绩单!D33,成绩单!AO33&gt;=成绩单!E33),90,))</f>
        <v>0</v>
      </c>
      <c r="H32" s="38">
        <f>IF(OR($C32="",$C32=0),"",IF(AVERAGEA(成绩单!AN33:AO33)&gt;=85,90,))</f>
        <v>0</v>
      </c>
      <c r="I32" s="38">
        <f>IF(OR($C32="",$C32=0),"",IF(AND(K32&gt;=85,成绩单!AN33&gt;=70,成绩单!AO33&gt;=70),90,0))</f>
        <v>0</v>
      </c>
      <c r="J32" s="38">
        <f>IF(OR($C32="",$C32=0),"",IF(AND(L32&gt;=85,成绩单!AN33&gt;=70,成绩单!AO33&gt;=70),90,0))</f>
        <v>0</v>
      </c>
      <c r="K32" s="43">
        <f>IF(OR($C32="",$C32=0),"",SUM(成绩单!J33:K33,成绩单!R33:S33,成绩单!AB33:AC33,成绩单!AN33:AO33)/8)</f>
        <v>84.125</v>
      </c>
      <c r="L32" s="43">
        <f>IF(OR($C32="",$C32=0),"",SUM(成绩单!H33:AO33)/(COUNTA(成绩单!H33:AO33)+COUNTBLANK(成绩单!H33:AO33)))</f>
        <v>62.0588235294118</v>
      </c>
      <c r="M32" s="44" t="str">
        <f t="shared" si="2"/>
        <v/>
      </c>
      <c r="Q32" s="32" t="b">
        <f>ISTEXT(成绩单!AN33)</f>
        <v>0</v>
      </c>
      <c r="R32" s="32" t="b">
        <f>ISTEXT(成绩单!AO33)</f>
        <v>0</v>
      </c>
      <c r="S32" s="32">
        <f>IF(Q32=TRUE,成绩单!AN33,IF(R32=TRUE,成绩单!AO33,0))</f>
        <v>0</v>
      </c>
      <c r="T32" s="32">
        <f>IF(AND(COUNTIF(成绩单!H33:AO33,"作弊")&gt;0,OR(成绩单!AN33&lt;90,成绩单!AO33&lt;90)),"末班",0)</f>
        <v>0</v>
      </c>
    </row>
    <row r="33" spans="1:20">
      <c r="A33" s="17"/>
      <c r="B33" s="36" t="str">
        <f>IF(成绩单!F34&gt;0,成绩单!F34,"")</f>
        <v/>
      </c>
      <c r="C33" s="18" t="str">
        <f>IF(成绩单!G34="","",成绩单!G34)</f>
        <v>龚利鹏</v>
      </c>
      <c r="D33" s="37">
        <f t="shared" si="3"/>
        <v>0</v>
      </c>
      <c r="E33" s="37"/>
      <c r="F33" s="38">
        <f>IF(OR($C33="",$C33=0),"",IF(AND(成绩单!AN34&gt;=成绩单!B34,成绩单!AO34&gt;=成绩单!C34),90,))</f>
        <v>0</v>
      </c>
      <c r="G33" s="38">
        <f>IF(OR($C33="",$C33=0),"",IF(AND(成绩单!AN34&gt;=成绩单!D34,成绩单!AO34&gt;=成绩单!E34),90,))</f>
        <v>0</v>
      </c>
      <c r="H33" s="38">
        <f>IF(OR($C33="",$C33=0),"",IF(AVERAGEA(成绩单!AN34:AO34)&gt;=85,90,))</f>
        <v>0</v>
      </c>
      <c r="I33" s="38">
        <f>IF(OR($C33="",$C33=0),"",IF(AND(K33&gt;=85,成绩单!AN34&gt;=70,成绩单!AO34&gt;=70),90,0))</f>
        <v>0</v>
      </c>
      <c r="J33" s="38">
        <f>IF(OR($C33="",$C33=0),"",IF(AND(L33&gt;=85,成绩单!AN34&gt;=70,成绩单!AO34&gt;=70),90,0))</f>
        <v>0</v>
      </c>
      <c r="K33" s="43">
        <f>IF(OR($C33="",$C33=0),"",SUM(成绩单!J34:K34,成绩单!R34:S34,成绩单!AB34:AC34,成绩单!AN34:AO34)/8)</f>
        <v>83.625</v>
      </c>
      <c r="L33" s="43">
        <f>IF(OR($C33="",$C33=0),"",SUM(成绩单!H34:AO34)/(COUNTA(成绩单!H34:AO34)+COUNTBLANK(成绩单!H34:AO34)))</f>
        <v>59.4411764705882</v>
      </c>
      <c r="M33" s="44" t="str">
        <f t="shared" si="2"/>
        <v/>
      </c>
      <c r="Q33" s="32" t="b">
        <f>ISTEXT(成绩单!AN34)</f>
        <v>0</v>
      </c>
      <c r="R33" s="32" t="b">
        <f>ISTEXT(成绩单!AO34)</f>
        <v>0</v>
      </c>
      <c r="S33" s="32">
        <f>IF(Q33=TRUE,成绩单!AN34,IF(R33=TRUE,成绩单!AO34,0))</f>
        <v>0</v>
      </c>
      <c r="T33" s="32">
        <f>IF(AND(COUNTIF(成绩单!H34:AO34,"作弊")&gt;0,OR(成绩单!AN34&lt;90,成绩单!AO34&lt;90)),"末班",0)</f>
        <v>0</v>
      </c>
    </row>
    <row r="34" spans="1:20">
      <c r="A34" s="17"/>
      <c r="B34" s="36" t="str">
        <f>IF(成绩单!F35&gt;0,成绩单!F35,"")</f>
        <v/>
      </c>
      <c r="C34" s="18" t="str">
        <f>IF(成绩单!G35="","",成绩单!G35)</f>
        <v>郭永良</v>
      </c>
      <c r="D34" s="37">
        <f t="shared" si="3"/>
        <v>0</v>
      </c>
      <c r="E34" s="37"/>
      <c r="F34" s="38">
        <f>IF(OR($C34="",$C34=0),"",IF(AND(成绩单!AN35&gt;=成绩单!B35,成绩单!AO35&gt;=成绩单!C35),90,))</f>
        <v>0</v>
      </c>
      <c r="G34" s="38">
        <f>IF(OR($C34="",$C34=0),"",IF(AND(成绩单!AN35&gt;=成绩单!D35,成绩单!AO35&gt;=成绩单!E35),90,))</f>
        <v>0</v>
      </c>
      <c r="H34" s="38">
        <f>IF(OR($C34="",$C34=0),"",IF(AVERAGEA(成绩单!AN35:AO35)&gt;=85,90,))</f>
        <v>0</v>
      </c>
      <c r="I34" s="38">
        <f>IF(OR($C34="",$C34=0),"",IF(AND(K34&gt;=85,成绩单!AN35&gt;=70,成绩单!AO35&gt;=70),90,0))</f>
        <v>0</v>
      </c>
      <c r="J34" s="38">
        <f>IF(OR($C34="",$C34=0),"",IF(AND(L34&gt;=85,成绩单!AN35&gt;=70,成绩单!AO35&gt;=70),90,0))</f>
        <v>0</v>
      </c>
      <c r="K34" s="43">
        <f>IF(OR($C34="",$C34=0),"",SUM(成绩单!J35:K35,成绩单!R35:S35,成绩单!AB35:AC35,成绩单!AN35:AO35)/8)</f>
        <v>84.25</v>
      </c>
      <c r="L34" s="43">
        <f>IF(OR($C34="",$C34=0),"",SUM(成绩单!H35:AO35)/(COUNTA(成绩单!H35:AO35)+COUNTBLANK(成绩单!H35:AO35)))</f>
        <v>61.5588235294118</v>
      </c>
      <c r="M34" s="44" t="str">
        <f t="shared" si="2"/>
        <v/>
      </c>
      <c r="Q34" s="32" t="b">
        <f>ISTEXT(成绩单!AN35)</f>
        <v>0</v>
      </c>
      <c r="R34" s="32" t="b">
        <f>ISTEXT(成绩单!AO35)</f>
        <v>0</v>
      </c>
      <c r="S34" s="32">
        <f>IF(Q34=TRUE,成绩单!AN35,IF(R34=TRUE,成绩单!AO35,0))</f>
        <v>0</v>
      </c>
      <c r="T34" s="32">
        <f>IF(AND(COUNTIF(成绩单!H35:AO35,"作弊")&gt;0,OR(成绩单!AN35&lt;90,成绩单!AO35&lt;90)),"末班",0)</f>
        <v>0</v>
      </c>
    </row>
    <row r="35" spans="1:20">
      <c r="A35" s="17"/>
      <c r="B35" s="36" t="str">
        <f>IF(成绩单!F36&gt;0,成绩单!F36,"")</f>
        <v/>
      </c>
      <c r="C35" s="18" t="str">
        <f>IF(成绩单!G36="","",成绩单!G36)</f>
        <v/>
      </c>
      <c r="D35" s="37" t="str">
        <f t="shared" si="3"/>
        <v/>
      </c>
      <c r="E35" s="37"/>
      <c r="F35" s="38" t="str">
        <f>IF(OR($C35="",$C35=0),"",IF(AND(成绩单!AN36&gt;=成绩单!B36,成绩单!AO36&gt;=成绩单!C36),90,))</f>
        <v/>
      </c>
      <c r="G35" s="38" t="str">
        <f>IF(OR($C35="",$C35=0),"",IF(AND(成绩单!AN36&gt;=成绩单!D36,成绩单!AO36&gt;=成绩单!E36),90,))</f>
        <v/>
      </c>
      <c r="H35" s="38" t="str">
        <f>IF(OR($C35="",$C35=0),"",IF(AVERAGEA(成绩单!AN36:AO36)&gt;=85,90,))</f>
        <v/>
      </c>
      <c r="I35" s="38" t="str">
        <f>IF(OR($C35="",$C35=0),"",IF(AND(K35&gt;=85,成绩单!AN36&gt;=70,成绩单!AO36&gt;=70),90,0))</f>
        <v/>
      </c>
      <c r="J35" s="38" t="str">
        <f>IF(OR($C35="",$C35=0),"",IF(AND(L35&gt;=85,成绩单!AN36&gt;=70,成绩单!AO36&gt;=70),90,0))</f>
        <v/>
      </c>
      <c r="K35" s="43" t="str">
        <f>IF(OR($C35="",$C35=0),"",SUM(成绩单!J36:K36,成绩单!R36:S36,成绩单!AB36:AC36,成绩单!AN36:AO36)/8)</f>
        <v/>
      </c>
      <c r="L35" s="43" t="str">
        <f>IF(OR($C35="",$C35=0),"",SUM(成绩单!H36:AO36)/(COUNTA(成绩单!H36:AO36)+COUNTBLANK(成绩单!H36:AO36)))</f>
        <v/>
      </c>
      <c r="M35" s="44" t="str">
        <f t="shared" si="2"/>
        <v/>
      </c>
      <c r="Q35" s="32" t="b">
        <f>ISTEXT(成绩单!AN36)</f>
        <v>0</v>
      </c>
      <c r="R35" s="32" t="b">
        <f>ISTEXT(成绩单!AO36)</f>
        <v>0</v>
      </c>
      <c r="S35" s="32">
        <f>IF(Q35=TRUE,成绩单!AN36,IF(R35=TRUE,成绩单!AO36,0))</f>
        <v>0</v>
      </c>
      <c r="T35" s="32">
        <f>IF(AND(COUNTIF(成绩单!H36:AO36,"作弊")&gt;0,OR(成绩单!AN36&lt;90,成绩单!AO36&lt;90)),"末班",0)</f>
        <v>0</v>
      </c>
    </row>
    <row r="36" spans="1:20">
      <c r="A36" s="17" t="s">
        <v>47</v>
      </c>
      <c r="B36" s="36" t="str">
        <f>IF(成绩单!F37&gt;0,成绩单!F37,"")</f>
        <v/>
      </c>
      <c r="C36" s="18" t="str">
        <f>IF(成绩单!G37="","",成绩单!G37)</f>
        <v>郑柏铃</v>
      </c>
      <c r="D36" s="37">
        <f t="shared" si="3"/>
        <v>0</v>
      </c>
      <c r="E36" s="37"/>
      <c r="F36" s="38">
        <f>IF(OR($C36="",$C36=0),"",IF(AND(成绩单!AN37&gt;=成绩单!B37,成绩单!AO37&gt;=成绩单!C37),90,))</f>
        <v>0</v>
      </c>
      <c r="G36" s="38">
        <f>IF(OR($C36="",$C36=0),"",IF(AND(成绩单!AN37&gt;=成绩单!D37,成绩单!AO37&gt;=成绩单!E37),90,))</f>
        <v>0</v>
      </c>
      <c r="H36" s="38">
        <f>IF(OR($C36="",$C36=0),"",IF(AVERAGEA(成绩单!AN37:AO37)&gt;=85,90,))</f>
        <v>0</v>
      </c>
      <c r="I36" s="38">
        <f>IF(OR($C36="",$C36=0),"",IF(AND(K36&gt;=85,成绩单!AN37&gt;=70,成绩单!AO37&gt;=70),90,0))</f>
        <v>0</v>
      </c>
      <c r="J36" s="38">
        <f>IF(OR($C36="",$C36=0),"",IF(AND(L36&gt;=85,成绩单!AN37&gt;=70,成绩单!AO37&gt;=70),90,0))</f>
        <v>0</v>
      </c>
      <c r="K36" s="43">
        <f>IF(OR($C36="",$C36=0),"",SUM(成绩单!J37:K37,成绩单!R37:S37,成绩单!AB37:AC37,成绩单!AN37:AO37)/8)</f>
        <v>75.625</v>
      </c>
      <c r="L36" s="43">
        <f>IF(OR($C36="",$C36=0),"",SUM(成绩单!H37:AO37)/(COUNTA(成绩单!H37:AO37)+COUNTBLANK(成绩单!H37:AO37)))</f>
        <v>59.2352941176471</v>
      </c>
      <c r="M36" s="44" t="str">
        <f t="shared" si="2"/>
        <v/>
      </c>
      <c r="Q36" s="32" t="b">
        <f>ISTEXT(成绩单!AN37)</f>
        <v>0</v>
      </c>
      <c r="R36" s="32" t="b">
        <f>ISTEXT(成绩单!AO37)</f>
        <v>0</v>
      </c>
      <c r="S36" s="32">
        <f>IF(Q36=TRUE,成绩单!AN37,IF(R36=TRUE,成绩单!AO37,0))</f>
        <v>0</v>
      </c>
      <c r="T36" s="32">
        <f>IF(AND(COUNTIF(成绩单!H37:AO37,"作弊")&gt;0,OR(成绩单!AN37&lt;90,成绩单!AO37&lt;90)),"末班",0)</f>
        <v>0</v>
      </c>
    </row>
    <row r="37" spans="1:20">
      <c r="A37" s="17"/>
      <c r="B37" s="36" t="str">
        <f>IF(成绩单!F38&gt;0,成绩单!F38,"")</f>
        <v/>
      </c>
      <c r="C37" s="18" t="str">
        <f>IF(成绩单!G38="","",成绩单!G38)</f>
        <v>吉宇森</v>
      </c>
      <c r="D37" s="37">
        <f t="shared" si="3"/>
        <v>0</v>
      </c>
      <c r="E37" s="37"/>
      <c r="F37" s="38">
        <f>IF(OR($C37="",$C37=0),"",IF(AND(成绩单!AN38&gt;=成绩单!B38,成绩单!AO38&gt;=成绩单!C38),90,))</f>
        <v>0</v>
      </c>
      <c r="G37" s="38">
        <f>IF(OR($C37="",$C37=0),"",IF(AND(成绩单!AN38&gt;=成绩单!D38,成绩单!AO38&gt;=成绩单!E38),90,))</f>
        <v>0</v>
      </c>
      <c r="H37" s="38">
        <f>IF(OR($C37="",$C37=0),"",IF(AVERAGEA(成绩单!AN38:AO38)&gt;=85,90,))</f>
        <v>0</v>
      </c>
      <c r="I37" s="38">
        <f>IF(OR($C37="",$C37=0),"",IF(AND(K37&gt;=85,成绩单!AN38&gt;=70,成绩单!AO38&gt;=70),90,0))</f>
        <v>0</v>
      </c>
      <c r="J37" s="38">
        <f>IF(OR($C37="",$C37=0),"",IF(AND(L37&gt;=85,成绩单!AN38&gt;=70,成绩单!AO38&gt;=70),90,0))</f>
        <v>0</v>
      </c>
      <c r="K37" s="43">
        <f>IF(OR($C37="",$C37=0),"",SUM(成绩单!J38:K38,成绩单!R38:S38,成绩单!AB38:AC38,成绩单!AN38:AO38)/8)</f>
        <v>79.125</v>
      </c>
      <c r="L37" s="43">
        <f>IF(OR($C37="",$C37=0),"",SUM(成绩单!H38:AO38)/(COUNTA(成绩单!H38:AO38)+COUNTBLANK(成绩单!H38:AO38)))</f>
        <v>59.8529411764706</v>
      </c>
      <c r="M37" s="44" t="str">
        <f t="shared" si="2"/>
        <v/>
      </c>
      <c r="Q37" s="32" t="b">
        <f>ISTEXT(成绩单!AN38)</f>
        <v>0</v>
      </c>
      <c r="R37" s="32" t="b">
        <f>ISTEXT(成绩单!AO38)</f>
        <v>0</v>
      </c>
      <c r="S37" s="32">
        <f>IF(Q37=TRUE,成绩单!AN38,IF(R37=TRUE,成绩单!AO38,0))</f>
        <v>0</v>
      </c>
      <c r="T37" s="32">
        <f>IF(AND(COUNTIF(成绩单!H38:AO38,"作弊")&gt;0,OR(成绩单!AN38&lt;90,成绩单!AO38&lt;90)),"末班",0)</f>
        <v>0</v>
      </c>
    </row>
    <row r="38" spans="1:20">
      <c r="A38" s="17"/>
      <c r="B38" s="36" t="str">
        <f>IF(成绩单!F39&gt;0,成绩单!F39,"")</f>
        <v/>
      </c>
      <c r="C38" s="18" t="str">
        <f>IF(成绩单!G39="","",成绩单!G39)</f>
        <v>张慧慧</v>
      </c>
      <c r="D38" s="37">
        <f t="shared" si="3"/>
        <v>0</v>
      </c>
      <c r="E38" s="37"/>
      <c r="F38" s="38">
        <f>IF(OR($C38="",$C38=0),"",IF(AND(成绩单!AN39&gt;=成绩单!B39,成绩单!AO39&gt;=成绩单!C39),90,))</f>
        <v>0</v>
      </c>
      <c r="G38" s="38">
        <f>IF(OR($C38="",$C38=0),"",IF(AND(成绩单!AN39&gt;=成绩单!D39,成绩单!AO39&gt;=成绩单!E39),90,))</f>
        <v>0</v>
      </c>
      <c r="H38" s="38">
        <f>IF(OR($C38="",$C38=0),"",IF(AVERAGEA(成绩单!AN39:AO39)&gt;=85,90,))</f>
        <v>0</v>
      </c>
      <c r="I38" s="38">
        <f>IF(OR($C38="",$C38=0),"",IF(AND(K38&gt;=85,成绩单!AN39&gt;=70,成绩单!AO39&gt;=70),90,0))</f>
        <v>0</v>
      </c>
      <c r="J38" s="38">
        <f>IF(OR($C38="",$C38=0),"",IF(AND(L38&gt;=85,成绩单!AN39&gt;=70,成绩单!AO39&gt;=70),90,0))</f>
        <v>0</v>
      </c>
      <c r="K38" s="43">
        <f>IF(OR($C38="",$C38=0),"",SUM(成绩单!J39:K39,成绩单!R39:S39,成绩单!AB39:AC39,成绩单!AN39:AO39)/8)</f>
        <v>77.25</v>
      </c>
      <c r="L38" s="43">
        <f>IF(OR($C38="",$C38=0),"",SUM(成绩单!H39:AO39)/(COUNTA(成绩单!H39:AO39)+COUNTBLANK(成绩单!H39:AO39)))</f>
        <v>59.9411764705882</v>
      </c>
      <c r="M38" s="44" t="str">
        <f t="shared" si="2"/>
        <v/>
      </c>
      <c r="Q38" s="32" t="b">
        <f>ISTEXT(成绩单!AN39)</f>
        <v>0</v>
      </c>
      <c r="R38" s="32" t="b">
        <f>ISTEXT(成绩单!AO39)</f>
        <v>0</v>
      </c>
      <c r="S38" s="32">
        <f>IF(Q38=TRUE,成绩单!AN39,IF(R38=TRUE,成绩单!AO39,0))</f>
        <v>0</v>
      </c>
      <c r="T38" s="32">
        <f>IF(AND(COUNTIF(成绩单!H39:AO39,"作弊")&gt;0,OR(成绩单!AN39&lt;90,成绩单!AO39&lt;90)),"末班",0)</f>
        <v>0</v>
      </c>
    </row>
    <row r="39" spans="1:20">
      <c r="A39" s="17"/>
      <c r="B39" s="36" t="str">
        <f>IF(成绩单!F40&gt;0,成绩单!F40,"")</f>
        <v/>
      </c>
      <c r="C39" s="18" t="str">
        <f>IF(成绩单!G40="","",成绩单!G40)</f>
        <v>李士辉</v>
      </c>
      <c r="D39" s="37">
        <f t="shared" si="3"/>
        <v>0</v>
      </c>
      <c r="E39" s="37"/>
      <c r="F39" s="38">
        <f>IF(OR($C39="",$C39=0),"",IF(AND(成绩单!AN40&gt;=成绩单!B40,成绩单!AO40&gt;=成绩单!C40),90,))</f>
        <v>0</v>
      </c>
      <c r="G39" s="38">
        <f>IF(OR($C39="",$C39=0),"",IF(AND(成绩单!AN40&gt;=成绩单!D40,成绩单!AO40&gt;=成绩单!E40),90,))</f>
        <v>0</v>
      </c>
      <c r="H39" s="38">
        <f>IF(OR($C39="",$C39=0),"",IF(AVERAGEA(成绩单!AN40:AO40)&gt;=85,90,))</f>
        <v>0</v>
      </c>
      <c r="I39" s="38">
        <f>IF(OR($C39="",$C39=0),"",IF(AND(K39&gt;=85,成绩单!AN40&gt;=70,成绩单!AO40&gt;=70),90,0))</f>
        <v>0</v>
      </c>
      <c r="J39" s="38">
        <f>IF(OR($C39="",$C39=0),"",IF(AND(L39&gt;=85,成绩单!AN40&gt;=70,成绩单!AO40&gt;=70),90,0))</f>
        <v>0</v>
      </c>
      <c r="K39" s="43">
        <f>IF(OR($C39="",$C39=0),"",SUM(成绩单!J40:K40,成绩单!R40:S40,成绩单!AB40:AC40,成绩单!AN40:AO40)/8)</f>
        <v>79.375</v>
      </c>
      <c r="L39" s="43">
        <f>IF(OR($C39="",$C39=0),"",SUM(成绩单!H40:AO40)/(COUNTA(成绩单!H40:AO40)+COUNTBLANK(成绩单!H40:AO40)))</f>
        <v>55.5588235294118</v>
      </c>
      <c r="M39" s="44" t="str">
        <f t="shared" si="2"/>
        <v/>
      </c>
      <c r="Q39" s="32" t="b">
        <f>ISTEXT(成绩单!AN40)</f>
        <v>0</v>
      </c>
      <c r="R39" s="32" t="b">
        <f>ISTEXT(成绩单!AO40)</f>
        <v>0</v>
      </c>
      <c r="S39" s="32">
        <f>IF(Q39=TRUE,成绩单!AN40,IF(R39=TRUE,成绩单!AO40,0))</f>
        <v>0</v>
      </c>
      <c r="T39" s="32">
        <f>IF(AND(COUNTIF(成绩单!H40:AO40,"作弊")&gt;0,OR(成绩单!AN40&lt;90,成绩单!AO40&lt;90)),"末班",0)</f>
        <v>0</v>
      </c>
    </row>
    <row r="40" spans="1:20">
      <c r="A40" s="17"/>
      <c r="B40" s="36" t="str">
        <f>IF(成绩单!F41&gt;0,成绩单!F41,"")</f>
        <v/>
      </c>
      <c r="C40" s="18" t="str">
        <f>IF(成绩单!G41="","",成绩单!G41)</f>
        <v>韩丞星</v>
      </c>
      <c r="D40" s="37">
        <f t="shared" si="3"/>
        <v>0</v>
      </c>
      <c r="E40" s="37"/>
      <c r="F40" s="38">
        <f>IF(OR($C40="",$C40=0),"",IF(AND(成绩单!AN41&gt;=成绩单!B41,成绩单!AO41&gt;=成绩单!C41),90,))</f>
        <v>0</v>
      </c>
      <c r="G40" s="38">
        <f>IF(OR($C40="",$C40=0),"",IF(AND(成绩单!AN41&gt;=成绩单!D41,成绩单!AO41&gt;=成绩单!E41),90,))</f>
        <v>0</v>
      </c>
      <c r="H40" s="38">
        <f>IF(OR($C40="",$C40=0),"",IF(AVERAGEA(成绩单!AN41:AO41)&gt;=85,90,))</f>
        <v>0</v>
      </c>
      <c r="I40" s="38">
        <f>IF(OR($C40="",$C40=0),"",IF(AND(K40&gt;=85,成绩单!AN41&gt;=70,成绩单!AO41&gt;=70),90,0))</f>
        <v>0</v>
      </c>
      <c r="J40" s="38">
        <f>IF(OR($C40="",$C40=0),"",IF(AND(L40&gt;=85,成绩单!AN41&gt;=70,成绩单!AO41&gt;=70),90,0))</f>
        <v>0</v>
      </c>
      <c r="K40" s="43">
        <f>IF(OR($C40="",$C40=0),"",SUM(成绩单!J41:K41,成绩单!R41:S41,成绩单!AB41:AC41,成绩单!AN41:AO41)/8)</f>
        <v>83.75</v>
      </c>
      <c r="L40" s="43">
        <f>IF(OR($C40="",$C40=0),"",SUM(成绩单!H41:AO41)/(COUNTA(成绩单!H41:AO41)+COUNTBLANK(成绩单!H41:AO41)))</f>
        <v>61.4117647058824</v>
      </c>
      <c r="M40" s="44" t="str">
        <f t="shared" si="2"/>
        <v/>
      </c>
      <c r="Q40" s="32" t="b">
        <f>ISTEXT(成绩单!AN41)</f>
        <v>0</v>
      </c>
      <c r="R40" s="32" t="b">
        <f>ISTEXT(成绩单!AO41)</f>
        <v>0</v>
      </c>
      <c r="S40" s="32">
        <f>IF(Q40=TRUE,成绩单!AN41,IF(R40=TRUE,成绩单!AO41,0))</f>
        <v>0</v>
      </c>
      <c r="T40" s="32">
        <f>IF(AND(COUNTIF(成绩单!H41:AO41,"作弊")&gt;0,OR(成绩单!AN41&lt;90,成绩单!AO41&lt;90)),"末班",0)</f>
        <v>0</v>
      </c>
    </row>
    <row r="41" spans="1:20">
      <c r="A41" s="17"/>
      <c r="B41" s="36">
        <f>IF(成绩单!F42&gt;0,成绩单!F42,"")</f>
        <v>1</v>
      </c>
      <c r="C41" s="18" t="str">
        <f>IF(成绩单!G42="","",成绩单!G42)</f>
        <v>胡瑞斌</v>
      </c>
      <c r="D41" s="37">
        <f t="shared" si="3"/>
        <v>0</v>
      </c>
      <c r="E41" s="37"/>
      <c r="F41" s="38">
        <f>IF(OR($C41="",$C41=0),"",IF(AND(成绩单!AN42&gt;=成绩单!B42,成绩单!AO42&gt;=成绩单!C42),90,))</f>
        <v>0</v>
      </c>
      <c r="G41" s="38">
        <f>IF(OR($C41="",$C41=0),"",IF(AND(成绩单!AN42&gt;=成绩单!D42,成绩单!AO42&gt;=成绩单!E42),90,))</f>
        <v>0</v>
      </c>
      <c r="H41" s="38">
        <f>IF(OR($C41="",$C41=0),"",IF(AVERAGEA(成绩单!AN42:AO42)&gt;=85,90,))</f>
        <v>0</v>
      </c>
      <c r="I41" s="38">
        <f>IF(OR($C41="",$C41=0),"",IF(AND(K41&gt;=85,成绩单!AN42&gt;=70,成绩单!AO42&gt;=70),90,0))</f>
        <v>0</v>
      </c>
      <c r="J41" s="38">
        <f>IF(OR($C41="",$C41=0),"",IF(AND(L41&gt;=85,成绩单!AN42&gt;=70,成绩单!AO42&gt;=70),90,0))</f>
        <v>0</v>
      </c>
      <c r="K41" s="43">
        <f>IF(OR($C41="",$C41=0),"",SUM(成绩单!J42:K42,成绩单!R42:S42,成绩单!AB42:AC42,成绩单!AN42:AO42)/8)</f>
        <v>77.875</v>
      </c>
      <c r="L41" s="43">
        <f>IF(OR($C41="",$C41=0),"",SUM(成绩单!H42:AO42)/(COUNTA(成绩单!H42:AO42)+COUNTBLANK(成绩单!H42:AO42)))</f>
        <v>59.5294117647059</v>
      </c>
      <c r="M41" s="44" t="str">
        <f t="shared" ref="M41:M72" si="4">IF(T41=0,"","有作弊，双90升班")</f>
        <v/>
      </c>
      <c r="Q41" s="32" t="b">
        <f>ISTEXT(成绩单!AN42)</f>
        <v>0</v>
      </c>
      <c r="R41" s="32" t="b">
        <f>ISTEXT(成绩单!AO42)</f>
        <v>0</v>
      </c>
      <c r="S41" s="32">
        <f>IF(Q41=TRUE,成绩单!AN42,IF(R41=TRUE,成绩单!AO42,0))</f>
        <v>0</v>
      </c>
      <c r="T41" s="32">
        <f>IF(AND(COUNTIF(成绩单!H42:AO42,"作弊")&gt;0,OR(成绩单!AN42&lt;90,成绩单!AO42&lt;90)),"末班",0)</f>
        <v>0</v>
      </c>
    </row>
    <row r="42" spans="1:20">
      <c r="A42" s="17"/>
      <c r="B42" s="36" t="str">
        <f>IF(成绩单!F43&gt;0,成绩单!F43,"")</f>
        <v/>
      </c>
      <c r="C42" s="18" t="str">
        <f>IF(成绩单!G43="","",成绩单!G43)</f>
        <v/>
      </c>
      <c r="D42" s="37" t="str">
        <f t="shared" si="3"/>
        <v/>
      </c>
      <c r="E42" s="37"/>
      <c r="F42" s="38" t="str">
        <f>IF(OR($C42="",$C42=0),"",IF(AND(成绩单!AN43&gt;=成绩单!B43,成绩单!AO43&gt;=成绩单!C43),90,))</f>
        <v/>
      </c>
      <c r="G42" s="38" t="str">
        <f>IF(OR($C42="",$C42=0),"",IF(AND(成绩单!AN43&gt;=成绩单!D43,成绩单!AO43&gt;=成绩单!E43),90,))</f>
        <v/>
      </c>
      <c r="H42" s="38" t="str">
        <f>IF(OR($C42="",$C42=0),"",IF(AVERAGEA(成绩单!AN43:AO43)&gt;=85,90,))</f>
        <v/>
      </c>
      <c r="I42" s="38" t="str">
        <f>IF(OR($C42="",$C42=0),"",IF(AND(K42&gt;=85,成绩单!AN43&gt;=70,成绩单!AO43&gt;=70),90,0))</f>
        <v/>
      </c>
      <c r="J42" s="38" t="str">
        <f>IF(OR($C42="",$C42=0),"",IF(AND(L42&gt;=85,成绩单!AN43&gt;=70,成绩单!AO43&gt;=70),90,0))</f>
        <v/>
      </c>
      <c r="K42" s="43" t="str">
        <f>IF(OR($C42="",$C42=0),"",SUM(成绩单!J43:K43,成绩单!R43:S43,成绩单!AB43:AC43,成绩单!AN43:AO43)/8)</f>
        <v/>
      </c>
      <c r="L42" s="43" t="str">
        <f>IF(OR($C42="",$C42=0),"",SUM(成绩单!H43:AO43)/(COUNTA(成绩单!H43:AO43)+COUNTBLANK(成绩单!H43:AO43)))</f>
        <v/>
      </c>
      <c r="M42" s="44" t="str">
        <f t="shared" si="4"/>
        <v/>
      </c>
      <c r="Q42" s="32" t="b">
        <f>ISTEXT(成绩单!AN43)</f>
        <v>0</v>
      </c>
      <c r="R42" s="32" t="b">
        <f>ISTEXT(成绩单!AO43)</f>
        <v>0</v>
      </c>
      <c r="S42" s="32">
        <f>IF(Q42=TRUE,成绩单!AN43,IF(R42=TRUE,成绩单!AO43,0))</f>
        <v>0</v>
      </c>
      <c r="T42" s="32">
        <f>IF(AND(COUNTIF(成绩单!H43:AO43,"作弊")&gt;0,OR(成绩单!AN43&lt;90,成绩单!AO43&lt;90)),"末班",0)</f>
        <v>0</v>
      </c>
    </row>
    <row r="43" spans="1:20">
      <c r="A43" s="17" t="s">
        <v>54</v>
      </c>
      <c r="B43" s="36" t="str">
        <f>IF(成绩单!F44&gt;0,成绩单!F44,"")</f>
        <v/>
      </c>
      <c r="C43" s="18" t="str">
        <f>IF(成绩单!G44="","",成绩单!G44)</f>
        <v>崔学敏</v>
      </c>
      <c r="D43" s="37">
        <f t="shared" si="3"/>
        <v>0</v>
      </c>
      <c r="E43" s="37"/>
      <c r="F43" s="38">
        <f>IF(OR($C43="",$C43=0),"",IF(AND(成绩单!AN44&gt;=成绩单!B44,成绩单!AO44&gt;=成绩单!C44),90,))</f>
        <v>0</v>
      </c>
      <c r="G43" s="38">
        <f>IF(OR($C43="",$C43=0),"",IF(AND(成绩单!AN44&gt;=成绩单!D44,成绩单!AO44&gt;=成绩单!E44),90,))</f>
        <v>0</v>
      </c>
      <c r="H43" s="38">
        <f>IF(OR($C43="",$C43=0),"",IF(AVERAGEA(成绩单!AN44:AO44)&gt;=85,90,))</f>
        <v>0</v>
      </c>
      <c r="I43" s="38">
        <f>IF(OR($C43="",$C43=0),"",IF(AND(K43&gt;=85,成绩单!AN44&gt;=70,成绩单!AO44&gt;=70),90,0))</f>
        <v>0</v>
      </c>
      <c r="J43" s="38">
        <f>IF(OR($C43="",$C43=0),"",IF(AND(L43&gt;=85,成绩单!AN44&gt;=70,成绩单!AO44&gt;=70),90,0))</f>
        <v>0</v>
      </c>
      <c r="K43" s="43">
        <f>IF(OR($C43="",$C43=0),"",SUM(成绩单!J44:K44,成绩单!R44:S44,成绩单!AB44:AC44,成绩单!AN44:AO44)/8)</f>
        <v>83</v>
      </c>
      <c r="L43" s="43">
        <f>IF(OR($C43="",$C43=0),"",SUM(成绩单!H44:AO44)/(COUNTA(成绩单!H44:AO44)+COUNTBLANK(成绩单!H44:AO44)))</f>
        <v>62.1470588235294</v>
      </c>
      <c r="M43" s="44" t="str">
        <f t="shared" si="4"/>
        <v/>
      </c>
      <c r="Q43" s="32" t="b">
        <f>ISTEXT(成绩单!AN44)</f>
        <v>0</v>
      </c>
      <c r="R43" s="32" t="b">
        <f>ISTEXT(成绩单!AO44)</f>
        <v>0</v>
      </c>
      <c r="S43" s="32">
        <f>IF(Q43=TRUE,成绩单!AN44,IF(R43=TRUE,成绩单!AO44,0))</f>
        <v>0</v>
      </c>
      <c r="T43" s="32">
        <f>IF(AND(COUNTIF(成绩单!H44:AO44,"作弊")&gt;0,OR(成绩单!AN44&lt;90,成绩单!AO44&lt;90)),"末班",0)</f>
        <v>0</v>
      </c>
    </row>
    <row r="44" spans="1:20">
      <c r="A44" s="17"/>
      <c r="B44" s="36" t="str">
        <f>IF(成绩单!F45&gt;0,成绩单!F45,"")</f>
        <v/>
      </c>
      <c r="C44" s="18" t="str">
        <f>IF(成绩单!G45="","",成绩单!G45)</f>
        <v>汪鑫</v>
      </c>
      <c r="D44" s="37">
        <f t="shared" si="3"/>
        <v>0</v>
      </c>
      <c r="E44" s="37"/>
      <c r="F44" s="38">
        <f>IF(OR($C44="",$C44=0),"",IF(AND(成绩单!AN45&gt;=成绩单!B45,成绩单!AO45&gt;=成绩单!C45),90,))</f>
        <v>0</v>
      </c>
      <c r="G44" s="38">
        <f>IF(OR($C44="",$C44=0),"",IF(AND(成绩单!AN45&gt;=成绩单!D45,成绩单!AO45&gt;=成绩单!E45),90,))</f>
        <v>0</v>
      </c>
      <c r="H44" s="38">
        <f>IF(OR($C44="",$C44=0),"",IF(AVERAGEA(成绩单!AN45:AO45)&gt;=85,90,))</f>
        <v>0</v>
      </c>
      <c r="I44" s="38">
        <f>IF(OR($C44="",$C44=0),"",IF(AND(K44&gt;=85,成绩单!AN45&gt;=70,成绩单!AO45&gt;=70),90,0))</f>
        <v>0</v>
      </c>
      <c r="J44" s="38">
        <f>IF(OR($C44="",$C44=0),"",IF(AND(L44&gt;=85,成绩单!AN45&gt;=70,成绩单!AO45&gt;=70),90,0))</f>
        <v>0</v>
      </c>
      <c r="K44" s="43">
        <f>IF(OR($C44="",$C44=0),"",SUM(成绩单!J45:K45,成绩单!R45:S45,成绩单!AB45:AC45,成绩单!AN45:AO45)/8)</f>
        <v>72.75</v>
      </c>
      <c r="L44" s="43">
        <f>IF(OR($C44="",$C44=0),"",SUM(成绩单!H45:AO45)/(COUNTA(成绩单!H45:AO45)+COUNTBLANK(成绩单!H45:AO45)))</f>
        <v>57.0588235294118</v>
      </c>
      <c r="M44" s="44" t="str">
        <f t="shared" si="4"/>
        <v/>
      </c>
      <c r="Q44" s="32" t="b">
        <f>ISTEXT(成绩单!AN45)</f>
        <v>0</v>
      </c>
      <c r="R44" s="32" t="b">
        <f>ISTEXT(成绩单!AO45)</f>
        <v>0</v>
      </c>
      <c r="S44" s="32">
        <f>IF(Q44=TRUE,成绩单!AN45,IF(R44=TRUE,成绩单!AO45,0))</f>
        <v>0</v>
      </c>
      <c r="T44" s="32">
        <f>IF(AND(COUNTIF(成绩单!H45:AO45,"作弊")&gt;0,OR(成绩单!AN45&lt;90,成绩单!AO45&lt;90)),"末班",0)</f>
        <v>0</v>
      </c>
    </row>
    <row r="45" spans="1:20">
      <c r="A45" s="17"/>
      <c r="B45" s="36" t="str">
        <f>IF(成绩单!F46&gt;0,成绩单!F46,"")</f>
        <v/>
      </c>
      <c r="C45" s="18" t="str">
        <f>IF(成绩单!G46="","",成绩单!G46)</f>
        <v>李豪</v>
      </c>
      <c r="D45" s="37">
        <f t="shared" si="3"/>
        <v>0</v>
      </c>
      <c r="E45" s="37"/>
      <c r="F45" s="38">
        <f>IF(OR($C45="",$C45=0),"",IF(AND(成绩单!AN46&gt;=成绩单!B46,成绩单!AO46&gt;=成绩单!C46),90,))</f>
        <v>0</v>
      </c>
      <c r="G45" s="38">
        <f>IF(OR($C45="",$C45=0),"",IF(AND(成绩单!AN46&gt;=成绩单!D46,成绩单!AO46&gt;=成绩单!E46),90,))</f>
        <v>0</v>
      </c>
      <c r="H45" s="38">
        <f>IF(OR($C45="",$C45=0),"",IF(AVERAGEA(成绩单!AN46:AO46)&gt;=85,90,))</f>
        <v>0</v>
      </c>
      <c r="I45" s="38">
        <f>IF(OR($C45="",$C45=0),"",IF(AND(K45&gt;=85,成绩单!AN46&gt;=70,成绩单!AO46&gt;=70),90,0))</f>
        <v>0</v>
      </c>
      <c r="J45" s="38">
        <f>IF(OR($C45="",$C45=0),"",IF(AND(L45&gt;=85,成绩单!AN46&gt;=70,成绩单!AO46&gt;=70),90,0))</f>
        <v>0</v>
      </c>
      <c r="K45" s="43">
        <f>IF(OR($C45="",$C45=0),"",SUM(成绩单!J46:K46,成绩单!R46:S46,成绩单!AB46:AC46,成绩单!AN46:AO46)/8)</f>
        <v>80.625</v>
      </c>
      <c r="L45" s="43">
        <f>IF(OR($C45="",$C45=0),"",SUM(成绩单!H46:AO46)/(COUNTA(成绩单!H46:AO46)+COUNTBLANK(成绩单!H46:AO46)))</f>
        <v>62.5294117647059</v>
      </c>
      <c r="M45" s="44" t="str">
        <f t="shared" si="4"/>
        <v/>
      </c>
      <c r="Q45" s="32" t="b">
        <f>ISTEXT(成绩单!AN46)</f>
        <v>0</v>
      </c>
      <c r="R45" s="32" t="b">
        <f>ISTEXT(成绩单!AO46)</f>
        <v>0</v>
      </c>
      <c r="S45" s="32">
        <f>IF(Q45=TRUE,成绩单!AN46,IF(R45=TRUE,成绩单!AO46,0))</f>
        <v>0</v>
      </c>
      <c r="T45" s="32">
        <f>IF(AND(COUNTIF(成绩单!H46:AO46,"作弊")&gt;0,OR(成绩单!AN46&lt;90,成绩单!AO46&lt;90)),"末班",0)</f>
        <v>0</v>
      </c>
    </row>
    <row r="46" spans="1:20">
      <c r="A46" s="17"/>
      <c r="B46" s="36" t="str">
        <f>IF(成绩单!F47&gt;0,成绩单!F47,"")</f>
        <v/>
      </c>
      <c r="C46" s="18" t="str">
        <f>IF(成绩单!G47="","",成绩单!G47)</f>
        <v>乾正焱</v>
      </c>
      <c r="D46" s="37">
        <f t="shared" si="3"/>
        <v>0</v>
      </c>
      <c r="E46" s="37"/>
      <c r="F46" s="38">
        <f>IF(OR($C46="",$C46=0),"",IF(AND(成绩单!AN47&gt;=成绩单!B47,成绩单!AO47&gt;=成绩单!C47),90,))</f>
        <v>0</v>
      </c>
      <c r="G46" s="38">
        <f>IF(OR($C46="",$C46=0),"",IF(AND(成绩单!AN47&gt;=成绩单!D47,成绩单!AO47&gt;=成绩单!E47),90,))</f>
        <v>0</v>
      </c>
      <c r="H46" s="38">
        <f>IF(OR($C46="",$C46=0),"",IF(AVERAGEA(成绩单!AN47:AO47)&gt;=85,90,))</f>
        <v>0</v>
      </c>
      <c r="I46" s="38">
        <f>IF(OR($C46="",$C46=0),"",IF(AND(K46&gt;=85,成绩单!AN47&gt;=70,成绩单!AO47&gt;=70),90,0))</f>
        <v>0</v>
      </c>
      <c r="J46" s="38">
        <f>IF(OR($C46="",$C46=0),"",IF(AND(L46&gt;=85,成绩单!AN47&gt;=70,成绩单!AO47&gt;=70),90,0))</f>
        <v>0</v>
      </c>
      <c r="K46" s="43">
        <f>IF(OR($C46="",$C46=0),"",SUM(成绩单!J47:K47,成绩单!R47:S47,成绩单!AB47:AC47,成绩单!AN47:AO47)/8)</f>
        <v>80</v>
      </c>
      <c r="L46" s="43">
        <f>IF(OR($C46="",$C46=0),"",SUM(成绩单!H47:AO47)/(COUNTA(成绩单!H47:AO47)+COUNTBLANK(成绩单!H47:AO47)))</f>
        <v>55.3235294117647</v>
      </c>
      <c r="M46" s="44" t="str">
        <f t="shared" si="4"/>
        <v/>
      </c>
      <c r="Q46" s="32" t="b">
        <f>ISTEXT(成绩单!AN47)</f>
        <v>0</v>
      </c>
      <c r="R46" s="32" t="b">
        <f>ISTEXT(成绩单!AO47)</f>
        <v>0</v>
      </c>
      <c r="S46" s="32">
        <f>IF(Q46=TRUE,成绩单!AN47,IF(R46=TRUE,成绩单!AO47,0))</f>
        <v>0</v>
      </c>
      <c r="T46" s="32">
        <f>IF(AND(COUNTIF(成绩单!H47:AO47,"作弊")&gt;0,OR(成绩单!AN47&lt;90,成绩单!AO47&lt;90)),"末班",0)</f>
        <v>0</v>
      </c>
    </row>
    <row r="47" spans="1:20">
      <c r="A47" s="17"/>
      <c r="B47" s="36" t="str">
        <f>IF(成绩单!F48&gt;0,成绩单!F48,"")</f>
        <v/>
      </c>
      <c r="C47" s="18" t="str">
        <f>IF(成绩单!G48="","",成绩单!G48)</f>
        <v>薛莹</v>
      </c>
      <c r="D47" s="37">
        <f t="shared" si="3"/>
        <v>90</v>
      </c>
      <c r="E47" s="37"/>
      <c r="F47" s="38">
        <f>IF(OR($C47="",$C47=0),"",IF(AND(成绩单!AN48&gt;=成绩单!B48,成绩单!AO48&gt;=成绩单!C48),90,))</f>
        <v>0</v>
      </c>
      <c r="G47" s="38">
        <f>IF(OR($C47="",$C47=0),"",IF(AND(成绩单!AN48&gt;=成绩单!D48,成绩单!AO48&gt;=成绩单!E48),90,))</f>
        <v>0</v>
      </c>
      <c r="H47" s="38">
        <f>IF(OR($C47="",$C47=0),"",IF(AVERAGEA(成绩单!AN48:AO48)&gt;=85,90,))</f>
        <v>0</v>
      </c>
      <c r="I47" s="38">
        <f>IF(OR($C47="",$C47=0),"",IF(AND(K47&gt;=85,成绩单!AN48&gt;=70,成绩单!AO48&gt;=70),90,0))</f>
        <v>90</v>
      </c>
      <c r="J47" s="38">
        <f>IF(OR($C47="",$C47=0),"",IF(AND(L47&gt;=85,成绩单!AN48&gt;=70,成绩单!AO48&gt;=70),90,0))</f>
        <v>0</v>
      </c>
      <c r="K47" s="43">
        <f>IF(OR($C47="",$C47=0),"",SUM(成绩单!J48:K48,成绩单!R48:S48,成绩单!AB48:AC48,成绩单!AN48:AO48)/8)</f>
        <v>86.75</v>
      </c>
      <c r="L47" s="43">
        <f>IF(OR($C47="",$C47=0),"",SUM(成绩单!H48:AO48)/(COUNTA(成绩单!H48:AO48)+COUNTBLANK(成绩单!H48:AO48)))</f>
        <v>63.8823529411765</v>
      </c>
      <c r="M47" s="44" t="str">
        <f t="shared" si="4"/>
        <v/>
      </c>
      <c r="Q47" s="32" t="b">
        <f>ISTEXT(成绩单!AN48)</f>
        <v>0</v>
      </c>
      <c r="R47" s="32" t="b">
        <f>ISTEXT(成绩单!AO48)</f>
        <v>0</v>
      </c>
      <c r="S47" s="32">
        <f>IF(Q47=TRUE,成绩单!AN48,IF(R47=TRUE,成绩单!AO48,0))</f>
        <v>0</v>
      </c>
      <c r="T47" s="32">
        <f>IF(AND(COUNTIF(成绩单!H48:AO48,"作弊")&gt;0,OR(成绩单!AN48&lt;90,成绩单!AO48&lt;90)),"末班",0)</f>
        <v>0</v>
      </c>
    </row>
    <row r="48" spans="1:20">
      <c r="A48" s="17"/>
      <c r="B48" s="36" t="str">
        <f>IF(成绩单!F49&gt;0,成绩单!F49,"")</f>
        <v/>
      </c>
      <c r="C48" s="18" t="str">
        <f>IF(成绩单!G49="","",成绩单!G49)</f>
        <v>李源</v>
      </c>
      <c r="D48" s="37">
        <f t="shared" si="3"/>
        <v>0</v>
      </c>
      <c r="E48" s="37"/>
      <c r="F48" s="38">
        <f>IF(OR($C48="",$C48=0),"",IF(AND(成绩单!AN49&gt;=成绩单!B49,成绩单!AO49&gt;=成绩单!C49),90,))</f>
        <v>0</v>
      </c>
      <c r="G48" s="38">
        <f>IF(OR($C48="",$C48=0),"",IF(AND(成绩单!AN49&gt;=成绩单!D49,成绩单!AO49&gt;=成绩单!E49),90,))</f>
        <v>0</v>
      </c>
      <c r="H48" s="38">
        <f>IF(OR($C48="",$C48=0),"",IF(AVERAGEA(成绩单!AN49:AO49)&gt;=85,90,))</f>
        <v>0</v>
      </c>
      <c r="I48" s="38">
        <f>IF(OR($C48="",$C48=0),"",IF(AND(K48&gt;=85,成绩单!AN49&gt;=70,成绩单!AO49&gt;=70),90,0))</f>
        <v>0</v>
      </c>
      <c r="J48" s="38">
        <f>IF(OR($C48="",$C48=0),"",IF(AND(L48&gt;=85,成绩单!AN49&gt;=70,成绩单!AO49&gt;=70),90,0))</f>
        <v>0</v>
      </c>
      <c r="K48" s="43">
        <f>IF(OR($C48="",$C48=0),"",SUM(成绩单!J49:K49,成绩单!R49:S49,成绩单!AB49:AC49,成绩单!AN49:AO49)/8)</f>
        <v>67.375</v>
      </c>
      <c r="L48" s="43">
        <f>IF(OR($C48="",$C48=0),"",SUM(成绩单!H49:AO49)/(COUNTA(成绩单!H49:AO49)+COUNTBLANK(成绩单!H49:AO49)))</f>
        <v>55.6470588235294</v>
      </c>
      <c r="M48" s="44" t="str">
        <f t="shared" si="4"/>
        <v/>
      </c>
      <c r="Q48" s="32" t="b">
        <f>ISTEXT(成绩单!AN49)</f>
        <v>0</v>
      </c>
      <c r="R48" s="32" t="b">
        <f>ISTEXT(成绩单!AO49)</f>
        <v>0</v>
      </c>
      <c r="S48" s="32">
        <f>IF(Q48=TRUE,成绩单!AN49,IF(R48=TRUE,成绩单!AO49,0))</f>
        <v>0</v>
      </c>
      <c r="T48" s="32">
        <f>IF(AND(COUNTIF(成绩单!H49:AO49,"作弊")&gt;0,OR(成绩单!AN49&lt;90,成绩单!AO49&lt;90)),"末班",0)</f>
        <v>0</v>
      </c>
    </row>
    <row r="49" spans="1:20">
      <c r="A49" s="17"/>
      <c r="B49" s="36" t="str">
        <f>IF(成绩单!F50&gt;0,成绩单!F50,"")</f>
        <v/>
      </c>
      <c r="C49" s="18" t="str">
        <f>IF(成绩单!G50="","",成绩单!G50)</f>
        <v/>
      </c>
      <c r="D49" s="37" t="str">
        <f t="shared" si="3"/>
        <v/>
      </c>
      <c r="E49" s="37"/>
      <c r="F49" s="38" t="str">
        <f>IF(OR($C49="",$C49=0),"",IF(AND(成绩单!AN50&gt;=成绩单!B50,成绩单!AO50&gt;=成绩单!C50),90,))</f>
        <v/>
      </c>
      <c r="G49" s="38" t="str">
        <f>IF(OR($C49="",$C49=0),"",IF(AND(成绩单!AN50&gt;=成绩单!D50,成绩单!AO50&gt;=成绩单!E50),90,))</f>
        <v/>
      </c>
      <c r="H49" s="38" t="str">
        <f>IF(OR($C49="",$C49=0),"",IF(AVERAGEA(成绩单!AN50:AO50)&gt;=85,90,))</f>
        <v/>
      </c>
      <c r="I49" s="38" t="str">
        <f>IF(OR($C49="",$C49=0),"",IF(AND(K49&gt;=85,成绩单!AN50&gt;=70,成绩单!AO50&gt;=70),90,0))</f>
        <v/>
      </c>
      <c r="J49" s="38" t="str">
        <f>IF(OR($C49="",$C49=0),"",IF(AND(L49&gt;=85,成绩单!AN50&gt;=70,成绩单!AO50&gt;=70),90,0))</f>
        <v/>
      </c>
      <c r="K49" s="43" t="str">
        <f>IF(OR($C49="",$C49=0),"",SUM(成绩单!J50:K50,成绩单!R50:S50,成绩单!AB50:AC50,成绩单!AN50:AO50)/8)</f>
        <v/>
      </c>
      <c r="L49" s="43" t="str">
        <f>IF(OR($C49="",$C49=0),"",SUM(成绩单!H50:AO50)/(COUNTA(成绩单!H50:AO50)+COUNTBLANK(成绩单!H50:AO50)))</f>
        <v/>
      </c>
      <c r="M49" s="44" t="str">
        <f t="shared" si="4"/>
        <v/>
      </c>
      <c r="Q49" s="32" t="b">
        <f>ISTEXT(成绩单!AN50)</f>
        <v>0</v>
      </c>
      <c r="R49" s="32" t="b">
        <f>ISTEXT(成绩单!AO50)</f>
        <v>0</v>
      </c>
      <c r="S49" s="32">
        <f>IF(Q49=TRUE,成绩单!AN50,IF(R49=TRUE,成绩单!AO50,0))</f>
        <v>0</v>
      </c>
      <c r="T49" s="32">
        <f>IF(AND(COUNTIF(成绩单!H50:AO50,"作弊")&gt;0,OR(成绩单!AN50&lt;90,成绩单!AO50&lt;90)),"末班",0)</f>
        <v>0</v>
      </c>
    </row>
    <row r="50" spans="1:20">
      <c r="A50" s="17" t="s">
        <v>61</v>
      </c>
      <c r="B50" s="36" t="str">
        <f>IF(成绩单!F51&gt;0,成绩单!F51,"")</f>
        <v/>
      </c>
      <c r="C50" s="18" t="str">
        <f>IF(成绩单!G51="","",成绩单!G51)</f>
        <v/>
      </c>
      <c r="D50" s="37" t="str">
        <f t="shared" si="3"/>
        <v/>
      </c>
      <c r="E50" s="37"/>
      <c r="F50" s="38" t="str">
        <f>IF(OR($C50="",$C50=0),"",IF(AND(成绩单!AN51&gt;=成绩单!B51,成绩单!AO51&gt;=成绩单!C51),90,))</f>
        <v/>
      </c>
      <c r="G50" s="38" t="str">
        <f>IF(OR($C50="",$C50=0),"",IF(AND(成绩单!AN51&gt;=成绩单!D51,成绩单!AO51&gt;=成绩单!E51),90,))</f>
        <v/>
      </c>
      <c r="H50" s="38" t="str">
        <f>IF(OR($C50="",$C50=0),"",IF(AVERAGEA(成绩单!AN51:AO51)&gt;=85,90,))</f>
        <v/>
      </c>
      <c r="I50" s="38" t="str">
        <f>IF(OR($C50="",$C50=0),"",IF(AND(K50&gt;=85,成绩单!AN51&gt;=70,成绩单!AO51&gt;=70),90,0))</f>
        <v/>
      </c>
      <c r="J50" s="38" t="str">
        <f>IF(OR($C50="",$C50=0),"",IF(AND(L50&gt;=85,成绩单!AN51&gt;=70,成绩单!AO51&gt;=70),90,0))</f>
        <v/>
      </c>
      <c r="K50" s="43" t="str">
        <f>IF(OR($C50="",$C50=0),"",SUM(成绩单!J51:K51,成绩单!R51:S51,成绩单!AB51:AC51,成绩单!AN51:AO51)/8)</f>
        <v/>
      </c>
      <c r="L50" s="43" t="str">
        <f>IF(OR($C50="",$C50=0),"",SUM(成绩单!H51:AO51)/(COUNTA(成绩单!H51:AO51)+COUNTBLANK(成绩单!H51:AO51)))</f>
        <v/>
      </c>
      <c r="M50" s="44" t="str">
        <f t="shared" si="4"/>
        <v/>
      </c>
      <c r="Q50" s="32" t="b">
        <f>ISTEXT(成绩单!AN51)</f>
        <v>0</v>
      </c>
      <c r="R50" s="32" t="b">
        <f>ISTEXT(成绩单!AO51)</f>
        <v>0</v>
      </c>
      <c r="S50" s="32">
        <f>IF(Q50=TRUE,成绩单!AN51,IF(R50=TRUE,成绩单!AO51,0))</f>
        <v>0</v>
      </c>
      <c r="T50" s="32">
        <f>IF(AND(COUNTIF(成绩单!H51:AO51,"作弊")&gt;0,OR(成绩单!AN51&lt;90,成绩单!AO51&lt;90)),"末班",0)</f>
        <v>0</v>
      </c>
    </row>
    <row r="51" spans="1:20">
      <c r="A51" s="17"/>
      <c r="B51" s="36" t="str">
        <f>IF(成绩单!F52&gt;0,成绩单!F52,"")</f>
        <v/>
      </c>
      <c r="C51" s="18" t="str">
        <f>IF(成绩单!G52="","",成绩单!G52)</f>
        <v/>
      </c>
      <c r="D51" s="37" t="str">
        <f t="shared" si="3"/>
        <v/>
      </c>
      <c r="E51" s="37"/>
      <c r="F51" s="38" t="str">
        <f>IF(OR($C51="",$C51=0),"",IF(AND(成绩单!AN52&gt;=成绩单!B52,成绩单!AO52&gt;=成绩单!C52),90,))</f>
        <v/>
      </c>
      <c r="G51" s="38" t="str">
        <f>IF(OR($C51="",$C51=0),"",IF(AND(成绩单!AN52&gt;=成绩单!D52,成绩单!AO52&gt;=成绩单!E52),90,))</f>
        <v/>
      </c>
      <c r="H51" s="38" t="str">
        <f>IF(OR($C51="",$C51=0),"",IF(AVERAGEA(成绩单!AN52:AO52)&gt;=85,90,))</f>
        <v/>
      </c>
      <c r="I51" s="38" t="str">
        <f>IF(OR($C51="",$C51=0),"",IF(AND(K51&gt;=85,成绩单!AN52&gt;=70,成绩单!AO52&gt;=70),90,0))</f>
        <v/>
      </c>
      <c r="J51" s="38" t="str">
        <f>IF(OR($C51="",$C51=0),"",IF(AND(L51&gt;=85,成绩单!AN52&gt;=70,成绩单!AO52&gt;=70),90,0))</f>
        <v/>
      </c>
      <c r="K51" s="43" t="str">
        <f>IF(OR($C51="",$C51=0),"",SUM(成绩单!J52:K52,成绩单!R52:S52,成绩单!AB52:AC52,成绩单!AN52:AO52)/8)</f>
        <v/>
      </c>
      <c r="L51" s="43" t="str">
        <f>IF(OR($C51="",$C51=0),"",SUM(成绩单!H52:AO52)/(COUNTA(成绩单!H52:AO52)+COUNTBLANK(成绩单!H52:AO52)))</f>
        <v/>
      </c>
      <c r="M51" s="44" t="str">
        <f t="shared" si="4"/>
        <v/>
      </c>
      <c r="Q51" s="32" t="b">
        <f>ISTEXT(成绩单!AN52)</f>
        <v>0</v>
      </c>
      <c r="R51" s="32" t="b">
        <f>ISTEXT(成绩单!AO52)</f>
        <v>0</v>
      </c>
      <c r="S51" s="32">
        <f>IF(Q51=TRUE,成绩单!AN52,IF(R51=TRUE,成绩单!AO52,0))</f>
        <v>0</v>
      </c>
      <c r="T51" s="32">
        <f>IF(AND(COUNTIF(成绩单!H52:AO52,"作弊")&gt;0,OR(成绩单!AN52&lt;90,成绩单!AO52&lt;90)),"末班",0)</f>
        <v>0</v>
      </c>
    </row>
    <row r="52" spans="1:20">
      <c r="A52" s="17"/>
      <c r="B52" s="36" t="str">
        <f>IF(成绩单!F53&gt;0,成绩单!F53,"")</f>
        <v/>
      </c>
      <c r="C52" s="18" t="str">
        <f>IF(成绩单!G53="","",成绩单!G53)</f>
        <v/>
      </c>
      <c r="D52" s="37" t="str">
        <f t="shared" ref="D52:D91" si="5">IF(OR($C52="",$C52=0),"",IF(S52=0,IF(AND(T52=0,OR(F52=90,G52=90,H52=90,I52=90,J52=90)),90,0),S52))</f>
        <v/>
      </c>
      <c r="E52" s="37"/>
      <c r="F52" s="38" t="str">
        <f>IF(OR($C52="",$C52=0),"",IF(AND(成绩单!AN53&gt;=成绩单!B53,成绩单!AO53&gt;=成绩单!C53),90,))</f>
        <v/>
      </c>
      <c r="G52" s="38" t="str">
        <f>IF(OR($C52="",$C52=0),"",IF(AND(成绩单!AN53&gt;=成绩单!D53,成绩单!AO53&gt;=成绩单!E53),90,))</f>
        <v/>
      </c>
      <c r="H52" s="38" t="str">
        <f>IF(OR($C52="",$C52=0),"",IF(AVERAGEA(成绩单!AN53:AO53)&gt;=85,90,))</f>
        <v/>
      </c>
      <c r="I52" s="38" t="str">
        <f>IF(OR($C52="",$C52=0),"",IF(AND(K52&gt;=85,成绩单!AN53&gt;=70,成绩单!AO53&gt;=70),90,0))</f>
        <v/>
      </c>
      <c r="J52" s="38" t="str">
        <f>IF(OR($C52="",$C52=0),"",IF(AND(L52&gt;=85,成绩单!AN53&gt;=70,成绩单!AO53&gt;=70),90,0))</f>
        <v/>
      </c>
      <c r="K52" s="43" t="str">
        <f>IF(OR($C52="",$C52=0),"",SUM(成绩单!J53:K53,成绩单!R53:S53,成绩单!AB53:AC53,成绩单!AN53:AO53)/8)</f>
        <v/>
      </c>
      <c r="L52" s="43" t="str">
        <f>IF(OR($C52="",$C52=0),"",SUM(成绩单!H53:AO53)/(COUNTA(成绩单!H53:AO53)+COUNTBLANK(成绩单!H53:AO53)))</f>
        <v/>
      </c>
      <c r="M52" s="44" t="str">
        <f t="shared" si="4"/>
        <v/>
      </c>
      <c r="Q52" s="32" t="b">
        <f>ISTEXT(成绩单!AN53)</f>
        <v>0</v>
      </c>
      <c r="R52" s="32" t="b">
        <f>ISTEXT(成绩单!AO53)</f>
        <v>0</v>
      </c>
      <c r="S52" s="32">
        <f>IF(Q52=TRUE,成绩单!AN53,IF(R52=TRUE,成绩单!AO53,0))</f>
        <v>0</v>
      </c>
      <c r="T52" s="32">
        <f>IF(AND(COUNTIF(成绩单!H53:AO53,"作弊")&gt;0,OR(成绩单!AN53&lt;90,成绩单!AO53&lt;90)),"末班",0)</f>
        <v>0</v>
      </c>
    </row>
    <row r="53" spans="1:20">
      <c r="A53" s="17"/>
      <c r="B53" s="36" t="str">
        <f>IF(成绩单!F54&gt;0,成绩单!F54,"")</f>
        <v/>
      </c>
      <c r="C53" s="18" t="str">
        <f>IF(成绩单!G54="","",成绩单!G54)</f>
        <v/>
      </c>
      <c r="D53" s="37" t="str">
        <f t="shared" si="5"/>
        <v/>
      </c>
      <c r="E53" s="37"/>
      <c r="F53" s="38" t="str">
        <f>IF(OR($C53="",$C53=0),"",IF(AND(成绩单!AN54&gt;=成绩单!B54,成绩单!AO54&gt;=成绩单!C54),90,))</f>
        <v/>
      </c>
      <c r="G53" s="38" t="str">
        <f>IF(OR($C53="",$C53=0),"",IF(AND(成绩单!AN54&gt;=成绩单!D54,成绩单!AO54&gt;=成绩单!E54),90,))</f>
        <v/>
      </c>
      <c r="H53" s="38" t="str">
        <f>IF(OR($C53="",$C53=0),"",IF(AVERAGEA(成绩单!AN54:AO54)&gt;=85,90,))</f>
        <v/>
      </c>
      <c r="I53" s="38" t="str">
        <f>IF(OR($C53="",$C53=0),"",IF(AND(K53&gt;=85,成绩单!AN54&gt;=70,成绩单!AO54&gt;=70),90,0))</f>
        <v/>
      </c>
      <c r="J53" s="38" t="str">
        <f>IF(OR($C53="",$C53=0),"",IF(AND(L53&gt;=85,成绩单!AN54&gt;=70,成绩单!AO54&gt;=70),90,0))</f>
        <v/>
      </c>
      <c r="K53" s="43" t="str">
        <f>IF(OR($C53="",$C53=0),"",SUM(成绩单!J54:K54,成绩单!R54:S54,成绩单!AB54:AC54,成绩单!AN54:AO54)/8)</f>
        <v/>
      </c>
      <c r="L53" s="43" t="str">
        <f>IF(OR($C53="",$C53=0),"",SUM(成绩单!H54:AO54)/(COUNTA(成绩单!H54:AO54)+COUNTBLANK(成绩单!H54:AO54)))</f>
        <v/>
      </c>
      <c r="M53" s="44" t="str">
        <f t="shared" si="4"/>
        <v/>
      </c>
      <c r="Q53" s="32" t="b">
        <f>ISTEXT(成绩单!AN54)</f>
        <v>0</v>
      </c>
      <c r="R53" s="32" t="b">
        <f>ISTEXT(成绩单!AO54)</f>
        <v>0</v>
      </c>
      <c r="S53" s="32">
        <f>IF(Q53=TRUE,成绩单!AN54,IF(R53=TRUE,成绩单!AO54,0))</f>
        <v>0</v>
      </c>
      <c r="T53" s="32">
        <f>IF(AND(COUNTIF(成绩单!H54:AO54,"作弊")&gt;0,OR(成绩单!AN54&lt;90,成绩单!AO54&lt;90)),"末班",0)</f>
        <v>0</v>
      </c>
    </row>
    <row r="54" spans="1:20">
      <c r="A54" s="17"/>
      <c r="B54" s="36" t="str">
        <f>IF(成绩单!F55&gt;0,成绩单!F55,"")</f>
        <v/>
      </c>
      <c r="C54" s="18" t="str">
        <f>IF(成绩单!G55="","",成绩单!G55)</f>
        <v/>
      </c>
      <c r="D54" s="37" t="str">
        <f t="shared" si="5"/>
        <v/>
      </c>
      <c r="E54" s="37"/>
      <c r="F54" s="38" t="str">
        <f>IF(OR($C54="",$C54=0),"",IF(AND(成绩单!AN55&gt;=成绩单!B55,成绩单!AO55&gt;=成绩单!C55),90,))</f>
        <v/>
      </c>
      <c r="G54" s="38" t="str">
        <f>IF(OR($C54="",$C54=0),"",IF(AND(成绩单!AN55&gt;=成绩单!D55,成绩单!AO55&gt;=成绩单!E55),90,))</f>
        <v/>
      </c>
      <c r="H54" s="38" t="str">
        <f>IF(OR($C54="",$C54=0),"",IF(AVERAGEA(成绩单!AN55:AO55)&gt;=85,90,))</f>
        <v/>
      </c>
      <c r="I54" s="38" t="str">
        <f>IF(OR($C54="",$C54=0),"",IF(AND(K54&gt;=85,成绩单!AN55&gt;=70,成绩单!AO55&gt;=70),90,0))</f>
        <v/>
      </c>
      <c r="J54" s="38" t="str">
        <f>IF(OR($C54="",$C54=0),"",IF(AND(L54&gt;=85,成绩单!AN55&gt;=70,成绩单!AO55&gt;=70),90,0))</f>
        <v/>
      </c>
      <c r="K54" s="43" t="str">
        <f>IF(OR($C54="",$C54=0),"",SUM(成绩单!J55:K55,成绩单!R55:S55,成绩单!AB55:AC55,成绩单!AN55:AO55)/8)</f>
        <v/>
      </c>
      <c r="L54" s="43" t="str">
        <f>IF(OR($C54="",$C54=0),"",SUM(成绩单!H55:AO55)/(COUNTA(成绩单!H55:AO55)+COUNTBLANK(成绩单!H55:AO55)))</f>
        <v/>
      </c>
      <c r="M54" s="44" t="str">
        <f t="shared" si="4"/>
        <v/>
      </c>
      <c r="Q54" s="32" t="b">
        <f>ISTEXT(成绩单!AN55)</f>
        <v>0</v>
      </c>
      <c r="R54" s="32" t="b">
        <f>ISTEXT(成绩单!AO55)</f>
        <v>0</v>
      </c>
      <c r="S54" s="32">
        <f>IF(Q54=TRUE,成绩单!AN55,IF(R54=TRUE,成绩单!AO55,0))</f>
        <v>0</v>
      </c>
      <c r="T54" s="32">
        <f>IF(AND(COUNTIF(成绩单!H55:AO55,"作弊")&gt;0,OR(成绩单!AN55&lt;90,成绩单!AO55&lt;90)),"末班",0)</f>
        <v>0</v>
      </c>
    </row>
    <row r="55" spans="1:20">
      <c r="A55" s="17"/>
      <c r="B55" s="36" t="str">
        <f>IF(成绩单!F56&gt;0,成绩单!F56,"")</f>
        <v/>
      </c>
      <c r="C55" s="18" t="str">
        <f>IF(成绩单!G56="","",成绩单!G56)</f>
        <v/>
      </c>
      <c r="D55" s="37" t="str">
        <f t="shared" si="5"/>
        <v/>
      </c>
      <c r="E55" s="37"/>
      <c r="F55" s="38" t="str">
        <f>IF(OR($C55="",$C55=0),"",IF(AND(成绩单!AN56&gt;=成绩单!B56,成绩单!AO56&gt;=成绩单!C56),90,))</f>
        <v/>
      </c>
      <c r="G55" s="38" t="str">
        <f>IF(OR($C55="",$C55=0),"",IF(AND(成绩单!AN56&gt;=成绩单!D56,成绩单!AO56&gt;=成绩单!E56),90,))</f>
        <v/>
      </c>
      <c r="H55" s="38" t="str">
        <f>IF(OR($C55="",$C55=0),"",IF(AVERAGEA(成绩单!AN56:AO56)&gt;=85,90,))</f>
        <v/>
      </c>
      <c r="I55" s="38" t="str">
        <f>IF(OR($C55="",$C55=0),"",IF(AND(K55&gt;=85,成绩单!AN56&gt;=70,成绩单!AO56&gt;=70),90,0))</f>
        <v/>
      </c>
      <c r="J55" s="38" t="str">
        <f>IF(OR($C55="",$C55=0),"",IF(AND(L55&gt;=85,成绩单!AN56&gt;=70,成绩单!AO56&gt;=70),90,0))</f>
        <v/>
      </c>
      <c r="K55" s="43" t="str">
        <f>IF(OR($C55="",$C55=0),"",SUM(成绩单!J56:K56,成绩单!R56:S56,成绩单!AB56:AC56,成绩单!AN56:AO56)/8)</f>
        <v/>
      </c>
      <c r="L55" s="43" t="str">
        <f>IF(OR($C55="",$C55=0),"",SUM(成绩单!H56:AO56)/(COUNTA(成绩单!H56:AO56)+COUNTBLANK(成绩单!H56:AO56)))</f>
        <v/>
      </c>
      <c r="M55" s="44" t="str">
        <f t="shared" si="4"/>
        <v/>
      </c>
      <c r="Q55" s="32" t="b">
        <f>ISTEXT(成绩单!AN56)</f>
        <v>0</v>
      </c>
      <c r="R55" s="32" t="b">
        <f>ISTEXT(成绩单!AO56)</f>
        <v>0</v>
      </c>
      <c r="S55" s="32">
        <f>IF(Q55=TRUE,成绩单!AN56,IF(R55=TRUE,成绩单!AO56,0))</f>
        <v>0</v>
      </c>
      <c r="T55" s="32">
        <f>IF(AND(COUNTIF(成绩单!H56:AO56,"作弊")&gt;0,OR(成绩单!AN56&lt;90,成绩单!AO56&lt;90)),"末班",0)</f>
        <v>0</v>
      </c>
    </row>
    <row r="56" spans="1:20">
      <c r="A56" s="17"/>
      <c r="B56" s="36" t="str">
        <f>IF(成绩单!F57&gt;0,成绩单!F57,"")</f>
        <v/>
      </c>
      <c r="C56" s="18" t="str">
        <f>IF(成绩单!G57="","",成绩单!G57)</f>
        <v/>
      </c>
      <c r="D56" s="37" t="str">
        <f t="shared" si="5"/>
        <v/>
      </c>
      <c r="E56" s="37"/>
      <c r="F56" s="38" t="str">
        <f>IF(OR($C56="",$C56=0),"",IF(AND(成绩单!AN57&gt;=成绩单!B57,成绩单!AO57&gt;=成绩单!C57),90,))</f>
        <v/>
      </c>
      <c r="G56" s="38" t="str">
        <f>IF(OR($C56="",$C56=0),"",IF(AND(成绩单!AN57&gt;=成绩单!D57,成绩单!AO57&gt;=成绩单!E57),90,))</f>
        <v/>
      </c>
      <c r="H56" s="38" t="str">
        <f>IF(OR($C56="",$C56=0),"",IF(AVERAGEA(成绩单!AN57:AO57)&gt;=85,90,))</f>
        <v/>
      </c>
      <c r="I56" s="38" t="str">
        <f>IF(OR($C56="",$C56=0),"",IF(AND(K56&gt;=85,成绩单!AN57&gt;=70,成绩单!AO57&gt;=70),90,0))</f>
        <v/>
      </c>
      <c r="J56" s="38" t="str">
        <f>IF(OR($C56="",$C56=0),"",IF(AND(L56&gt;=85,成绩单!AN57&gt;=70,成绩单!AO57&gt;=70),90,0))</f>
        <v/>
      </c>
      <c r="K56" s="43" t="str">
        <f>IF(OR($C56="",$C56=0),"",SUM(成绩单!J57:K57,成绩单!R57:S57,成绩单!AB57:AC57,成绩单!AN57:AO57)/8)</f>
        <v/>
      </c>
      <c r="L56" s="43" t="str">
        <f>IF(OR($C56="",$C56=0),"",SUM(成绩单!H57:AO57)/(COUNTA(成绩单!H57:AO57)+COUNTBLANK(成绩单!H57:AO57)))</f>
        <v/>
      </c>
      <c r="M56" s="44" t="str">
        <f t="shared" si="4"/>
        <v/>
      </c>
      <c r="Q56" s="32" t="b">
        <f>ISTEXT(成绩单!AN57)</f>
        <v>0</v>
      </c>
      <c r="R56" s="32" t="b">
        <f>ISTEXT(成绩单!AO57)</f>
        <v>0</v>
      </c>
      <c r="S56" s="32">
        <f>IF(Q56=TRUE,成绩单!AN57,IF(R56=TRUE,成绩单!AO57,0))</f>
        <v>0</v>
      </c>
      <c r="T56" s="32">
        <f>IF(AND(COUNTIF(成绩单!H57:AO57,"作弊")&gt;0,OR(成绩单!AN57&lt;90,成绩单!AO57&lt;90)),"末班",0)</f>
        <v>0</v>
      </c>
    </row>
    <row r="57" spans="1:20">
      <c r="A57" s="17" t="s">
        <v>62</v>
      </c>
      <c r="B57" s="36" t="str">
        <f>IF(成绩单!F58&gt;0,成绩单!F58,"")</f>
        <v/>
      </c>
      <c r="C57" s="18" t="str">
        <f>IF(成绩单!G58="","",成绩单!G58)</f>
        <v/>
      </c>
      <c r="D57" s="37" t="str">
        <f t="shared" si="5"/>
        <v/>
      </c>
      <c r="E57" s="37"/>
      <c r="F57" s="38" t="str">
        <f>IF(OR($C57="",$C57=0),"",IF(AND(成绩单!AN58&gt;=成绩单!B58,成绩单!AO58&gt;=成绩单!C58),90,))</f>
        <v/>
      </c>
      <c r="G57" s="38" t="str">
        <f>IF(OR($C57="",$C57=0),"",IF(AND(成绩单!AN58&gt;=成绩单!D58,成绩单!AO58&gt;=成绩单!E58),90,))</f>
        <v/>
      </c>
      <c r="H57" s="38" t="str">
        <f>IF(OR($C57="",$C57=0),"",IF(AVERAGEA(成绩单!AN58:AO58)&gt;=85,90,))</f>
        <v/>
      </c>
      <c r="I57" s="38" t="str">
        <f>IF(OR($C57="",$C57=0),"",IF(AND(K57&gt;=85,成绩单!AN58&gt;=70,成绩单!AO58&gt;=70),90,0))</f>
        <v/>
      </c>
      <c r="J57" s="38" t="str">
        <f>IF(OR($C57="",$C57=0),"",IF(AND(L57&gt;=85,成绩单!AN58&gt;=70,成绩单!AO58&gt;=70),90,0))</f>
        <v/>
      </c>
      <c r="K57" s="43" t="str">
        <f>IF(OR($C57="",$C57=0),"",SUM(成绩单!J58:K58,成绩单!R58:S58,成绩单!AB58:AC58,成绩单!AN58:AO58)/8)</f>
        <v/>
      </c>
      <c r="L57" s="43" t="str">
        <f>IF(OR($C57="",$C57=0),"",SUM(成绩单!H58:AO58)/(COUNTA(成绩单!H58:AO58)+COUNTBLANK(成绩单!H58:AO58)))</f>
        <v/>
      </c>
      <c r="M57" s="44" t="str">
        <f t="shared" si="4"/>
        <v/>
      </c>
      <c r="Q57" s="32" t="b">
        <f>ISTEXT(成绩单!AN58)</f>
        <v>0</v>
      </c>
      <c r="R57" s="32" t="b">
        <f>ISTEXT(成绩单!AO58)</f>
        <v>0</v>
      </c>
      <c r="S57" s="32">
        <f>IF(Q57=TRUE,成绩单!AN58,IF(R57=TRUE,成绩单!AO58,0))</f>
        <v>0</v>
      </c>
      <c r="T57" s="32">
        <f>IF(AND(COUNTIF(成绩单!H58:AO58,"作弊")&gt;0,OR(成绩单!AN58&lt;90,成绩单!AO58&lt;90)),"末班",0)</f>
        <v>0</v>
      </c>
    </row>
    <row r="58" spans="1:20">
      <c r="A58" s="17"/>
      <c r="B58" s="36" t="str">
        <f>IF(成绩单!F59&gt;0,成绩单!F59,"")</f>
        <v/>
      </c>
      <c r="C58" s="18" t="str">
        <f>IF(成绩单!G59="","",成绩单!G59)</f>
        <v/>
      </c>
      <c r="D58" s="37" t="str">
        <f t="shared" si="5"/>
        <v/>
      </c>
      <c r="E58" s="37"/>
      <c r="F58" s="38" t="str">
        <f>IF(OR($C58="",$C58=0),"",IF(AND(成绩单!AN59&gt;=成绩单!B59,成绩单!AO59&gt;=成绩单!C59),90,))</f>
        <v/>
      </c>
      <c r="G58" s="38" t="str">
        <f>IF(OR($C58="",$C58=0),"",IF(AND(成绩单!AN59&gt;=成绩单!D59,成绩单!AO59&gt;=成绩单!E59),90,))</f>
        <v/>
      </c>
      <c r="H58" s="38" t="str">
        <f>IF(OR($C58="",$C58=0),"",IF(AVERAGEA(成绩单!AN59:AO59)&gt;=85,90,))</f>
        <v/>
      </c>
      <c r="I58" s="38" t="str">
        <f>IF(OR($C58="",$C58=0),"",IF(AND(K58&gt;=85,成绩单!AN59&gt;=70,成绩单!AO59&gt;=70),90,0))</f>
        <v/>
      </c>
      <c r="J58" s="38" t="str">
        <f>IF(OR($C58="",$C58=0),"",IF(AND(L58&gt;=85,成绩单!AN59&gt;=70,成绩单!AO59&gt;=70),90,0))</f>
        <v/>
      </c>
      <c r="K58" s="43" t="str">
        <f>IF(OR($C58="",$C58=0),"",SUM(成绩单!J59:K59,成绩单!R59:S59,成绩单!AB59:AC59,成绩单!AN59:AO59)/8)</f>
        <v/>
      </c>
      <c r="L58" s="43" t="str">
        <f>IF(OR($C58="",$C58=0),"",SUM(成绩单!H59:AO59)/(COUNTA(成绩单!H59:AO59)+COUNTBLANK(成绩单!H59:AO59)))</f>
        <v/>
      </c>
      <c r="M58" s="44" t="str">
        <f t="shared" si="4"/>
        <v/>
      </c>
      <c r="Q58" s="32" t="b">
        <f>ISTEXT(成绩单!AN59)</f>
        <v>0</v>
      </c>
      <c r="R58" s="32" t="b">
        <f>ISTEXT(成绩单!AO59)</f>
        <v>0</v>
      </c>
      <c r="S58" s="32">
        <f>IF(Q58=TRUE,成绩单!AN59,IF(R58=TRUE,成绩单!AO59,0))</f>
        <v>0</v>
      </c>
      <c r="T58" s="32">
        <f>IF(AND(COUNTIF(成绩单!H59:AO59,"作弊")&gt;0,OR(成绩单!AN59&lt;90,成绩单!AO59&lt;90)),"末班",0)</f>
        <v>0</v>
      </c>
    </row>
    <row r="59" spans="1:20">
      <c r="A59" s="17"/>
      <c r="B59" s="36" t="str">
        <f>IF(成绩单!F60&gt;0,成绩单!F60,"")</f>
        <v/>
      </c>
      <c r="C59" s="18" t="str">
        <f>IF(成绩单!G60="","",成绩单!G60)</f>
        <v/>
      </c>
      <c r="D59" s="37" t="str">
        <f t="shared" si="5"/>
        <v/>
      </c>
      <c r="E59" s="37"/>
      <c r="F59" s="38" t="str">
        <f>IF(OR($C59="",$C59=0),"",IF(AND(成绩单!AN60&gt;=成绩单!B60,成绩单!AO60&gt;=成绩单!C60),90,))</f>
        <v/>
      </c>
      <c r="G59" s="38" t="str">
        <f>IF(OR($C59="",$C59=0),"",IF(AND(成绩单!AN60&gt;=成绩单!D60,成绩单!AO60&gt;=成绩单!E60),90,))</f>
        <v/>
      </c>
      <c r="H59" s="38" t="str">
        <f>IF(OR($C59="",$C59=0),"",IF(AVERAGEA(成绩单!AN60:AO60)&gt;=85,90,))</f>
        <v/>
      </c>
      <c r="I59" s="38" t="str">
        <f>IF(OR($C59="",$C59=0),"",IF(AND(K59&gt;=85,成绩单!AN60&gt;=70,成绩单!AO60&gt;=70),90,0))</f>
        <v/>
      </c>
      <c r="J59" s="38" t="str">
        <f>IF(OR($C59="",$C59=0),"",IF(AND(L59&gt;=85,成绩单!AN60&gt;=70,成绩单!AO60&gt;=70),90,0))</f>
        <v/>
      </c>
      <c r="K59" s="43" t="str">
        <f>IF(OR($C59="",$C59=0),"",SUM(成绩单!J60:K60,成绩单!R60:S60,成绩单!AB60:AC60,成绩单!AN60:AO60)/8)</f>
        <v/>
      </c>
      <c r="L59" s="43" t="str">
        <f>IF(OR($C59="",$C59=0),"",SUM(成绩单!H60:AO60)/(COUNTA(成绩单!H60:AO60)+COUNTBLANK(成绩单!H60:AO60)))</f>
        <v/>
      </c>
      <c r="M59" s="44" t="str">
        <f t="shared" si="4"/>
        <v/>
      </c>
      <c r="Q59" s="32" t="b">
        <f>ISTEXT(成绩单!AN60)</f>
        <v>0</v>
      </c>
      <c r="R59" s="32" t="b">
        <f>ISTEXT(成绩单!AO60)</f>
        <v>0</v>
      </c>
      <c r="S59" s="32">
        <f>IF(Q59=TRUE,成绩单!AN60,IF(R59=TRUE,成绩单!AO60,0))</f>
        <v>0</v>
      </c>
      <c r="T59" s="32">
        <f>IF(AND(COUNTIF(成绩单!H60:AO60,"作弊")&gt;0,OR(成绩单!AN60&lt;90,成绩单!AO60&lt;90)),"末班",0)</f>
        <v>0</v>
      </c>
    </row>
    <row r="60" spans="1:20">
      <c r="A60" s="17"/>
      <c r="B60" s="36" t="str">
        <f>IF(成绩单!F61&gt;0,成绩单!F61,"")</f>
        <v/>
      </c>
      <c r="C60" s="18" t="str">
        <f>IF(成绩单!G61="","",成绩单!G61)</f>
        <v/>
      </c>
      <c r="D60" s="37" t="str">
        <f t="shared" si="5"/>
        <v/>
      </c>
      <c r="E60" s="37"/>
      <c r="F60" s="38" t="str">
        <f>IF(OR($C60="",$C60=0),"",IF(AND(成绩单!AN61&gt;=成绩单!B61,成绩单!AO61&gt;=成绩单!C61),90,))</f>
        <v/>
      </c>
      <c r="G60" s="38" t="str">
        <f>IF(OR($C60="",$C60=0),"",IF(AND(成绩单!AN61&gt;=成绩单!D61,成绩单!AO61&gt;=成绩单!E61),90,))</f>
        <v/>
      </c>
      <c r="H60" s="38" t="str">
        <f>IF(OR($C60="",$C60=0),"",IF(AVERAGEA(成绩单!AN61:AO61)&gt;=85,90,))</f>
        <v/>
      </c>
      <c r="I60" s="38" t="str">
        <f>IF(OR($C60="",$C60=0),"",IF(AND(K60&gt;=85,成绩单!AN61&gt;=70,成绩单!AO61&gt;=70),90,0))</f>
        <v/>
      </c>
      <c r="J60" s="38" t="str">
        <f>IF(OR($C60="",$C60=0),"",IF(AND(L60&gt;=85,成绩单!AN61&gt;=70,成绩单!AO61&gt;=70),90,0))</f>
        <v/>
      </c>
      <c r="K60" s="43" t="str">
        <f>IF(OR($C60="",$C60=0),"",SUM(成绩单!J61:K61,成绩单!R61:S61,成绩单!AB61:AC61,成绩单!AN61:AO61)/8)</f>
        <v/>
      </c>
      <c r="L60" s="43" t="str">
        <f>IF(OR($C60="",$C60=0),"",SUM(成绩单!H61:AO61)/(COUNTA(成绩单!H61:AO61)+COUNTBLANK(成绩单!H61:AO61)))</f>
        <v/>
      </c>
      <c r="M60" s="44" t="str">
        <f t="shared" si="4"/>
        <v/>
      </c>
      <c r="Q60" s="32" t="b">
        <f>ISTEXT(成绩单!AN61)</f>
        <v>0</v>
      </c>
      <c r="R60" s="32" t="b">
        <f>ISTEXT(成绩单!AO61)</f>
        <v>0</v>
      </c>
      <c r="S60" s="32">
        <f>IF(Q60=TRUE,成绩单!AN61,IF(R60=TRUE,成绩单!AO61,0))</f>
        <v>0</v>
      </c>
      <c r="T60" s="32">
        <f>IF(AND(COUNTIF(成绩单!H61:AO61,"作弊")&gt;0,OR(成绩单!AN61&lt;90,成绩单!AO61&lt;90)),"末班",0)</f>
        <v>0</v>
      </c>
    </row>
    <row r="61" spans="1:20">
      <c r="A61" s="17"/>
      <c r="B61" s="36" t="str">
        <f>IF(成绩单!F62&gt;0,成绩单!F62,"")</f>
        <v/>
      </c>
      <c r="C61" s="18" t="str">
        <f>IF(成绩单!G62="","",成绩单!G62)</f>
        <v/>
      </c>
      <c r="D61" s="37" t="str">
        <f t="shared" si="5"/>
        <v/>
      </c>
      <c r="E61" s="37"/>
      <c r="F61" s="38" t="str">
        <f>IF(OR($C61="",$C61=0),"",IF(AND(成绩单!AN62&gt;=成绩单!B62,成绩单!AO62&gt;=成绩单!C62),90,))</f>
        <v/>
      </c>
      <c r="G61" s="38" t="str">
        <f>IF(OR($C61="",$C61=0),"",IF(AND(成绩单!AN62&gt;=成绩单!D62,成绩单!AO62&gt;=成绩单!E62),90,))</f>
        <v/>
      </c>
      <c r="H61" s="38" t="str">
        <f>IF(OR($C61="",$C61=0),"",IF(AVERAGEA(成绩单!AN62:AO62)&gt;=85,90,))</f>
        <v/>
      </c>
      <c r="I61" s="38" t="str">
        <f>IF(OR($C61="",$C61=0),"",IF(AND(K61&gt;=85,成绩单!AN62&gt;=70,成绩单!AO62&gt;=70),90,0))</f>
        <v/>
      </c>
      <c r="J61" s="38" t="str">
        <f>IF(OR($C61="",$C61=0),"",IF(AND(L61&gt;=85,成绩单!AN62&gt;=70,成绩单!AO62&gt;=70),90,0))</f>
        <v/>
      </c>
      <c r="K61" s="43" t="str">
        <f>IF(OR($C61="",$C61=0),"",SUM(成绩单!J62:K62,成绩单!R62:S62,成绩单!AB62:AC62,成绩单!AN62:AO62)/8)</f>
        <v/>
      </c>
      <c r="L61" s="43" t="str">
        <f>IF(OR($C61="",$C61=0),"",SUM(成绩单!H62:AO62)/(COUNTA(成绩单!H62:AO62)+COUNTBLANK(成绩单!H62:AO62)))</f>
        <v/>
      </c>
      <c r="M61" s="44" t="str">
        <f t="shared" si="4"/>
        <v/>
      </c>
      <c r="Q61" s="32" t="b">
        <f>ISTEXT(成绩单!AN62)</f>
        <v>0</v>
      </c>
      <c r="R61" s="32" t="b">
        <f>ISTEXT(成绩单!AO62)</f>
        <v>0</v>
      </c>
      <c r="S61" s="32">
        <f>IF(Q61=TRUE,成绩单!AN62,IF(R61=TRUE,成绩单!AO62,0))</f>
        <v>0</v>
      </c>
      <c r="T61" s="32">
        <f>IF(AND(COUNTIF(成绩单!H62:AO62,"作弊")&gt;0,OR(成绩单!AN62&lt;90,成绩单!AO62&lt;90)),"末班",0)</f>
        <v>0</v>
      </c>
    </row>
    <row r="62" spans="1:20">
      <c r="A62" s="17"/>
      <c r="B62" s="36" t="str">
        <f>IF(成绩单!F63&gt;0,成绩单!F63,"")</f>
        <v/>
      </c>
      <c r="C62" s="18" t="str">
        <f>IF(成绩单!G63="","",成绩单!G63)</f>
        <v/>
      </c>
      <c r="D62" s="37" t="str">
        <f t="shared" si="5"/>
        <v/>
      </c>
      <c r="E62" s="37"/>
      <c r="F62" s="38" t="str">
        <f>IF(OR($C62="",$C62=0),"",IF(AND(成绩单!AN63&gt;=成绩单!B63,成绩单!AO63&gt;=成绩单!C63),90,))</f>
        <v/>
      </c>
      <c r="G62" s="38" t="str">
        <f>IF(OR($C62="",$C62=0),"",IF(AND(成绩单!AN63&gt;=成绩单!D63,成绩单!AO63&gt;=成绩单!E63),90,))</f>
        <v/>
      </c>
      <c r="H62" s="38" t="str">
        <f>IF(OR($C62="",$C62=0),"",IF(AVERAGEA(成绩单!AN63:AO63)&gt;=85,90,))</f>
        <v/>
      </c>
      <c r="I62" s="38" t="str">
        <f>IF(OR($C62="",$C62=0),"",IF(AND(K62&gt;=85,成绩单!AN63&gt;=70,成绩单!AO63&gt;=70),90,0))</f>
        <v/>
      </c>
      <c r="J62" s="38" t="str">
        <f>IF(OR($C62="",$C62=0),"",IF(AND(L62&gt;=85,成绩单!AN63&gt;=70,成绩单!AO63&gt;=70),90,0))</f>
        <v/>
      </c>
      <c r="K62" s="43" t="str">
        <f>IF(OR($C62="",$C62=0),"",SUM(成绩单!J63:K63,成绩单!R63:S63,成绩单!AB63:AC63,成绩单!AN63:AO63)/8)</f>
        <v/>
      </c>
      <c r="L62" s="43" t="str">
        <f>IF(OR($C62="",$C62=0),"",SUM(成绩单!H63:AO63)/(COUNTA(成绩单!H63:AO63)+COUNTBLANK(成绩单!H63:AO63)))</f>
        <v/>
      </c>
      <c r="M62" s="44" t="str">
        <f t="shared" si="4"/>
        <v/>
      </c>
      <c r="Q62" s="32" t="b">
        <f>ISTEXT(成绩单!AN63)</f>
        <v>0</v>
      </c>
      <c r="R62" s="32" t="b">
        <f>ISTEXT(成绩单!AO63)</f>
        <v>0</v>
      </c>
      <c r="S62" s="32">
        <f>IF(Q62=TRUE,成绩单!AN63,IF(R62=TRUE,成绩单!AO63,0))</f>
        <v>0</v>
      </c>
      <c r="T62" s="32">
        <f>IF(AND(COUNTIF(成绩单!H63:AO63,"作弊")&gt;0,OR(成绩单!AN63&lt;90,成绩单!AO63&lt;90)),"末班",0)</f>
        <v>0</v>
      </c>
    </row>
    <row r="63" spans="1:20">
      <c r="A63" s="17"/>
      <c r="B63" s="36" t="str">
        <f>IF(成绩单!F64&gt;0,成绩单!F64,"")</f>
        <v/>
      </c>
      <c r="C63" s="18" t="str">
        <f>IF(成绩单!G64="","",成绩单!G64)</f>
        <v/>
      </c>
      <c r="D63" s="37" t="str">
        <f t="shared" si="5"/>
        <v/>
      </c>
      <c r="E63" s="37"/>
      <c r="F63" s="38" t="str">
        <f>IF(OR($C63="",$C63=0),"",IF(AND(成绩单!AN64&gt;=成绩单!B64,成绩单!AO64&gt;=成绩单!C64),90,))</f>
        <v/>
      </c>
      <c r="G63" s="38" t="str">
        <f>IF(OR($C63="",$C63=0),"",IF(AND(成绩单!AN64&gt;=成绩单!D64,成绩单!AO64&gt;=成绩单!E64),90,))</f>
        <v/>
      </c>
      <c r="H63" s="38" t="str">
        <f>IF(OR($C63="",$C63=0),"",IF(AVERAGEA(成绩单!AN64:AO64)&gt;=85,90,))</f>
        <v/>
      </c>
      <c r="I63" s="38" t="str">
        <f>IF(OR($C63="",$C63=0),"",IF(AND(K63&gt;=85,成绩单!AN64&gt;=70,成绩单!AO64&gt;=70),90,0))</f>
        <v/>
      </c>
      <c r="J63" s="38" t="str">
        <f>IF(OR($C63="",$C63=0),"",IF(AND(L63&gt;=85,成绩单!AN64&gt;=70,成绩单!AO64&gt;=70),90,0))</f>
        <v/>
      </c>
      <c r="K63" s="43" t="str">
        <f>IF(OR($C63="",$C63=0),"",SUM(成绩单!J64:K64,成绩单!R64:S64,成绩单!AB64:AC64,成绩单!AN64:AO64)/8)</f>
        <v/>
      </c>
      <c r="L63" s="43" t="str">
        <f>IF(OR($C63="",$C63=0),"",SUM(成绩单!H64:AO64)/(COUNTA(成绩单!H64:AO64)+COUNTBLANK(成绩单!H64:AO64)))</f>
        <v/>
      </c>
      <c r="M63" s="44" t="str">
        <f t="shared" si="4"/>
        <v/>
      </c>
      <c r="Q63" s="32" t="b">
        <f>ISTEXT(成绩单!AN64)</f>
        <v>0</v>
      </c>
      <c r="R63" s="32" t="b">
        <f>ISTEXT(成绩单!AO64)</f>
        <v>0</v>
      </c>
      <c r="S63" s="32">
        <f>IF(Q63=TRUE,成绩单!AN64,IF(R63=TRUE,成绩单!AO64,0))</f>
        <v>0</v>
      </c>
      <c r="T63" s="32">
        <f>IF(AND(COUNTIF(成绩单!H64:AO64,"作弊")&gt;0,OR(成绩单!AN64&lt;90,成绩单!AO64&lt;90)),"末班",0)</f>
        <v>0</v>
      </c>
    </row>
    <row r="64" spans="1:20">
      <c r="A64" s="17" t="s">
        <v>63</v>
      </c>
      <c r="B64" s="36" t="str">
        <f>IF(成绩单!F65&gt;0,成绩单!F65,"")</f>
        <v/>
      </c>
      <c r="C64" s="18" t="str">
        <f>IF(成绩单!G65="","",成绩单!G65)</f>
        <v/>
      </c>
      <c r="D64" s="37" t="str">
        <f t="shared" si="5"/>
        <v/>
      </c>
      <c r="E64" s="37"/>
      <c r="F64" s="38" t="str">
        <f>IF(OR($C64="",$C64=0),"",IF(AND(成绩单!AN65&gt;=成绩单!B65,成绩单!AO65&gt;=成绩单!C65),90,))</f>
        <v/>
      </c>
      <c r="G64" s="38" t="str">
        <f>IF(OR($C64="",$C64=0),"",IF(AND(成绩单!AN65&gt;=成绩单!D65,成绩单!AO65&gt;=成绩单!E65),90,))</f>
        <v/>
      </c>
      <c r="H64" s="38" t="str">
        <f>IF(OR($C64="",$C64=0),"",IF(AVERAGEA(成绩单!AN65:AO65)&gt;=85,90,))</f>
        <v/>
      </c>
      <c r="I64" s="38" t="str">
        <f>IF(OR($C64="",$C64=0),"",IF(AND(K64&gt;=85,成绩单!AN65&gt;=70,成绩单!AO65&gt;=70),90,0))</f>
        <v/>
      </c>
      <c r="J64" s="38" t="str">
        <f>IF(OR($C64="",$C64=0),"",IF(AND(L64&gt;=85,成绩单!AN65&gt;=70,成绩单!AO65&gt;=70),90,0))</f>
        <v/>
      </c>
      <c r="K64" s="43" t="str">
        <f>IF(OR($C64="",$C64=0),"",SUM(成绩单!J65:K65,成绩单!R65:S65,成绩单!AB65:AC65,成绩单!AN65:AO65)/8)</f>
        <v/>
      </c>
      <c r="L64" s="43" t="str">
        <f>IF(OR($C64="",$C64=0),"",SUM(成绩单!H65:AO65)/(COUNTA(成绩单!H65:AO65)+COUNTBLANK(成绩单!H65:AO65)))</f>
        <v/>
      </c>
      <c r="M64" s="44" t="str">
        <f t="shared" si="4"/>
        <v/>
      </c>
      <c r="Q64" s="32" t="b">
        <f>ISTEXT(成绩单!AN65)</f>
        <v>0</v>
      </c>
      <c r="R64" s="32" t="b">
        <f>ISTEXT(成绩单!AO65)</f>
        <v>0</v>
      </c>
      <c r="S64" s="32">
        <f>IF(Q64=TRUE,成绩单!AN65,IF(R64=TRUE,成绩单!AO65,0))</f>
        <v>0</v>
      </c>
      <c r="T64" s="32">
        <f>IF(AND(COUNTIF(成绩单!H65:AO65,"作弊")&gt;0,OR(成绩单!AN65&lt;90,成绩单!AO65&lt;90)),"末班",0)</f>
        <v>0</v>
      </c>
    </row>
    <row r="65" spans="1:20">
      <c r="A65" s="17"/>
      <c r="B65" s="36" t="str">
        <f>IF(成绩单!F66&gt;0,成绩单!F66,"")</f>
        <v/>
      </c>
      <c r="C65" s="18" t="str">
        <f>IF(成绩单!G66="","",成绩单!G66)</f>
        <v/>
      </c>
      <c r="D65" s="37" t="str">
        <f t="shared" si="5"/>
        <v/>
      </c>
      <c r="E65" s="37"/>
      <c r="F65" s="38" t="str">
        <f>IF(OR($C65="",$C65=0),"",IF(AND(成绩单!AN66&gt;=成绩单!B66,成绩单!AO66&gt;=成绩单!C66),90,))</f>
        <v/>
      </c>
      <c r="G65" s="38" t="str">
        <f>IF(OR($C65="",$C65=0),"",IF(AND(成绩单!AN66&gt;=成绩单!D66,成绩单!AO66&gt;=成绩单!E66),90,))</f>
        <v/>
      </c>
      <c r="H65" s="38" t="str">
        <f>IF(OR($C65="",$C65=0),"",IF(AVERAGEA(成绩单!AN66:AO66)&gt;=85,90,))</f>
        <v/>
      </c>
      <c r="I65" s="38" t="str">
        <f>IF(OR($C65="",$C65=0),"",IF(AND(K65&gt;=85,成绩单!AN66&gt;=70,成绩单!AO66&gt;=70),90,0))</f>
        <v/>
      </c>
      <c r="J65" s="38" t="str">
        <f>IF(OR($C65="",$C65=0),"",IF(AND(L65&gt;=85,成绩单!AN66&gt;=70,成绩单!AO66&gt;=70),90,0))</f>
        <v/>
      </c>
      <c r="K65" s="43" t="str">
        <f>IF(OR($C65="",$C65=0),"",SUM(成绩单!J66:K66,成绩单!R66:S66,成绩单!AB66:AC66,成绩单!AN66:AO66)/8)</f>
        <v/>
      </c>
      <c r="L65" s="43" t="str">
        <f>IF(OR($C65="",$C65=0),"",SUM(成绩单!H66:AO66)/(COUNTA(成绩单!H66:AO66)+COUNTBLANK(成绩单!H66:AO66)))</f>
        <v/>
      </c>
      <c r="M65" s="44" t="str">
        <f t="shared" si="4"/>
        <v/>
      </c>
      <c r="Q65" s="32" t="b">
        <f>ISTEXT(成绩单!AN66)</f>
        <v>0</v>
      </c>
      <c r="R65" s="32" t="b">
        <f>ISTEXT(成绩单!AO66)</f>
        <v>0</v>
      </c>
      <c r="S65" s="32">
        <f>IF(Q65=TRUE,成绩单!AN66,IF(R65=TRUE,成绩单!AO66,0))</f>
        <v>0</v>
      </c>
      <c r="T65" s="32">
        <f>IF(AND(COUNTIF(成绩单!H66:AO66,"作弊")&gt;0,OR(成绩单!AN66&lt;90,成绩单!AO66&lt;90)),"末班",0)</f>
        <v>0</v>
      </c>
    </row>
    <row r="66" spans="1:20">
      <c r="A66" s="17"/>
      <c r="B66" s="36" t="str">
        <f>IF(成绩单!F67&gt;0,成绩单!F67,"")</f>
        <v/>
      </c>
      <c r="C66" s="18" t="str">
        <f>IF(成绩单!G67="","",成绩单!G67)</f>
        <v/>
      </c>
      <c r="D66" s="37" t="str">
        <f t="shared" si="5"/>
        <v/>
      </c>
      <c r="E66" s="37"/>
      <c r="F66" s="38" t="str">
        <f>IF(OR($C66="",$C66=0),"",IF(AND(成绩单!AN67&gt;=成绩单!B67,成绩单!AO67&gt;=成绩单!C67),90,))</f>
        <v/>
      </c>
      <c r="G66" s="38" t="str">
        <f>IF(OR($C66="",$C66=0),"",IF(AND(成绩单!AN67&gt;=成绩单!D67,成绩单!AO67&gt;=成绩单!E67),90,))</f>
        <v/>
      </c>
      <c r="H66" s="38" t="str">
        <f>IF(OR($C66="",$C66=0),"",IF(AVERAGEA(成绩单!AN67:AO67)&gt;=85,90,))</f>
        <v/>
      </c>
      <c r="I66" s="38" t="str">
        <f>IF(OR($C66="",$C66=0),"",IF(AND(K66&gt;=85,成绩单!AN67&gt;=70,成绩单!AO67&gt;=70),90,0))</f>
        <v/>
      </c>
      <c r="J66" s="38" t="str">
        <f>IF(OR($C66="",$C66=0),"",IF(AND(L66&gt;=85,成绩单!AN67&gt;=70,成绩单!AO67&gt;=70),90,0))</f>
        <v/>
      </c>
      <c r="K66" s="43" t="str">
        <f>IF(OR($C66="",$C66=0),"",SUM(成绩单!J67:K67,成绩单!R67:S67,成绩单!AB67:AC67,成绩单!AN67:AO67)/8)</f>
        <v/>
      </c>
      <c r="L66" s="43" t="str">
        <f>IF(OR($C66="",$C66=0),"",SUM(成绩单!H67:AO67)/(COUNTA(成绩单!H67:AO67)+COUNTBLANK(成绩单!H67:AO67)))</f>
        <v/>
      </c>
      <c r="M66" s="44" t="str">
        <f t="shared" si="4"/>
        <v/>
      </c>
      <c r="Q66" s="32" t="b">
        <f>ISTEXT(成绩单!AN67)</f>
        <v>0</v>
      </c>
      <c r="R66" s="32" t="b">
        <f>ISTEXT(成绩单!AO67)</f>
        <v>0</v>
      </c>
      <c r="S66" s="32">
        <f>IF(Q66=TRUE,成绩单!AN67,IF(R66=TRUE,成绩单!AO67,0))</f>
        <v>0</v>
      </c>
      <c r="T66" s="32">
        <f>IF(AND(COUNTIF(成绩单!H67:AO67,"作弊")&gt;0,OR(成绩单!AN67&lt;90,成绩单!AO67&lt;90)),"末班",0)</f>
        <v>0</v>
      </c>
    </row>
    <row r="67" spans="1:20">
      <c r="A67" s="17"/>
      <c r="B67" s="36" t="str">
        <f>IF(成绩单!F68&gt;0,成绩单!F68,"")</f>
        <v/>
      </c>
      <c r="C67" s="18" t="str">
        <f>IF(成绩单!G68="","",成绩单!G68)</f>
        <v/>
      </c>
      <c r="D67" s="37" t="str">
        <f t="shared" si="5"/>
        <v/>
      </c>
      <c r="E67" s="37"/>
      <c r="F67" s="38" t="str">
        <f>IF(OR($C67="",$C67=0),"",IF(AND(成绩单!AN68&gt;=成绩单!B68,成绩单!AO68&gt;=成绩单!C68),90,))</f>
        <v/>
      </c>
      <c r="G67" s="38" t="str">
        <f>IF(OR($C67="",$C67=0),"",IF(AND(成绩单!AN68&gt;=成绩单!D68,成绩单!AO68&gt;=成绩单!E68),90,))</f>
        <v/>
      </c>
      <c r="H67" s="38" t="str">
        <f>IF(OR($C67="",$C67=0),"",IF(AVERAGEA(成绩单!AN68:AO68)&gt;=85,90,))</f>
        <v/>
      </c>
      <c r="I67" s="38" t="str">
        <f>IF(OR($C67="",$C67=0),"",IF(AND(K67&gt;=85,成绩单!AN68&gt;=70,成绩单!AO68&gt;=70),90,0))</f>
        <v/>
      </c>
      <c r="J67" s="38" t="str">
        <f>IF(OR($C67="",$C67=0),"",IF(AND(L67&gt;=85,成绩单!AN68&gt;=70,成绩单!AO68&gt;=70),90,0))</f>
        <v/>
      </c>
      <c r="K67" s="43" t="str">
        <f>IF(OR($C67="",$C67=0),"",SUM(成绩单!J68:K68,成绩单!R68:S68,成绩单!AB68:AC68,成绩单!AN68:AO68)/8)</f>
        <v/>
      </c>
      <c r="L67" s="43" t="str">
        <f>IF(OR($C67="",$C67=0),"",SUM(成绩单!H68:AO68)/(COUNTA(成绩单!H68:AO68)+COUNTBLANK(成绩单!H68:AO68)))</f>
        <v/>
      </c>
      <c r="M67" s="44" t="str">
        <f t="shared" si="4"/>
        <v/>
      </c>
      <c r="Q67" s="32" t="b">
        <f>ISTEXT(成绩单!AN68)</f>
        <v>0</v>
      </c>
      <c r="R67" s="32" t="b">
        <f>ISTEXT(成绩单!AO68)</f>
        <v>0</v>
      </c>
      <c r="S67" s="32">
        <f>IF(Q67=TRUE,成绩单!AN68,IF(R67=TRUE,成绩单!AO68,0))</f>
        <v>0</v>
      </c>
      <c r="T67" s="32">
        <f>IF(AND(COUNTIF(成绩单!H68:AO68,"作弊")&gt;0,OR(成绩单!AN68&lt;90,成绩单!AO68&lt;90)),"末班",0)</f>
        <v>0</v>
      </c>
    </row>
    <row r="68" spans="1:20">
      <c r="A68" s="17"/>
      <c r="B68" s="36" t="str">
        <f>IF(成绩单!F69&gt;0,成绩单!F69,"")</f>
        <v/>
      </c>
      <c r="C68" s="18" t="str">
        <f>IF(成绩单!G69="","",成绩单!G69)</f>
        <v/>
      </c>
      <c r="D68" s="37" t="str">
        <f t="shared" si="5"/>
        <v/>
      </c>
      <c r="E68" s="37"/>
      <c r="F68" s="38" t="str">
        <f>IF(OR($C68="",$C68=0),"",IF(AND(成绩单!AN69&gt;=成绩单!B69,成绩单!AO69&gt;=成绩单!C69),90,))</f>
        <v/>
      </c>
      <c r="G68" s="38" t="str">
        <f>IF(OR($C68="",$C68=0),"",IF(AND(成绩单!AN69&gt;=成绩单!D69,成绩单!AO69&gt;=成绩单!E69),90,))</f>
        <v/>
      </c>
      <c r="H68" s="38" t="str">
        <f>IF(OR($C68="",$C68=0),"",IF(AVERAGEA(成绩单!AN69:AO69)&gt;=85,90,))</f>
        <v/>
      </c>
      <c r="I68" s="38" t="str">
        <f>IF(OR($C68="",$C68=0),"",IF(AND(K68&gt;=85,成绩单!AN69&gt;=70,成绩单!AO69&gt;=70),90,0))</f>
        <v/>
      </c>
      <c r="J68" s="38" t="str">
        <f>IF(OR($C68="",$C68=0),"",IF(AND(L68&gt;=85,成绩单!AN69&gt;=70,成绩单!AO69&gt;=70),90,0))</f>
        <v/>
      </c>
      <c r="K68" s="43" t="str">
        <f>IF(OR($C68="",$C68=0),"",SUM(成绩单!J69:K69,成绩单!R69:S69,成绩单!AB69:AC69,成绩单!AN69:AO69)/8)</f>
        <v/>
      </c>
      <c r="L68" s="43" t="str">
        <f>IF(OR($C68="",$C68=0),"",SUM(成绩单!H69:AO69)/(COUNTA(成绩单!H69:AO69)+COUNTBLANK(成绩单!H69:AO69)))</f>
        <v/>
      </c>
      <c r="M68" s="44" t="str">
        <f t="shared" si="4"/>
        <v/>
      </c>
      <c r="Q68" s="32" t="b">
        <f>ISTEXT(成绩单!AN69)</f>
        <v>0</v>
      </c>
      <c r="R68" s="32" t="b">
        <f>ISTEXT(成绩单!AO69)</f>
        <v>0</v>
      </c>
      <c r="S68" s="32">
        <f>IF(Q68=TRUE,成绩单!AN69,IF(R68=TRUE,成绩单!AO69,0))</f>
        <v>0</v>
      </c>
      <c r="T68" s="32">
        <f>IF(AND(COUNTIF(成绩单!H69:AO69,"作弊")&gt;0,OR(成绩单!AN69&lt;90,成绩单!AO69&lt;90)),"末班",0)</f>
        <v>0</v>
      </c>
    </row>
    <row r="69" spans="1:20">
      <c r="A69" s="17"/>
      <c r="B69" s="36" t="str">
        <f>IF(成绩单!F70&gt;0,成绩单!F70,"")</f>
        <v/>
      </c>
      <c r="C69" s="18" t="str">
        <f>IF(成绩单!G70="","",成绩单!G70)</f>
        <v/>
      </c>
      <c r="D69" s="37" t="str">
        <f t="shared" si="5"/>
        <v/>
      </c>
      <c r="E69" s="37"/>
      <c r="F69" s="38" t="str">
        <f>IF(OR($C69="",$C69=0),"",IF(AND(成绩单!AN70&gt;=成绩单!B70,成绩单!AO70&gt;=成绩单!C70),90,))</f>
        <v/>
      </c>
      <c r="G69" s="38" t="str">
        <f>IF(OR($C69="",$C69=0),"",IF(AND(成绩单!AN70&gt;=成绩单!D70,成绩单!AO70&gt;=成绩单!E70),90,))</f>
        <v/>
      </c>
      <c r="H69" s="38" t="str">
        <f>IF(OR($C69="",$C69=0),"",IF(AVERAGEA(成绩单!AN70:AO70)&gt;=85,90,))</f>
        <v/>
      </c>
      <c r="I69" s="38" t="str">
        <f>IF(OR($C69="",$C69=0),"",IF(AND(K69&gt;=85,成绩单!AN70&gt;=70,成绩单!AO70&gt;=70),90,0))</f>
        <v/>
      </c>
      <c r="J69" s="38" t="str">
        <f>IF(OR($C69="",$C69=0),"",IF(AND(L69&gt;=85,成绩单!AN70&gt;=70,成绩单!AO70&gt;=70),90,0))</f>
        <v/>
      </c>
      <c r="K69" s="43" t="str">
        <f>IF(OR($C69="",$C69=0),"",SUM(成绩单!J70:K70,成绩单!R70:S70,成绩单!AB70:AC70,成绩单!AN70:AO70)/8)</f>
        <v/>
      </c>
      <c r="L69" s="43" t="str">
        <f>IF(OR($C69="",$C69=0),"",SUM(成绩单!H70:AO70)/(COUNTA(成绩单!H70:AO70)+COUNTBLANK(成绩单!H70:AO70)))</f>
        <v/>
      </c>
      <c r="M69" s="44" t="str">
        <f t="shared" si="4"/>
        <v/>
      </c>
      <c r="Q69" s="32" t="b">
        <f>ISTEXT(成绩单!AN70)</f>
        <v>0</v>
      </c>
      <c r="R69" s="32" t="b">
        <f>ISTEXT(成绩单!AO70)</f>
        <v>0</v>
      </c>
      <c r="S69" s="32">
        <f>IF(Q69=TRUE,成绩单!AN70,IF(R69=TRUE,成绩单!AO70,0))</f>
        <v>0</v>
      </c>
      <c r="T69" s="32">
        <f>IF(AND(COUNTIF(成绩单!H70:AO70,"作弊")&gt;0,OR(成绩单!AN70&lt;90,成绩单!AO70&lt;90)),"末班",0)</f>
        <v>0</v>
      </c>
    </row>
    <row r="70" spans="1:20">
      <c r="A70" s="17"/>
      <c r="B70" s="36" t="str">
        <f>IF(成绩单!F71&gt;0,成绩单!F71,"")</f>
        <v/>
      </c>
      <c r="C70" s="18" t="str">
        <f>IF(成绩单!G71="","",成绩单!G71)</f>
        <v/>
      </c>
      <c r="D70" s="37" t="str">
        <f t="shared" si="5"/>
        <v/>
      </c>
      <c r="E70" s="37"/>
      <c r="F70" s="38" t="str">
        <f>IF(OR($C70="",$C70=0),"",IF(AND(成绩单!AN71&gt;=成绩单!B71,成绩单!AO71&gt;=成绩单!C71),90,))</f>
        <v/>
      </c>
      <c r="G70" s="38" t="str">
        <f>IF(OR($C70="",$C70=0),"",IF(AND(成绩单!AN71&gt;=成绩单!D71,成绩单!AO71&gt;=成绩单!E71),90,))</f>
        <v/>
      </c>
      <c r="H70" s="38" t="str">
        <f>IF(OR($C70="",$C70=0),"",IF(AVERAGEA(成绩单!AN71:AO71)&gt;=85,90,))</f>
        <v/>
      </c>
      <c r="I70" s="38" t="str">
        <f>IF(OR($C70="",$C70=0),"",IF(AND(K70&gt;=85,成绩单!AN71&gt;=70,成绩单!AO71&gt;=70),90,0))</f>
        <v/>
      </c>
      <c r="J70" s="38" t="str">
        <f>IF(OR($C70="",$C70=0),"",IF(AND(L70&gt;=85,成绩单!AN71&gt;=70,成绩单!AO71&gt;=70),90,0))</f>
        <v/>
      </c>
      <c r="K70" s="43" t="str">
        <f>IF(OR($C70="",$C70=0),"",SUM(成绩单!J71:K71,成绩单!R71:S71,成绩单!AB71:AC71,成绩单!AN71:AO71)/8)</f>
        <v/>
      </c>
      <c r="L70" s="43" t="str">
        <f>IF(OR($C70="",$C70=0),"",SUM(成绩单!H71:AO71)/(COUNTA(成绩单!H71:AO71)+COUNTBLANK(成绩单!H71:AO71)))</f>
        <v/>
      </c>
      <c r="M70" s="44" t="str">
        <f t="shared" si="4"/>
        <v/>
      </c>
      <c r="Q70" s="32" t="b">
        <f>ISTEXT(成绩单!AN71)</f>
        <v>0</v>
      </c>
      <c r="R70" s="32" t="b">
        <f>ISTEXT(成绩单!AO71)</f>
        <v>0</v>
      </c>
      <c r="S70" s="32">
        <f>IF(Q70=TRUE,成绩单!AN71,IF(R70=TRUE,成绩单!AO71,0))</f>
        <v>0</v>
      </c>
      <c r="T70" s="32">
        <f>IF(AND(COUNTIF(成绩单!H71:AO71,"作弊")&gt;0,OR(成绩单!AN71&lt;90,成绩单!AO71&lt;90)),"末班",0)</f>
        <v>0</v>
      </c>
    </row>
    <row r="71" spans="1:20">
      <c r="A71" s="17" t="s">
        <v>64</v>
      </c>
      <c r="B71" s="36" t="str">
        <f>IF(成绩单!F72&gt;0,成绩单!F72,"")</f>
        <v/>
      </c>
      <c r="C71" s="18" t="str">
        <f>IF(成绩单!G72="","",成绩单!G72)</f>
        <v/>
      </c>
      <c r="D71" s="37" t="str">
        <f t="shared" si="5"/>
        <v/>
      </c>
      <c r="E71" s="37"/>
      <c r="F71" s="38" t="str">
        <f>IF(OR($C71="",$C71=0),"",IF(AND(成绩单!AN72&gt;=成绩单!B72,成绩单!AO72&gt;=成绩单!C72),90,))</f>
        <v/>
      </c>
      <c r="G71" s="38" t="str">
        <f>IF(OR($C71="",$C71=0),"",IF(AND(成绩单!AN72&gt;=成绩单!D72,成绩单!AO72&gt;=成绩单!E72),90,))</f>
        <v/>
      </c>
      <c r="H71" s="38" t="str">
        <f>IF(OR($C71="",$C71=0),"",IF(AVERAGEA(成绩单!AN72:AO72)&gt;=85,90,))</f>
        <v/>
      </c>
      <c r="I71" s="38" t="str">
        <f>IF(OR($C71="",$C71=0),"",IF(AND(K71&gt;=85,成绩单!AN72&gt;=70,成绩单!AO72&gt;=70),90,0))</f>
        <v/>
      </c>
      <c r="J71" s="38" t="str">
        <f>IF(OR($C71="",$C71=0),"",IF(AND(L71&gt;=85,成绩单!AN72&gt;=70,成绩单!AO72&gt;=70),90,0))</f>
        <v/>
      </c>
      <c r="K71" s="43" t="str">
        <f>IF(OR($C71="",$C71=0),"",SUM(成绩单!J72:K72,成绩单!R72:S72,成绩单!AB72:AC72,成绩单!AN72:AO72)/8)</f>
        <v/>
      </c>
      <c r="L71" s="43" t="str">
        <f>IF(OR($C71="",$C71=0),"",SUM(成绩单!H72:AO72)/(COUNTA(成绩单!H72:AO72)+COUNTBLANK(成绩单!H72:AO72)))</f>
        <v/>
      </c>
      <c r="M71" s="44" t="str">
        <f t="shared" si="4"/>
        <v/>
      </c>
      <c r="Q71" s="32" t="b">
        <f>ISTEXT(成绩单!AN72)</f>
        <v>0</v>
      </c>
      <c r="R71" s="32" t="b">
        <f>ISTEXT(成绩单!AO72)</f>
        <v>0</v>
      </c>
      <c r="S71" s="32">
        <f>IF(Q71=TRUE,成绩单!AN72,IF(R71=TRUE,成绩单!AO72,0))</f>
        <v>0</v>
      </c>
      <c r="T71" s="32">
        <f>IF(AND(COUNTIF(成绩单!H72:AO72,"作弊")&gt;0,OR(成绩单!AN72&lt;90,成绩单!AO72&lt;90)),"末班",0)</f>
        <v>0</v>
      </c>
    </row>
    <row r="72" spans="1:20">
      <c r="A72" s="17"/>
      <c r="B72" s="36" t="str">
        <f>IF(成绩单!F73&gt;0,成绩单!F73,"")</f>
        <v/>
      </c>
      <c r="C72" s="18" t="str">
        <f>IF(成绩单!G73="","",成绩单!G73)</f>
        <v/>
      </c>
      <c r="D72" s="37" t="str">
        <f t="shared" si="5"/>
        <v/>
      </c>
      <c r="E72" s="37"/>
      <c r="F72" s="38" t="str">
        <f>IF(OR($C72="",$C72=0),"",IF(AND(成绩单!AN73&gt;=成绩单!B73,成绩单!AO73&gt;=成绩单!C73),90,))</f>
        <v/>
      </c>
      <c r="G72" s="38" t="str">
        <f>IF(OR($C72="",$C72=0),"",IF(AND(成绩单!AN73&gt;=成绩单!D73,成绩单!AO73&gt;=成绩单!E73),90,))</f>
        <v/>
      </c>
      <c r="H72" s="38" t="str">
        <f>IF(OR($C72="",$C72=0),"",IF(AVERAGEA(成绩单!AN73:AO73)&gt;=85,90,))</f>
        <v/>
      </c>
      <c r="I72" s="38" t="str">
        <f>IF(OR($C72="",$C72=0),"",IF(AND(K72&gt;=85,成绩单!AN73&gt;=70,成绩单!AO73&gt;=70),90,0))</f>
        <v/>
      </c>
      <c r="J72" s="38" t="str">
        <f>IF(OR($C72="",$C72=0),"",IF(AND(L72&gt;=85,成绩单!AN73&gt;=70,成绩单!AO73&gt;=70),90,0))</f>
        <v/>
      </c>
      <c r="K72" s="43" t="str">
        <f>IF(OR($C72="",$C72=0),"",SUM(成绩单!J73:K73,成绩单!R73:S73,成绩单!AB73:AC73,成绩单!AN73:AO73)/8)</f>
        <v/>
      </c>
      <c r="L72" s="43" t="str">
        <f>IF(OR($C72="",$C72=0),"",SUM(成绩单!H73:AO73)/(COUNTA(成绩单!H73:AO73)+COUNTBLANK(成绩单!H73:AO73)))</f>
        <v/>
      </c>
      <c r="M72" s="44" t="str">
        <f t="shared" si="4"/>
        <v/>
      </c>
      <c r="Q72" s="32" t="b">
        <f>ISTEXT(成绩单!AN73)</f>
        <v>0</v>
      </c>
      <c r="R72" s="32" t="b">
        <f>ISTEXT(成绩单!AO73)</f>
        <v>0</v>
      </c>
      <c r="S72" s="32">
        <f>IF(Q72=TRUE,成绩单!AN73,IF(R72=TRUE,成绩单!AO73,0))</f>
        <v>0</v>
      </c>
      <c r="T72" s="32">
        <f>IF(AND(COUNTIF(成绩单!H73:AO73,"作弊")&gt;0,OR(成绩单!AN73&lt;90,成绩单!AO73&lt;90)),"末班",0)</f>
        <v>0</v>
      </c>
    </row>
    <row r="73" spans="1:20">
      <c r="A73" s="17"/>
      <c r="B73" s="36" t="str">
        <f>IF(成绩单!F74&gt;0,成绩单!F74,"")</f>
        <v/>
      </c>
      <c r="C73" s="18" t="str">
        <f>IF(成绩单!G74="","",成绩单!G74)</f>
        <v/>
      </c>
      <c r="D73" s="37" t="str">
        <f t="shared" si="5"/>
        <v/>
      </c>
      <c r="E73" s="37"/>
      <c r="F73" s="38" t="str">
        <f>IF(OR($C73="",$C73=0),"",IF(AND(成绩单!AN74&gt;=成绩单!B74,成绩单!AO74&gt;=成绩单!C74),90,))</f>
        <v/>
      </c>
      <c r="G73" s="38" t="str">
        <f>IF(OR($C73="",$C73=0),"",IF(AND(成绩单!AN74&gt;=成绩单!D74,成绩单!AO74&gt;=成绩单!E74),90,))</f>
        <v/>
      </c>
      <c r="H73" s="38" t="str">
        <f>IF(OR($C73="",$C73=0),"",IF(AVERAGEA(成绩单!AN74:AO74)&gt;=85,90,))</f>
        <v/>
      </c>
      <c r="I73" s="38" t="str">
        <f>IF(OR($C73="",$C73=0),"",IF(AND(K73&gt;=85,成绩单!AN74&gt;=70,成绩单!AO74&gt;=70),90,0))</f>
        <v/>
      </c>
      <c r="J73" s="38" t="str">
        <f>IF(OR($C73="",$C73=0),"",IF(AND(L73&gt;=85,成绩单!AN74&gt;=70,成绩单!AO74&gt;=70),90,0))</f>
        <v/>
      </c>
      <c r="K73" s="43" t="str">
        <f>IF(OR($C73="",$C73=0),"",SUM(成绩单!J74:K74,成绩单!R74:S74,成绩单!AB74:AC74,成绩单!AN74:AO74)/8)</f>
        <v/>
      </c>
      <c r="L73" s="43" t="str">
        <f>IF(OR($C73="",$C73=0),"",SUM(成绩单!H74:AO74)/(COUNTA(成绩单!H74:AO74)+COUNTBLANK(成绩单!H74:AO74)))</f>
        <v/>
      </c>
      <c r="M73" s="44" t="str">
        <f t="shared" ref="M73:M91" si="6">IF(T73=0,"","有作弊，双90升班")</f>
        <v/>
      </c>
      <c r="Q73" s="32" t="b">
        <f>ISTEXT(成绩单!AN74)</f>
        <v>0</v>
      </c>
      <c r="R73" s="32" t="b">
        <f>ISTEXT(成绩单!AO74)</f>
        <v>0</v>
      </c>
      <c r="S73" s="32">
        <f>IF(Q73=TRUE,成绩单!AN74,IF(R73=TRUE,成绩单!AO74,0))</f>
        <v>0</v>
      </c>
      <c r="T73" s="32">
        <f>IF(AND(COUNTIF(成绩单!H74:AO74,"作弊")&gt;0,OR(成绩单!AN74&lt;90,成绩单!AO74&lt;90)),"末班",0)</f>
        <v>0</v>
      </c>
    </row>
    <row r="74" spans="1:20">
      <c r="A74" s="17"/>
      <c r="B74" s="36" t="str">
        <f>IF(成绩单!F75&gt;0,成绩单!F75,"")</f>
        <v/>
      </c>
      <c r="C74" s="18" t="str">
        <f>IF(成绩单!G75="","",成绩单!G75)</f>
        <v/>
      </c>
      <c r="D74" s="37" t="str">
        <f t="shared" si="5"/>
        <v/>
      </c>
      <c r="E74" s="37"/>
      <c r="F74" s="38" t="str">
        <f>IF(OR($C74="",$C74=0),"",IF(AND(成绩单!AN75&gt;=成绩单!B75,成绩单!AO75&gt;=成绩单!C75),90,))</f>
        <v/>
      </c>
      <c r="G74" s="38" t="str">
        <f>IF(OR($C74="",$C74=0),"",IF(AND(成绩单!AN75&gt;=成绩单!D75,成绩单!AO75&gt;=成绩单!E75),90,))</f>
        <v/>
      </c>
      <c r="H74" s="38" t="str">
        <f>IF(OR($C74="",$C74=0),"",IF(AVERAGEA(成绩单!AN75:AO75)&gt;=85,90,))</f>
        <v/>
      </c>
      <c r="I74" s="38" t="str">
        <f>IF(OR($C74="",$C74=0),"",IF(AND(K74&gt;=85,成绩单!AN75&gt;=70,成绩单!AO75&gt;=70),90,0))</f>
        <v/>
      </c>
      <c r="J74" s="38" t="str">
        <f>IF(OR($C74="",$C74=0),"",IF(AND(L74&gt;=85,成绩单!AN75&gt;=70,成绩单!AO75&gt;=70),90,0))</f>
        <v/>
      </c>
      <c r="K74" s="43" t="str">
        <f>IF(OR($C74="",$C74=0),"",SUM(成绩单!J75:K75,成绩单!R75:S75,成绩单!AB75:AC75,成绩单!AN75:AO75)/8)</f>
        <v/>
      </c>
      <c r="L74" s="43" t="str">
        <f>IF(OR($C74="",$C74=0),"",SUM(成绩单!H75:AO75)/(COUNTA(成绩单!H75:AO75)+COUNTBLANK(成绩单!H75:AO75)))</f>
        <v/>
      </c>
      <c r="M74" s="44" t="str">
        <f t="shared" si="6"/>
        <v/>
      </c>
      <c r="Q74" s="32" t="b">
        <f>ISTEXT(成绩单!AN75)</f>
        <v>0</v>
      </c>
      <c r="R74" s="32" t="b">
        <f>ISTEXT(成绩单!AO75)</f>
        <v>0</v>
      </c>
      <c r="S74" s="32">
        <f>IF(Q74=TRUE,成绩单!AN75,IF(R74=TRUE,成绩单!AO75,0))</f>
        <v>0</v>
      </c>
      <c r="T74" s="32">
        <f>IF(AND(COUNTIF(成绩单!H75:AO75,"作弊")&gt;0,OR(成绩单!AN75&lt;90,成绩单!AO75&lt;90)),"末班",0)</f>
        <v>0</v>
      </c>
    </row>
    <row r="75" spans="1:20">
      <c r="A75" s="17"/>
      <c r="B75" s="36" t="str">
        <f>IF(成绩单!F76&gt;0,成绩单!F76,"")</f>
        <v/>
      </c>
      <c r="C75" s="18" t="str">
        <f>IF(成绩单!G76="","",成绩单!G76)</f>
        <v/>
      </c>
      <c r="D75" s="37" t="str">
        <f t="shared" si="5"/>
        <v/>
      </c>
      <c r="E75" s="37"/>
      <c r="F75" s="38" t="str">
        <f>IF(OR($C75="",$C75=0),"",IF(AND(成绩单!AN76&gt;=成绩单!B76,成绩单!AO76&gt;=成绩单!C76),90,))</f>
        <v/>
      </c>
      <c r="G75" s="38" t="str">
        <f>IF(OR($C75="",$C75=0),"",IF(AND(成绩单!AN76&gt;=成绩单!D76,成绩单!AO76&gt;=成绩单!E76),90,))</f>
        <v/>
      </c>
      <c r="H75" s="38" t="str">
        <f>IF(OR($C75="",$C75=0),"",IF(AVERAGEA(成绩单!AN76:AO76)&gt;=85,90,))</f>
        <v/>
      </c>
      <c r="I75" s="38" t="str">
        <f>IF(OR($C75="",$C75=0),"",IF(AND(K75&gt;=85,成绩单!AN76&gt;=70,成绩单!AO76&gt;=70),90,0))</f>
        <v/>
      </c>
      <c r="J75" s="38" t="str">
        <f>IF(OR($C75="",$C75=0),"",IF(AND(L75&gt;=85,成绩单!AN76&gt;=70,成绩单!AO76&gt;=70),90,0))</f>
        <v/>
      </c>
      <c r="K75" s="43" t="str">
        <f>IF(OR($C75="",$C75=0),"",SUM(成绩单!J76:K76,成绩单!R76:S76,成绩单!AB76:AC76,成绩单!AN76:AO76)/8)</f>
        <v/>
      </c>
      <c r="L75" s="43" t="str">
        <f>IF(OR($C75="",$C75=0),"",SUM(成绩单!H76:AO76)/(COUNTA(成绩单!H76:AO76)+COUNTBLANK(成绩单!H76:AO76)))</f>
        <v/>
      </c>
      <c r="M75" s="44" t="str">
        <f t="shared" si="6"/>
        <v/>
      </c>
      <c r="Q75" s="32" t="b">
        <f>ISTEXT(成绩单!AN76)</f>
        <v>0</v>
      </c>
      <c r="R75" s="32" t="b">
        <f>ISTEXT(成绩单!AO76)</f>
        <v>0</v>
      </c>
      <c r="S75" s="32">
        <f>IF(Q75=TRUE,成绩单!AN76,IF(R75=TRUE,成绩单!AO76,0))</f>
        <v>0</v>
      </c>
      <c r="T75" s="32">
        <f>IF(AND(COUNTIF(成绩单!H76:AO76,"作弊")&gt;0,OR(成绩单!AN76&lt;90,成绩单!AO76&lt;90)),"末班",0)</f>
        <v>0</v>
      </c>
    </row>
    <row r="76" spans="1:20">
      <c r="A76" s="17"/>
      <c r="B76" s="36" t="str">
        <f>IF(成绩单!F77&gt;0,成绩单!F77,"")</f>
        <v/>
      </c>
      <c r="C76" s="18" t="str">
        <f>IF(成绩单!G77="","",成绩单!G77)</f>
        <v/>
      </c>
      <c r="D76" s="37" t="str">
        <f t="shared" si="5"/>
        <v/>
      </c>
      <c r="E76" s="37"/>
      <c r="F76" s="38" t="str">
        <f>IF(OR($C76="",$C76=0),"",IF(AND(成绩单!AN77&gt;=成绩单!B77,成绩单!AO77&gt;=成绩单!C77),90,))</f>
        <v/>
      </c>
      <c r="G76" s="38" t="str">
        <f>IF(OR($C76="",$C76=0),"",IF(AND(成绩单!AN77&gt;=成绩单!D77,成绩单!AO77&gt;=成绩单!E77),90,))</f>
        <v/>
      </c>
      <c r="H76" s="38" t="str">
        <f>IF(OR($C76="",$C76=0),"",IF(AVERAGEA(成绩单!AN77:AO77)&gt;=85,90,))</f>
        <v/>
      </c>
      <c r="I76" s="38" t="str">
        <f>IF(OR($C76="",$C76=0),"",IF(AND(K76&gt;=85,成绩单!AN77&gt;=70,成绩单!AO77&gt;=70),90,0))</f>
        <v/>
      </c>
      <c r="J76" s="38" t="str">
        <f>IF(OR($C76="",$C76=0),"",IF(AND(L76&gt;=85,成绩单!AN77&gt;=70,成绩单!AO77&gt;=70),90,0))</f>
        <v/>
      </c>
      <c r="K76" s="43" t="str">
        <f>IF(OR($C76="",$C76=0),"",SUM(成绩单!J77:K77,成绩单!R77:S77,成绩单!AB77:AC77,成绩单!AN77:AO77)/8)</f>
        <v/>
      </c>
      <c r="L76" s="43" t="str">
        <f>IF(OR($C76="",$C76=0),"",SUM(成绩单!H77:AO77)/(COUNTA(成绩单!H77:AO77)+COUNTBLANK(成绩单!H77:AO77)))</f>
        <v/>
      </c>
      <c r="M76" s="44" t="str">
        <f t="shared" si="6"/>
        <v/>
      </c>
      <c r="Q76" s="32" t="b">
        <f>ISTEXT(成绩单!AN77)</f>
        <v>0</v>
      </c>
      <c r="R76" s="32" t="b">
        <f>ISTEXT(成绩单!AO77)</f>
        <v>0</v>
      </c>
      <c r="S76" s="32">
        <f>IF(Q76=TRUE,成绩单!AN77,IF(R76=TRUE,成绩单!AO77,0))</f>
        <v>0</v>
      </c>
      <c r="T76" s="32">
        <f>IF(AND(COUNTIF(成绩单!H77:AO77,"作弊")&gt;0,OR(成绩单!AN77&lt;90,成绩单!AO77&lt;90)),"末班",0)</f>
        <v>0</v>
      </c>
    </row>
    <row r="77" spans="1:20">
      <c r="A77" s="17"/>
      <c r="B77" s="36" t="str">
        <f>IF(成绩单!F78&gt;0,成绩单!F78,"")</f>
        <v/>
      </c>
      <c r="C77" s="18" t="str">
        <f>IF(成绩单!G78="","",成绩单!G78)</f>
        <v/>
      </c>
      <c r="D77" s="37" t="str">
        <f t="shared" si="5"/>
        <v/>
      </c>
      <c r="E77" s="37"/>
      <c r="F77" s="38" t="str">
        <f>IF(OR($C77="",$C77=0),"",IF(AND(成绩单!AN78&gt;=成绩单!B78,成绩单!AO78&gt;=成绩单!C78),90,))</f>
        <v/>
      </c>
      <c r="G77" s="38" t="str">
        <f>IF(OR($C77="",$C77=0),"",IF(AND(成绩单!AN78&gt;=成绩单!D78,成绩单!AO78&gt;=成绩单!E78),90,))</f>
        <v/>
      </c>
      <c r="H77" s="38" t="str">
        <f>IF(OR($C77="",$C77=0),"",IF(AVERAGEA(成绩单!AN78:AO78)&gt;=85,90,))</f>
        <v/>
      </c>
      <c r="I77" s="38" t="str">
        <f>IF(OR($C77="",$C77=0),"",IF(AND(K77&gt;=85,成绩单!AN78&gt;=70,成绩单!AO78&gt;=70),90,0))</f>
        <v/>
      </c>
      <c r="J77" s="38" t="str">
        <f>IF(OR($C77="",$C77=0),"",IF(AND(L77&gt;=85,成绩单!AN78&gt;=70,成绩单!AO78&gt;=70),90,0))</f>
        <v/>
      </c>
      <c r="K77" s="43" t="str">
        <f>IF(OR($C77="",$C77=0),"",SUM(成绩单!J78:K78,成绩单!R78:S78,成绩单!AB78:AC78,成绩单!AN78:AO78)/8)</f>
        <v/>
      </c>
      <c r="L77" s="43" t="str">
        <f>IF(OR($C77="",$C77=0),"",SUM(成绩单!H78:AO78)/(COUNTA(成绩单!H78:AO78)+COUNTBLANK(成绩单!H78:AO78)))</f>
        <v/>
      </c>
      <c r="M77" s="44" t="str">
        <f t="shared" si="6"/>
        <v/>
      </c>
      <c r="Q77" s="32" t="b">
        <f>ISTEXT(成绩单!AN78)</f>
        <v>0</v>
      </c>
      <c r="R77" s="32" t="b">
        <f>ISTEXT(成绩单!AO78)</f>
        <v>0</v>
      </c>
      <c r="S77" s="32">
        <f>IF(Q77=TRUE,成绩单!AN78,IF(R77=TRUE,成绩单!AO78,0))</f>
        <v>0</v>
      </c>
      <c r="T77" s="32">
        <f>IF(AND(COUNTIF(成绩单!H78:AO78,"作弊")&gt;0,OR(成绩单!AN78&lt;90,成绩单!AO78&lt;90)),"末班",0)</f>
        <v>0</v>
      </c>
    </row>
    <row r="78" spans="1:20">
      <c r="A78" s="17" t="s">
        <v>65</v>
      </c>
      <c r="B78" s="36" t="str">
        <f>IF(成绩单!F79&gt;0,成绩单!F79,"")</f>
        <v/>
      </c>
      <c r="C78" s="18" t="str">
        <f>IF(成绩单!G79="","",成绩单!G79)</f>
        <v/>
      </c>
      <c r="D78" s="37" t="str">
        <f t="shared" si="5"/>
        <v/>
      </c>
      <c r="E78" s="37"/>
      <c r="F78" s="38" t="str">
        <f>IF(OR($C78="",$C78=0),"",IF(AND(成绩单!AN79&gt;=成绩单!B79,成绩单!AO79&gt;=成绩单!C79),90,))</f>
        <v/>
      </c>
      <c r="G78" s="38" t="str">
        <f>IF(OR($C78="",$C78=0),"",IF(AND(成绩单!AN79&gt;=成绩单!D79,成绩单!AO79&gt;=成绩单!E79),90,))</f>
        <v/>
      </c>
      <c r="H78" s="38" t="str">
        <f>IF(OR($C78="",$C78=0),"",IF(AVERAGEA(成绩单!AN79:AO79)&gt;=85,90,))</f>
        <v/>
      </c>
      <c r="I78" s="38" t="str">
        <f>IF(OR($C78="",$C78=0),"",IF(AND(K78&gt;=85,成绩单!AN79&gt;=70,成绩单!AO79&gt;=70),90,0))</f>
        <v/>
      </c>
      <c r="J78" s="38" t="str">
        <f>IF(OR($C78="",$C78=0),"",IF(AND(L78&gt;=85,成绩单!AN79&gt;=70,成绩单!AO79&gt;=70),90,0))</f>
        <v/>
      </c>
      <c r="K78" s="43" t="str">
        <f>IF(OR($C78="",$C78=0),"",SUM(成绩单!J79:K79,成绩单!R79:S79,成绩单!AB79:AC79,成绩单!AN79:AO79)/8)</f>
        <v/>
      </c>
      <c r="L78" s="43" t="str">
        <f>IF(OR($C78="",$C78=0),"",SUM(成绩单!H79:AO79)/(COUNTA(成绩单!H79:AO79)+COUNTBLANK(成绩单!H79:AO79)))</f>
        <v/>
      </c>
      <c r="M78" s="44" t="str">
        <f t="shared" si="6"/>
        <v/>
      </c>
      <c r="Q78" s="32" t="b">
        <f>ISTEXT(成绩单!AN79)</f>
        <v>0</v>
      </c>
      <c r="R78" s="32" t="b">
        <f>ISTEXT(成绩单!AO79)</f>
        <v>0</v>
      </c>
      <c r="S78" s="32">
        <f>IF(Q78=TRUE,成绩单!AN79,IF(R78=TRUE,成绩单!AO79,0))</f>
        <v>0</v>
      </c>
      <c r="T78" s="32">
        <f>IF(AND(COUNTIF(成绩单!H79:AO79,"作弊")&gt;0,OR(成绩单!AN79&lt;90,成绩单!AO79&lt;90)),"末班",0)</f>
        <v>0</v>
      </c>
    </row>
    <row r="79" spans="1:20">
      <c r="A79" s="17"/>
      <c r="B79" s="36" t="str">
        <f>IF(成绩单!F80&gt;0,成绩单!F80,"")</f>
        <v/>
      </c>
      <c r="C79" s="18" t="str">
        <f>IF(成绩单!G80="","",成绩单!G80)</f>
        <v/>
      </c>
      <c r="D79" s="37" t="str">
        <f t="shared" si="5"/>
        <v/>
      </c>
      <c r="E79" s="37"/>
      <c r="F79" s="38" t="str">
        <f>IF(OR($C79="",$C79=0),"",IF(AND(成绩单!AN80&gt;=成绩单!B80,成绩单!AO80&gt;=成绩单!C80),90,))</f>
        <v/>
      </c>
      <c r="G79" s="38" t="str">
        <f>IF(OR($C79="",$C79=0),"",IF(AND(成绩单!AN80&gt;=成绩单!D80,成绩单!AO80&gt;=成绩单!E80),90,))</f>
        <v/>
      </c>
      <c r="H79" s="38" t="str">
        <f>IF(OR($C79="",$C79=0),"",IF(AVERAGEA(成绩单!AN80:AO80)&gt;=85,90,))</f>
        <v/>
      </c>
      <c r="I79" s="38" t="str">
        <f>IF(OR($C79="",$C79=0),"",IF(AND(K79&gt;=85,成绩单!AN80&gt;=70,成绩单!AO80&gt;=70),90,0))</f>
        <v/>
      </c>
      <c r="J79" s="38" t="str">
        <f>IF(OR($C79="",$C79=0),"",IF(AND(L79&gt;=85,成绩单!AN80&gt;=70,成绩单!AO80&gt;=70),90,0))</f>
        <v/>
      </c>
      <c r="K79" s="43" t="str">
        <f>IF(OR($C79="",$C79=0),"",SUM(成绩单!J80:K80,成绩单!R80:S80,成绩单!AB80:AC80,成绩单!AN80:AO80)/8)</f>
        <v/>
      </c>
      <c r="L79" s="43" t="str">
        <f>IF(OR($C79="",$C79=0),"",SUM(成绩单!H80:AO80)/(COUNTA(成绩单!H80:AO80)+COUNTBLANK(成绩单!H80:AO80)))</f>
        <v/>
      </c>
      <c r="M79" s="44" t="str">
        <f t="shared" si="6"/>
        <v/>
      </c>
      <c r="Q79" s="32" t="b">
        <f>ISTEXT(成绩单!AN80)</f>
        <v>0</v>
      </c>
      <c r="R79" s="32" t="b">
        <f>ISTEXT(成绩单!AO80)</f>
        <v>0</v>
      </c>
      <c r="S79" s="32">
        <f>IF(Q79=TRUE,成绩单!AN80,IF(R79=TRUE,成绩单!AO80,0))</f>
        <v>0</v>
      </c>
      <c r="T79" s="32">
        <f>IF(AND(COUNTIF(成绩单!H80:AO80,"作弊")&gt;0,OR(成绩单!AN80&lt;90,成绩单!AO80&lt;90)),"末班",0)</f>
        <v>0</v>
      </c>
    </row>
    <row r="80" spans="1:20">
      <c r="A80" s="17"/>
      <c r="B80" s="36" t="str">
        <f>IF(成绩单!F81&gt;0,成绩单!F81,"")</f>
        <v/>
      </c>
      <c r="C80" s="18" t="str">
        <f>IF(成绩单!G81="","",成绩单!G81)</f>
        <v/>
      </c>
      <c r="D80" s="37" t="str">
        <f t="shared" si="5"/>
        <v/>
      </c>
      <c r="E80" s="37"/>
      <c r="F80" s="38" t="str">
        <f>IF(OR($C80="",$C80=0),"",IF(AND(成绩单!AN81&gt;=成绩单!B81,成绩单!AO81&gt;=成绩单!C81),90,))</f>
        <v/>
      </c>
      <c r="G80" s="38" t="str">
        <f>IF(OR($C80="",$C80=0),"",IF(AND(成绩单!AN81&gt;=成绩单!D81,成绩单!AO81&gt;=成绩单!E81),90,))</f>
        <v/>
      </c>
      <c r="H80" s="38" t="str">
        <f>IF(OR($C80="",$C80=0),"",IF(AVERAGEA(成绩单!AN81:AO81)&gt;=85,90,))</f>
        <v/>
      </c>
      <c r="I80" s="38" t="str">
        <f>IF(OR($C80="",$C80=0),"",IF(AND(K80&gt;=85,成绩单!AN81&gt;=70,成绩单!AO81&gt;=70),90,0))</f>
        <v/>
      </c>
      <c r="J80" s="38" t="str">
        <f>IF(OR($C80="",$C80=0),"",IF(AND(L80&gt;=85,成绩单!AN81&gt;=70,成绩单!AO81&gt;=70),90,0))</f>
        <v/>
      </c>
      <c r="K80" s="43" t="str">
        <f>IF(OR($C80="",$C80=0),"",SUM(成绩单!J81:K81,成绩单!R81:S81,成绩单!AB81:AC81,成绩单!AN81:AO81)/8)</f>
        <v/>
      </c>
      <c r="L80" s="43" t="str">
        <f>IF(OR($C80="",$C80=0),"",SUM(成绩单!H81:AO81)/(COUNTA(成绩单!H81:AO81)+COUNTBLANK(成绩单!H81:AO81)))</f>
        <v/>
      </c>
      <c r="M80" s="44" t="str">
        <f t="shared" si="6"/>
        <v/>
      </c>
      <c r="Q80" s="32" t="b">
        <f>ISTEXT(成绩单!AN81)</f>
        <v>0</v>
      </c>
      <c r="R80" s="32" t="b">
        <f>ISTEXT(成绩单!AO81)</f>
        <v>0</v>
      </c>
      <c r="S80" s="32">
        <f>IF(Q80=TRUE,成绩单!AN81,IF(R80=TRUE,成绩单!AO81,0))</f>
        <v>0</v>
      </c>
      <c r="T80" s="32">
        <f>IF(AND(COUNTIF(成绩单!H81:AO81,"作弊")&gt;0,OR(成绩单!AN81&lt;90,成绩单!AO81&lt;90)),"末班",0)</f>
        <v>0</v>
      </c>
    </row>
    <row r="81" spans="1:20">
      <c r="A81" s="17"/>
      <c r="B81" s="36" t="str">
        <f>IF(成绩单!F82&gt;0,成绩单!F82,"")</f>
        <v/>
      </c>
      <c r="C81" s="18" t="str">
        <f>IF(成绩单!G82="","",成绩单!G82)</f>
        <v/>
      </c>
      <c r="D81" s="37" t="str">
        <f t="shared" si="5"/>
        <v/>
      </c>
      <c r="E81" s="37"/>
      <c r="F81" s="38" t="str">
        <f>IF(OR($C81="",$C81=0),"",IF(AND(成绩单!AN82&gt;=成绩单!B82,成绩单!AO82&gt;=成绩单!C82),90,))</f>
        <v/>
      </c>
      <c r="G81" s="38" t="str">
        <f>IF(OR($C81="",$C81=0),"",IF(AND(成绩单!AN82&gt;=成绩单!D82,成绩单!AO82&gt;=成绩单!E82),90,))</f>
        <v/>
      </c>
      <c r="H81" s="38" t="str">
        <f>IF(OR($C81="",$C81=0),"",IF(AVERAGEA(成绩单!AN82:AO82)&gt;=85,90,))</f>
        <v/>
      </c>
      <c r="I81" s="38" t="str">
        <f>IF(OR($C81="",$C81=0),"",IF(AND(K81&gt;=85,成绩单!AN82&gt;=70,成绩单!AO82&gt;=70),90,0))</f>
        <v/>
      </c>
      <c r="J81" s="38" t="str">
        <f>IF(OR($C81="",$C81=0),"",IF(AND(L81&gt;=85,成绩单!AN82&gt;=70,成绩单!AO82&gt;=70),90,0))</f>
        <v/>
      </c>
      <c r="K81" s="43" t="str">
        <f>IF(OR($C81="",$C81=0),"",SUM(成绩单!J82:K82,成绩单!R82:S82,成绩单!AB82:AC82,成绩单!AN82:AO82)/8)</f>
        <v/>
      </c>
      <c r="L81" s="43" t="str">
        <f>IF(OR($C81="",$C81=0),"",SUM(成绩单!H82:AO82)/(COUNTA(成绩单!H82:AO82)+COUNTBLANK(成绩单!H82:AO82)))</f>
        <v/>
      </c>
      <c r="M81" s="44" t="str">
        <f t="shared" si="6"/>
        <v/>
      </c>
      <c r="Q81" s="32" t="b">
        <f>ISTEXT(成绩单!AN82)</f>
        <v>0</v>
      </c>
      <c r="R81" s="32" t="b">
        <f>ISTEXT(成绩单!AO82)</f>
        <v>0</v>
      </c>
      <c r="S81" s="32">
        <f>IF(Q81=TRUE,成绩单!AN82,IF(R81=TRUE,成绩单!AO82,0))</f>
        <v>0</v>
      </c>
      <c r="T81" s="32">
        <f>IF(AND(COUNTIF(成绩单!H82:AO82,"作弊")&gt;0,OR(成绩单!AN82&lt;90,成绩单!AO82&lt;90)),"末班",0)</f>
        <v>0</v>
      </c>
    </row>
    <row r="82" spans="1:20">
      <c r="A82" s="17"/>
      <c r="B82" s="36" t="str">
        <f>IF(成绩单!F83&gt;0,成绩单!F83,"")</f>
        <v/>
      </c>
      <c r="C82" s="18" t="str">
        <f>IF(成绩单!G83="","",成绩单!G83)</f>
        <v/>
      </c>
      <c r="D82" s="37" t="str">
        <f t="shared" si="5"/>
        <v/>
      </c>
      <c r="E82" s="37"/>
      <c r="F82" s="38" t="str">
        <f>IF(OR($C82="",$C82=0),"",IF(AND(成绩单!AN83&gt;=成绩单!B83,成绩单!AO83&gt;=成绩单!C83),90,))</f>
        <v/>
      </c>
      <c r="G82" s="38" t="str">
        <f>IF(OR($C82="",$C82=0),"",IF(AND(成绩单!AN83&gt;=成绩单!D83,成绩单!AO83&gt;=成绩单!E83),90,))</f>
        <v/>
      </c>
      <c r="H82" s="38" t="str">
        <f>IF(OR($C82="",$C82=0),"",IF(AVERAGEA(成绩单!AN83:AO83)&gt;=85,90,))</f>
        <v/>
      </c>
      <c r="I82" s="38" t="str">
        <f>IF(OR($C82="",$C82=0),"",IF(AND(K82&gt;=85,成绩单!AN83&gt;=70,成绩单!AO83&gt;=70),90,0))</f>
        <v/>
      </c>
      <c r="J82" s="38" t="str">
        <f>IF(OR($C82="",$C82=0),"",IF(AND(L82&gt;=85,成绩单!AN83&gt;=70,成绩单!AO83&gt;=70),90,0))</f>
        <v/>
      </c>
      <c r="K82" s="43" t="str">
        <f>IF(OR($C82="",$C82=0),"",SUM(成绩单!J83:K83,成绩单!R83:S83,成绩单!AB83:AC83,成绩单!AN83:AO83)/8)</f>
        <v/>
      </c>
      <c r="L82" s="43" t="str">
        <f>IF(OR($C82="",$C82=0),"",SUM(成绩单!H83:AO83)/(COUNTA(成绩单!H83:AO83)+COUNTBLANK(成绩单!H83:AO83)))</f>
        <v/>
      </c>
      <c r="M82" s="44" t="str">
        <f t="shared" si="6"/>
        <v/>
      </c>
      <c r="Q82" s="32" t="b">
        <f>ISTEXT(成绩单!AN83)</f>
        <v>0</v>
      </c>
      <c r="R82" s="32" t="b">
        <f>ISTEXT(成绩单!AO83)</f>
        <v>0</v>
      </c>
      <c r="S82" s="32">
        <f>IF(Q82=TRUE,成绩单!AN83,IF(R82=TRUE,成绩单!AO83,0))</f>
        <v>0</v>
      </c>
      <c r="T82" s="32">
        <f>IF(AND(COUNTIF(成绩单!H83:AO83,"作弊")&gt;0,OR(成绩单!AN83&lt;90,成绩单!AO83&lt;90)),"末班",0)</f>
        <v>0</v>
      </c>
    </row>
    <row r="83" spans="1:20">
      <c r="A83" s="17"/>
      <c r="B83" s="36" t="str">
        <f>IF(成绩单!F84&gt;0,成绩单!F84,"")</f>
        <v/>
      </c>
      <c r="C83" s="18" t="str">
        <f>IF(成绩单!G84="","",成绩单!G84)</f>
        <v/>
      </c>
      <c r="D83" s="37" t="str">
        <f t="shared" si="5"/>
        <v/>
      </c>
      <c r="E83" s="37"/>
      <c r="F83" s="38" t="str">
        <f>IF(OR($C83="",$C83=0),"",IF(AND(成绩单!AN84&gt;=成绩单!B84,成绩单!AO84&gt;=成绩单!C84),90,))</f>
        <v/>
      </c>
      <c r="G83" s="38" t="str">
        <f>IF(OR($C83="",$C83=0),"",IF(AND(成绩单!AN84&gt;=成绩单!D84,成绩单!AO84&gt;=成绩单!E84),90,))</f>
        <v/>
      </c>
      <c r="H83" s="38" t="str">
        <f>IF(OR($C83="",$C83=0),"",IF(AVERAGEA(成绩单!AN84:AO84)&gt;=85,90,))</f>
        <v/>
      </c>
      <c r="I83" s="38" t="str">
        <f>IF(OR($C83="",$C83=0),"",IF(AND(K83&gt;=85,成绩单!AN84&gt;=70,成绩单!AO84&gt;=70),90,0))</f>
        <v/>
      </c>
      <c r="J83" s="38" t="str">
        <f>IF(OR($C83="",$C83=0),"",IF(AND(L83&gt;=85,成绩单!AN84&gt;=70,成绩单!AO84&gt;=70),90,0))</f>
        <v/>
      </c>
      <c r="K83" s="43" t="str">
        <f>IF(OR($C83="",$C83=0),"",SUM(成绩单!J84:K84,成绩单!R84:S84,成绩单!AB84:AC84,成绩单!AN84:AO84)/8)</f>
        <v/>
      </c>
      <c r="L83" s="43" t="str">
        <f>IF(OR($C83="",$C83=0),"",SUM(成绩单!H84:AO84)/(COUNTA(成绩单!H84:AO84)+COUNTBLANK(成绩单!H84:AO84)))</f>
        <v/>
      </c>
      <c r="M83" s="44" t="str">
        <f t="shared" si="6"/>
        <v/>
      </c>
      <c r="Q83" s="32" t="b">
        <f>ISTEXT(成绩单!AN84)</f>
        <v>0</v>
      </c>
      <c r="R83" s="32" t="b">
        <f>ISTEXT(成绩单!AO84)</f>
        <v>0</v>
      </c>
      <c r="S83" s="32">
        <f>IF(Q83=TRUE,成绩单!AN84,IF(R83=TRUE,成绩单!AO84,0))</f>
        <v>0</v>
      </c>
      <c r="T83" s="32">
        <f>IF(AND(COUNTIF(成绩单!H84:AO84,"作弊")&gt;0,OR(成绩单!AN84&lt;90,成绩单!AO84&lt;90)),"末班",0)</f>
        <v>0</v>
      </c>
    </row>
    <row r="84" spans="1:20">
      <c r="A84" s="17"/>
      <c r="B84" s="36" t="str">
        <f>IF(成绩单!F85&gt;0,成绩单!F85,"")</f>
        <v/>
      </c>
      <c r="C84" s="18" t="str">
        <f>IF(成绩单!G85="","",成绩单!G85)</f>
        <v/>
      </c>
      <c r="D84" s="37" t="str">
        <f t="shared" si="5"/>
        <v/>
      </c>
      <c r="E84" s="37"/>
      <c r="F84" s="38" t="str">
        <f>IF(OR($C84="",$C84=0),"",IF(AND(成绩单!AN85&gt;=成绩单!B85,成绩单!AO85&gt;=成绩单!C85),90,))</f>
        <v/>
      </c>
      <c r="G84" s="38" t="str">
        <f>IF(OR($C84="",$C84=0),"",IF(AND(成绩单!AN85&gt;=成绩单!D85,成绩单!AO85&gt;=成绩单!E85),90,))</f>
        <v/>
      </c>
      <c r="H84" s="38" t="str">
        <f>IF(OR($C84="",$C84=0),"",IF(AVERAGEA(成绩单!AN85:AO85)&gt;=85,90,))</f>
        <v/>
      </c>
      <c r="I84" s="38" t="str">
        <f>IF(OR($C84="",$C84=0),"",IF(AND(K84&gt;=85,成绩单!AN85&gt;=70,成绩单!AO85&gt;=70),90,0))</f>
        <v/>
      </c>
      <c r="J84" s="38" t="str">
        <f>IF(OR($C84="",$C84=0),"",IF(AND(L84&gt;=85,成绩单!AN85&gt;=70,成绩单!AO85&gt;=70),90,0))</f>
        <v/>
      </c>
      <c r="K84" s="43" t="str">
        <f>IF(OR($C84="",$C84=0),"",SUM(成绩单!J85:K85,成绩单!R85:S85,成绩单!AB85:AC85,成绩单!AN85:AO85)/8)</f>
        <v/>
      </c>
      <c r="L84" s="43" t="str">
        <f>IF(OR($C84="",$C84=0),"",SUM(成绩单!H85:AO85)/(COUNTA(成绩单!H85:AO85)+COUNTBLANK(成绩单!H85:AO85)))</f>
        <v/>
      </c>
      <c r="M84" s="44" t="str">
        <f t="shared" si="6"/>
        <v/>
      </c>
      <c r="Q84" s="32" t="b">
        <f>ISTEXT(成绩单!AN85)</f>
        <v>0</v>
      </c>
      <c r="R84" s="32" t="b">
        <f>ISTEXT(成绩单!AO85)</f>
        <v>0</v>
      </c>
      <c r="S84" s="32">
        <f>IF(Q84=TRUE,成绩单!AN85,IF(R84=TRUE,成绩单!AO85,0))</f>
        <v>0</v>
      </c>
      <c r="T84" s="32">
        <f>IF(AND(COUNTIF(成绩单!H85:AO85,"作弊")&gt;0,OR(成绩单!AN85&lt;90,成绩单!AO85&lt;90)),"末班",0)</f>
        <v>0</v>
      </c>
    </row>
    <row r="85" spans="1:20">
      <c r="A85" s="17" t="s">
        <v>66</v>
      </c>
      <c r="B85" s="36" t="str">
        <f>IF(成绩单!F86&gt;0,成绩单!F86,"")</f>
        <v/>
      </c>
      <c r="C85" s="18" t="str">
        <f>IF(成绩单!G86="","",成绩单!G86)</f>
        <v/>
      </c>
      <c r="D85" s="37" t="str">
        <f t="shared" si="5"/>
        <v/>
      </c>
      <c r="E85" s="37"/>
      <c r="F85" s="38" t="str">
        <f>IF(OR($C85="",$C85=0),"",IF(AND(成绩单!AN86&gt;=成绩单!B86,成绩单!AO86&gt;=成绩单!C86),90,))</f>
        <v/>
      </c>
      <c r="G85" s="38" t="str">
        <f>IF(OR($C85="",$C85=0),"",IF(AND(成绩单!AN86&gt;=成绩单!D86,成绩单!AO86&gt;=成绩单!E86),90,))</f>
        <v/>
      </c>
      <c r="H85" s="38" t="str">
        <f>IF(OR($C85="",$C85=0),"",IF(AVERAGEA(成绩单!AN86:AO86)&gt;=85,90,))</f>
        <v/>
      </c>
      <c r="I85" s="38" t="str">
        <f>IF(OR($C85="",$C85=0),"",IF(AND(K85&gt;=85,成绩单!AN86&gt;=70,成绩单!AO86&gt;=70),90,0))</f>
        <v/>
      </c>
      <c r="J85" s="38" t="str">
        <f>IF(OR($C85="",$C85=0),"",IF(AND(L85&gt;=85,成绩单!AN86&gt;=70,成绩单!AO86&gt;=70),90,0))</f>
        <v/>
      </c>
      <c r="K85" s="43" t="str">
        <f>IF(OR($C85="",$C85=0),"",SUM(成绩单!J86:K86,成绩单!R86:S86,成绩单!AB86:AC86,成绩单!AN86:AO86)/8)</f>
        <v/>
      </c>
      <c r="L85" s="43" t="str">
        <f>IF(OR($C85="",$C85=0),"",SUM(成绩单!H86:AO86)/(COUNTA(成绩单!H86:AO86)+COUNTBLANK(成绩单!H86:AO86)))</f>
        <v/>
      </c>
      <c r="M85" s="44" t="str">
        <f t="shared" si="6"/>
        <v/>
      </c>
      <c r="Q85" s="32" t="b">
        <f>ISTEXT(成绩单!AN86)</f>
        <v>0</v>
      </c>
      <c r="R85" s="32" t="b">
        <f>ISTEXT(成绩单!AO86)</f>
        <v>0</v>
      </c>
      <c r="S85" s="32">
        <f>IF(Q85=TRUE,成绩单!AN86,IF(R85=TRUE,成绩单!AO86,0))</f>
        <v>0</v>
      </c>
      <c r="T85" s="32">
        <f>IF(AND(COUNTIF(成绩单!H86:AO86,"作弊")&gt;0,OR(成绩单!AN86&lt;90,成绩单!AO86&lt;90)),"末班",0)</f>
        <v>0</v>
      </c>
    </row>
    <row r="86" spans="1:20">
      <c r="A86" s="17"/>
      <c r="B86" s="36" t="str">
        <f>IF(成绩单!F87&gt;0,成绩单!F87,"")</f>
        <v/>
      </c>
      <c r="C86" s="18" t="str">
        <f>IF(成绩单!G87="","",成绩单!G87)</f>
        <v/>
      </c>
      <c r="D86" s="37" t="str">
        <f t="shared" si="5"/>
        <v/>
      </c>
      <c r="E86" s="37"/>
      <c r="F86" s="38" t="str">
        <f>IF(OR($C86="",$C86=0),"",IF(AND(成绩单!AN87&gt;=成绩单!B87,成绩单!AO87&gt;=成绩单!C87),90,))</f>
        <v/>
      </c>
      <c r="G86" s="38" t="str">
        <f>IF(OR($C86="",$C86=0),"",IF(AND(成绩单!AN87&gt;=成绩单!D87,成绩单!AO87&gt;=成绩单!E87),90,))</f>
        <v/>
      </c>
      <c r="H86" s="38" t="str">
        <f>IF(OR($C86="",$C86=0),"",IF(AVERAGEA(成绩单!AN87:AO87)&gt;=85,90,))</f>
        <v/>
      </c>
      <c r="I86" s="38" t="str">
        <f>IF(OR($C86="",$C86=0),"",IF(AND(K86&gt;=85,成绩单!AN87&gt;=70,成绩单!AO87&gt;=70),90,0))</f>
        <v/>
      </c>
      <c r="J86" s="38" t="str">
        <f>IF(OR($C86="",$C86=0),"",IF(AND(L86&gt;=85,成绩单!AN87&gt;=70,成绩单!AO87&gt;=70),90,0))</f>
        <v/>
      </c>
      <c r="K86" s="43" t="str">
        <f>IF(OR($C86="",$C86=0),"",SUM(成绩单!J87:K87,成绩单!R87:S87,成绩单!AB87:AC87,成绩单!AN87:AO87)/8)</f>
        <v/>
      </c>
      <c r="L86" s="43" t="str">
        <f>IF(OR($C86="",$C86=0),"",SUM(成绩单!H87:AO87)/(COUNTA(成绩单!H87:AO87)+COUNTBLANK(成绩单!H87:AO87)))</f>
        <v/>
      </c>
      <c r="M86" s="44" t="str">
        <f t="shared" si="6"/>
        <v/>
      </c>
      <c r="Q86" s="32" t="b">
        <f>ISTEXT(成绩单!AN87)</f>
        <v>0</v>
      </c>
      <c r="R86" s="32" t="b">
        <f>ISTEXT(成绩单!AO87)</f>
        <v>0</v>
      </c>
      <c r="S86" s="32">
        <f>IF(Q86=TRUE,成绩单!AN87,IF(R86=TRUE,成绩单!AO87,0))</f>
        <v>0</v>
      </c>
      <c r="T86" s="32">
        <f>IF(AND(COUNTIF(成绩单!H87:AO87,"作弊")&gt;0,OR(成绩单!AN87&lt;90,成绩单!AO87&lt;90)),"末班",0)</f>
        <v>0</v>
      </c>
    </row>
    <row r="87" spans="1:20">
      <c r="A87" s="17"/>
      <c r="B87" s="36" t="str">
        <f>IF(成绩单!F88&gt;0,成绩单!F88,"")</f>
        <v/>
      </c>
      <c r="C87" s="18" t="str">
        <f>IF(成绩单!G88="","",成绩单!G88)</f>
        <v/>
      </c>
      <c r="D87" s="37" t="str">
        <f t="shared" si="5"/>
        <v/>
      </c>
      <c r="E87" s="37"/>
      <c r="F87" s="38" t="str">
        <f>IF(OR($C87="",$C87=0),"",IF(AND(成绩单!AN88&gt;=成绩单!B88,成绩单!AO88&gt;=成绩单!C88),90,))</f>
        <v/>
      </c>
      <c r="G87" s="38" t="str">
        <f>IF(OR($C87="",$C87=0),"",IF(AND(成绩单!AN88&gt;=成绩单!D88,成绩单!AO88&gt;=成绩单!E88),90,))</f>
        <v/>
      </c>
      <c r="H87" s="38" t="str">
        <f>IF(OR($C87="",$C87=0),"",IF(AVERAGEA(成绩单!AN88:AO88)&gt;=85,90,))</f>
        <v/>
      </c>
      <c r="I87" s="38" t="str">
        <f>IF(OR($C87="",$C87=0),"",IF(AND(K87&gt;=85,成绩单!AN88&gt;=70,成绩单!AO88&gt;=70),90,0))</f>
        <v/>
      </c>
      <c r="J87" s="38" t="str">
        <f>IF(OR($C87="",$C87=0),"",IF(AND(L87&gt;=85,成绩单!AN88&gt;=70,成绩单!AO88&gt;=70),90,0))</f>
        <v/>
      </c>
      <c r="K87" s="43" t="str">
        <f>IF(OR($C87="",$C87=0),"",SUM(成绩单!J88:K88,成绩单!R88:S88,成绩单!AB88:AC88,成绩单!AN88:AO88)/8)</f>
        <v/>
      </c>
      <c r="L87" s="43" t="str">
        <f>IF(OR($C87="",$C87=0),"",SUM(成绩单!H88:AO88)/(COUNTA(成绩单!H88:AO88)+COUNTBLANK(成绩单!H88:AO88)))</f>
        <v/>
      </c>
      <c r="M87" s="44" t="str">
        <f t="shared" si="6"/>
        <v/>
      </c>
      <c r="Q87" s="32" t="b">
        <f>ISTEXT(成绩单!AN88)</f>
        <v>0</v>
      </c>
      <c r="R87" s="32" t="b">
        <f>ISTEXT(成绩单!AO88)</f>
        <v>0</v>
      </c>
      <c r="S87" s="32">
        <f>IF(Q87=TRUE,成绩单!AN88,IF(R87=TRUE,成绩单!AO88,0))</f>
        <v>0</v>
      </c>
      <c r="T87" s="32">
        <f>IF(AND(COUNTIF(成绩单!H88:AO88,"作弊")&gt;0,OR(成绩单!AN88&lt;90,成绩单!AO88&lt;90)),"末班",0)</f>
        <v>0</v>
      </c>
    </row>
    <row r="88" spans="1:20">
      <c r="A88" s="17"/>
      <c r="B88" s="36" t="str">
        <f>IF(成绩单!F89&gt;0,成绩单!F89,"")</f>
        <v/>
      </c>
      <c r="C88" s="18" t="str">
        <f>IF(成绩单!G89="","",成绩单!G89)</f>
        <v/>
      </c>
      <c r="D88" s="37" t="str">
        <f t="shared" si="5"/>
        <v/>
      </c>
      <c r="E88" s="37"/>
      <c r="F88" s="38" t="str">
        <f>IF(OR($C88="",$C88=0),"",IF(AND(成绩单!AN89&gt;=成绩单!B89,成绩单!AO89&gt;=成绩单!C89),90,))</f>
        <v/>
      </c>
      <c r="G88" s="38" t="str">
        <f>IF(OR($C88="",$C88=0),"",IF(AND(成绩单!AN89&gt;=成绩单!D89,成绩单!AO89&gt;=成绩单!E89),90,))</f>
        <v/>
      </c>
      <c r="H88" s="38" t="str">
        <f>IF(OR($C88="",$C88=0),"",IF(AVERAGEA(成绩单!AN89:AO89)&gt;=85,90,))</f>
        <v/>
      </c>
      <c r="I88" s="38" t="str">
        <f>IF(OR($C88="",$C88=0),"",IF(AND(K88&gt;=85,成绩单!AN89&gt;=70,成绩单!AO89&gt;=70),90,0))</f>
        <v/>
      </c>
      <c r="J88" s="38" t="str">
        <f>IF(OR($C88="",$C88=0),"",IF(AND(L88&gt;=85,成绩单!AN89&gt;=70,成绩单!AO89&gt;=70),90,0))</f>
        <v/>
      </c>
      <c r="K88" s="43" t="str">
        <f>IF(OR($C88="",$C88=0),"",SUM(成绩单!J89:K89,成绩单!R89:S89,成绩单!AB89:AC89,成绩单!AN89:AO89)/8)</f>
        <v/>
      </c>
      <c r="L88" s="43" t="str">
        <f>IF(OR($C88="",$C88=0),"",SUM(成绩单!H89:AO89)/(COUNTA(成绩单!H89:AO89)+COUNTBLANK(成绩单!H89:AO89)))</f>
        <v/>
      </c>
      <c r="M88" s="44" t="str">
        <f t="shared" si="6"/>
        <v/>
      </c>
      <c r="Q88" s="32" t="b">
        <f>ISTEXT(成绩单!AN89)</f>
        <v>0</v>
      </c>
      <c r="R88" s="32" t="b">
        <f>ISTEXT(成绩单!AO89)</f>
        <v>0</v>
      </c>
      <c r="S88" s="32">
        <f>IF(Q88=TRUE,成绩单!AN89,IF(R88=TRUE,成绩单!AO89,0))</f>
        <v>0</v>
      </c>
      <c r="T88" s="32">
        <f>IF(AND(COUNTIF(成绩单!H89:AO89,"作弊")&gt;0,OR(成绩单!AN89&lt;90,成绩单!AO89&lt;90)),"末班",0)</f>
        <v>0</v>
      </c>
    </row>
    <row r="89" spans="1:20">
      <c r="A89" s="17"/>
      <c r="B89" s="36" t="str">
        <f>IF(成绩单!F90&gt;0,成绩单!F90,"")</f>
        <v/>
      </c>
      <c r="C89" s="18" t="str">
        <f>IF(成绩单!G90="","",成绩单!G90)</f>
        <v/>
      </c>
      <c r="D89" s="37" t="str">
        <f t="shared" si="5"/>
        <v/>
      </c>
      <c r="E89" s="37"/>
      <c r="F89" s="38" t="str">
        <f>IF(OR($C89="",$C89=0),"",IF(AND(成绩单!AN90&gt;=成绩单!B90,成绩单!AO90&gt;=成绩单!C90),90,))</f>
        <v/>
      </c>
      <c r="G89" s="38" t="str">
        <f>IF(OR($C89="",$C89=0),"",IF(AND(成绩单!AN90&gt;=成绩单!D90,成绩单!AO90&gt;=成绩单!E90),90,))</f>
        <v/>
      </c>
      <c r="H89" s="38" t="str">
        <f>IF(OR($C89="",$C89=0),"",IF(AVERAGEA(成绩单!AN90:AO90)&gt;=85,90,))</f>
        <v/>
      </c>
      <c r="I89" s="38" t="str">
        <f>IF(OR($C89="",$C89=0),"",IF(AND(K89&gt;=85,成绩单!AN90&gt;=70,成绩单!AO90&gt;=70),90,0))</f>
        <v/>
      </c>
      <c r="J89" s="38" t="str">
        <f>IF(OR($C89="",$C89=0),"",IF(AND(L89&gt;=85,成绩单!AN90&gt;=70,成绩单!AO90&gt;=70),90,0))</f>
        <v/>
      </c>
      <c r="K89" s="43" t="str">
        <f>IF(OR($C89="",$C89=0),"",SUM(成绩单!J90:K90,成绩单!R90:S90,成绩单!AB90:AC90,成绩单!AN90:AO90)/8)</f>
        <v/>
      </c>
      <c r="L89" s="43" t="str">
        <f>IF(OR($C89="",$C89=0),"",SUM(成绩单!H90:AO90)/(COUNTA(成绩单!H90:AO90)+COUNTBLANK(成绩单!H90:AO90)))</f>
        <v/>
      </c>
      <c r="M89" s="44" t="str">
        <f t="shared" si="6"/>
        <v/>
      </c>
      <c r="Q89" s="32" t="b">
        <f>ISTEXT(成绩单!AN90)</f>
        <v>0</v>
      </c>
      <c r="R89" s="32" t="b">
        <f>ISTEXT(成绩单!AO90)</f>
        <v>0</v>
      </c>
      <c r="S89" s="32">
        <f>IF(Q89=TRUE,成绩单!AN90,IF(R89=TRUE,成绩单!AO90,0))</f>
        <v>0</v>
      </c>
      <c r="T89" s="32">
        <f>IF(AND(COUNTIF(成绩单!H90:AO90,"作弊")&gt;0,OR(成绩单!AN90&lt;90,成绩单!AO90&lt;90)),"末班",0)</f>
        <v>0</v>
      </c>
    </row>
    <row r="90" spans="1:20">
      <c r="A90" s="17"/>
      <c r="B90" s="36" t="str">
        <f>IF(成绩单!F91&gt;0,成绩单!F91,"")</f>
        <v/>
      </c>
      <c r="C90" s="18" t="str">
        <f>IF(成绩单!G91="","",成绩单!G91)</f>
        <v/>
      </c>
      <c r="D90" s="37" t="str">
        <f t="shared" si="5"/>
        <v/>
      </c>
      <c r="E90" s="37"/>
      <c r="F90" s="38" t="str">
        <f>IF(OR($C90="",$C90=0),"",IF(AND(成绩单!AN91&gt;=成绩单!B91,成绩单!AO91&gt;=成绩单!C91),90,))</f>
        <v/>
      </c>
      <c r="G90" s="38" t="str">
        <f>IF(OR($C90="",$C90=0),"",IF(AND(成绩单!AN91&gt;=成绩单!D91,成绩单!AO91&gt;=成绩单!E91),90,))</f>
        <v/>
      </c>
      <c r="H90" s="38" t="str">
        <f>IF(OR($C90="",$C90=0),"",IF(AVERAGEA(成绩单!AN91:AO91)&gt;=85,90,))</f>
        <v/>
      </c>
      <c r="I90" s="38" t="str">
        <f>IF(OR($C90="",$C90=0),"",IF(AND(K90&gt;=85,成绩单!AN91&gt;=70,成绩单!AO91&gt;=70),90,0))</f>
        <v/>
      </c>
      <c r="J90" s="38" t="str">
        <f>IF(OR($C90="",$C90=0),"",IF(AND(L90&gt;=85,成绩单!AN91&gt;=70,成绩单!AO91&gt;=70),90,0))</f>
        <v/>
      </c>
      <c r="K90" s="43" t="str">
        <f>IF(OR($C90="",$C90=0),"",SUM(成绩单!J91:K91,成绩单!R91:S91,成绩单!AB91:AC91,成绩单!AN91:AO91)/8)</f>
        <v/>
      </c>
      <c r="L90" s="43" t="str">
        <f>IF(OR($C90="",$C90=0),"",SUM(成绩单!H91:AO91)/(COUNTA(成绩单!H91:AO91)+COUNTBLANK(成绩单!H91:AO91)))</f>
        <v/>
      </c>
      <c r="M90" s="44" t="str">
        <f t="shared" si="6"/>
        <v/>
      </c>
      <c r="Q90" s="32" t="b">
        <f>ISTEXT(成绩单!AN91)</f>
        <v>0</v>
      </c>
      <c r="R90" s="32" t="b">
        <f>ISTEXT(成绩单!AO91)</f>
        <v>0</v>
      </c>
      <c r="S90" s="32">
        <f>IF(Q90=TRUE,成绩单!AN91,IF(R90=TRUE,成绩单!AO91,0))</f>
        <v>0</v>
      </c>
      <c r="T90" s="32">
        <f>IF(AND(COUNTIF(成绩单!H91:AO91,"作弊")&gt;0,OR(成绩单!AN91&lt;90,成绩单!AO91&lt;90)),"末班",0)</f>
        <v>0</v>
      </c>
    </row>
    <row r="91" spans="1:20">
      <c r="A91" s="17"/>
      <c r="B91" s="36" t="str">
        <f>IF(成绩单!F92&gt;0,成绩单!F92,"")</f>
        <v/>
      </c>
      <c r="C91" s="18" t="str">
        <f>IF(成绩单!G92="","",成绩单!G92)</f>
        <v/>
      </c>
      <c r="D91" s="37" t="str">
        <f t="shared" si="5"/>
        <v/>
      </c>
      <c r="E91" s="37"/>
      <c r="F91" s="38" t="str">
        <f>IF(OR($C91="",$C91=0),"",IF(AND(成绩单!AN92&gt;=成绩单!B92,成绩单!AO92&gt;=成绩单!C92),90,))</f>
        <v/>
      </c>
      <c r="G91" s="38" t="str">
        <f>IF(OR($C91="",$C91=0),"",IF(AND(成绩单!AN92&gt;=成绩单!D92,成绩单!AO92&gt;=成绩单!E92),90,))</f>
        <v/>
      </c>
      <c r="H91" s="38" t="str">
        <f>IF(OR($C91="",$C91=0),"",IF(AVERAGEA(成绩单!AN92:AO92)&gt;=85,90,))</f>
        <v/>
      </c>
      <c r="I91" s="38" t="str">
        <f>IF(OR($C91="",$C91=0),"",IF(AND(K91&gt;=85,成绩单!AN92&gt;=70,成绩单!AO92&gt;=70),90,0))</f>
        <v/>
      </c>
      <c r="J91" s="38" t="str">
        <f>IF(OR($C91="",$C91=0),"",IF(AND(L91&gt;=85,成绩单!AN92&gt;=70,成绩单!AO92&gt;=70),90,0))</f>
        <v/>
      </c>
      <c r="K91" s="43" t="str">
        <f>IF(OR($C91="",$C91=0),"",SUM(成绩单!J92:K92,成绩单!R92:S92,成绩单!AB92:AC92,成绩单!AN92:AO92)/8)</f>
        <v/>
      </c>
      <c r="L91" s="43" t="str">
        <f>IF(OR($C91="",$C91=0),"",SUM(成绩单!H92:AO92)/(COUNTA(成绩单!H92:AO92)+COUNTBLANK(成绩单!H92:AO92)))</f>
        <v/>
      </c>
      <c r="M91" s="44" t="str">
        <f t="shared" si="6"/>
        <v/>
      </c>
      <c r="Q91" s="32" t="b">
        <f>ISTEXT(成绩单!AN92)</f>
        <v>0</v>
      </c>
      <c r="R91" s="32" t="b">
        <f>ISTEXT(成绩单!AO92)</f>
        <v>0</v>
      </c>
      <c r="S91" s="32">
        <f>IF(Q91=TRUE,成绩单!AN92,IF(R91=TRUE,成绩单!AO92,0))</f>
        <v>0</v>
      </c>
      <c r="T91" s="32">
        <f>IF(AND(COUNTIF(成绩单!H92:AO92,"作弊")&gt;0,OR(成绩单!AN92&lt;90,成绩单!AO92&lt;90)),"末班",0)</f>
        <v>0</v>
      </c>
    </row>
    <row r="92" s="32" customFormat="1" spans="1:13">
      <c r="A92" s="47"/>
      <c r="B92" s="47"/>
      <c r="C92" s="47"/>
      <c r="D92" s="47"/>
      <c r="E92" s="47"/>
      <c r="M92" s="34"/>
    </row>
    <row r="93" s="32" customFormat="1" spans="1:13">
      <c r="A93" s="47"/>
      <c r="B93" s="47"/>
      <c r="C93" s="47"/>
      <c r="D93" s="47"/>
      <c r="E93" s="47"/>
      <c r="M93" s="34"/>
    </row>
    <row r="94" s="32" customFormat="1" spans="1:13">
      <c r="A94" s="48"/>
      <c r="B94" s="47"/>
      <c r="C94" s="47"/>
      <c r="D94" s="47"/>
      <c r="E94" s="47"/>
      <c r="M94" s="34"/>
    </row>
    <row r="95" s="32" customFormat="1" spans="1:13">
      <c r="A95" s="48"/>
      <c r="B95" s="47"/>
      <c r="C95" s="47"/>
      <c r="D95" s="47"/>
      <c r="E95" s="47"/>
      <c r="M95" s="34"/>
    </row>
    <row r="96" s="32" customFormat="1" spans="1:13">
      <c r="A96" s="48"/>
      <c r="B96" s="47"/>
      <c r="C96" s="47"/>
      <c r="D96" s="47"/>
      <c r="E96" s="47"/>
      <c r="M96" s="34"/>
    </row>
    <row r="97" s="32" customFormat="1" spans="1:13">
      <c r="A97" s="48"/>
      <c r="B97" s="47"/>
      <c r="C97" s="47"/>
      <c r="D97" s="47"/>
      <c r="E97" s="47"/>
      <c r="M97" s="34"/>
    </row>
    <row r="98" s="32" customFormat="1" spans="1:13">
      <c r="A98" s="48"/>
      <c r="B98" s="47"/>
      <c r="C98" s="47"/>
      <c r="D98" s="47"/>
      <c r="E98" s="47"/>
      <c r="M98" s="34"/>
    </row>
    <row r="99" s="32" customFormat="1" spans="1:13">
      <c r="A99" s="48"/>
      <c r="B99" s="47"/>
      <c r="C99" s="47"/>
      <c r="D99" s="47"/>
      <c r="E99" s="47"/>
      <c r="M99" s="34"/>
    </row>
    <row r="100" s="32" customFormat="1" spans="1:13">
      <c r="A100" s="48"/>
      <c r="B100" s="47"/>
      <c r="C100" s="47"/>
      <c r="D100" s="47"/>
      <c r="E100" s="47"/>
      <c r="M100" s="34"/>
    </row>
    <row r="101" s="32" customFormat="1" spans="1:13">
      <c r="A101" s="48"/>
      <c r="B101" s="47"/>
      <c r="C101" s="47"/>
      <c r="D101" s="47"/>
      <c r="E101" s="47"/>
      <c r="M101" s="34"/>
    </row>
    <row r="102" s="32" customFormat="1" spans="1:13">
      <c r="A102" s="48"/>
      <c r="B102" s="47"/>
      <c r="C102" s="47"/>
      <c r="D102" s="47"/>
      <c r="E102" s="47"/>
      <c r="M102" s="34"/>
    </row>
    <row r="103" s="32" customFormat="1" spans="1:13">
      <c r="A103" s="48"/>
      <c r="B103" s="47"/>
      <c r="C103" s="47"/>
      <c r="D103" s="47"/>
      <c r="E103" s="47"/>
      <c r="M103" s="34"/>
    </row>
    <row r="104" s="32" customFormat="1" spans="1:13">
      <c r="A104" s="48"/>
      <c r="B104" s="47"/>
      <c r="C104" s="47"/>
      <c r="D104" s="47"/>
      <c r="E104" s="47"/>
      <c r="M104" s="34"/>
    </row>
    <row r="105" s="32" customFormat="1" spans="1:13">
      <c r="A105" s="48"/>
      <c r="B105" s="47"/>
      <c r="C105" s="47"/>
      <c r="D105" s="47"/>
      <c r="E105" s="47"/>
      <c r="M105" s="34"/>
    </row>
    <row r="106" s="32" customFormat="1" spans="1:13">
      <c r="A106" s="48"/>
      <c r="B106" s="47"/>
      <c r="C106" s="47"/>
      <c r="D106" s="47"/>
      <c r="E106" s="47"/>
      <c r="M106" s="34"/>
    </row>
    <row r="107" s="32" customFormat="1" spans="1:13">
      <c r="A107" s="48"/>
      <c r="B107" s="47"/>
      <c r="C107" s="47"/>
      <c r="D107" s="47"/>
      <c r="E107" s="47"/>
      <c r="M107" s="34"/>
    </row>
    <row r="108" s="32" customFormat="1" spans="1:13">
      <c r="A108" s="48"/>
      <c r="B108" s="47"/>
      <c r="C108" s="47"/>
      <c r="D108" s="47"/>
      <c r="E108" s="47"/>
      <c r="M108" s="34"/>
    </row>
    <row r="109" s="32" customFormat="1" spans="1:13">
      <c r="A109" s="48"/>
      <c r="B109" s="47"/>
      <c r="C109" s="47"/>
      <c r="D109" s="48"/>
      <c r="E109" s="48"/>
      <c r="M109" s="34"/>
    </row>
    <row r="110" s="32" customFormat="1" spans="1:13">
      <c r="A110" s="48"/>
      <c r="B110" s="47"/>
      <c r="C110" s="47"/>
      <c r="D110" s="48"/>
      <c r="E110" s="48"/>
      <c r="M110" s="34"/>
    </row>
    <row r="111" s="32" customFormat="1" spans="2:13">
      <c r="B111" s="47"/>
      <c r="C111" s="48"/>
      <c r="D111" s="48"/>
      <c r="E111" s="48"/>
      <c r="M111" s="34"/>
    </row>
    <row r="112" s="32" customFormat="1" spans="2:13">
      <c r="B112" s="48"/>
      <c r="C112" s="48"/>
      <c r="D112" s="48"/>
      <c r="E112" s="48"/>
      <c r="M112" s="34"/>
    </row>
    <row r="113" s="32" customFormat="1" spans="2:13">
      <c r="B113" s="48"/>
      <c r="C113" s="48"/>
      <c r="D113" s="48"/>
      <c r="E113" s="48"/>
      <c r="M113" s="34"/>
    </row>
    <row r="114" s="32" customFormat="1" spans="2:13">
      <c r="B114" s="48"/>
      <c r="C114" s="48"/>
      <c r="D114" s="48"/>
      <c r="E114" s="48"/>
      <c r="M114" s="34"/>
    </row>
    <row r="115" s="32" customFormat="1" spans="2:13">
      <c r="B115" s="48"/>
      <c r="C115" s="48"/>
      <c r="D115" s="48"/>
      <c r="E115" s="48"/>
      <c r="M115" s="34"/>
    </row>
    <row r="116" s="32" customFormat="1" spans="2:13">
      <c r="B116" s="48"/>
      <c r="C116" s="48"/>
      <c r="D116" s="48"/>
      <c r="E116" s="48"/>
      <c r="M116" s="34"/>
    </row>
    <row r="117" s="32" customFormat="1" spans="2:13">
      <c r="B117" s="48"/>
      <c r="C117" s="48"/>
      <c r="D117" s="48"/>
      <c r="E117" s="48"/>
      <c r="M117" s="34"/>
    </row>
    <row r="118" s="32" customFormat="1" spans="2:13">
      <c r="B118" s="48"/>
      <c r="C118" s="48"/>
      <c r="D118" s="48"/>
      <c r="E118" s="48"/>
      <c r="M118" s="34"/>
    </row>
    <row r="119" s="32" customFormat="1" spans="2:13">
      <c r="B119" s="48"/>
      <c r="C119" s="48"/>
      <c r="D119" s="48"/>
      <c r="E119" s="48"/>
      <c r="M119" s="34"/>
    </row>
    <row r="120" s="32" customFormat="1" spans="2:13">
      <c r="B120" s="48"/>
      <c r="C120" s="48"/>
      <c r="D120" s="48"/>
      <c r="E120" s="48"/>
      <c r="M120" s="34"/>
    </row>
    <row r="121" s="32" customFormat="1" spans="2:13">
      <c r="B121" s="48"/>
      <c r="C121" s="48"/>
      <c r="D121" s="48"/>
      <c r="E121" s="48"/>
      <c r="M121" s="34"/>
    </row>
    <row r="122" s="32" customFormat="1" spans="2:13">
      <c r="B122" s="48"/>
      <c r="C122" s="48"/>
      <c r="D122" s="48"/>
      <c r="E122" s="48"/>
      <c r="M122" s="34"/>
    </row>
    <row r="123" s="32" customFormat="1" spans="2:13">
      <c r="B123" s="48"/>
      <c r="C123" s="48"/>
      <c r="D123" s="48"/>
      <c r="E123" s="48"/>
      <c r="M123" s="34"/>
    </row>
    <row r="124" s="32" customFormat="1" spans="2:13">
      <c r="B124" s="48"/>
      <c r="C124" s="48"/>
      <c r="D124" s="48"/>
      <c r="E124" s="48"/>
      <c r="M124" s="34"/>
    </row>
    <row r="125" s="32" customFormat="1" spans="2:13">
      <c r="B125" s="48"/>
      <c r="C125" s="48"/>
      <c r="D125" s="48"/>
      <c r="E125" s="48"/>
      <c r="M125" s="34"/>
    </row>
    <row r="126" s="32" customFormat="1" spans="2:13">
      <c r="B126" s="48"/>
      <c r="C126" s="48"/>
      <c r="D126" s="48"/>
      <c r="E126" s="48"/>
      <c r="M126" s="34"/>
    </row>
    <row r="127" s="32" customFormat="1" spans="2:13">
      <c r="B127" s="48"/>
      <c r="C127" s="48"/>
      <c r="D127" s="48"/>
      <c r="E127" s="48"/>
      <c r="M127" s="34"/>
    </row>
    <row r="128" s="32" customFormat="1" spans="2:13">
      <c r="B128" s="48"/>
      <c r="C128" s="48"/>
      <c r="D128" s="48"/>
      <c r="E128" s="48"/>
      <c r="M128" s="34"/>
    </row>
    <row r="129" s="32" customFormat="1" spans="2:13">
      <c r="B129" s="48"/>
      <c r="C129" s="48"/>
      <c r="D129" s="48"/>
      <c r="E129" s="48"/>
      <c r="M129" s="34"/>
    </row>
    <row r="130" s="32" customFormat="1" spans="2:13">
      <c r="B130" s="48"/>
      <c r="C130" s="48"/>
      <c r="D130" s="48"/>
      <c r="E130" s="48"/>
      <c r="M130" s="34"/>
    </row>
    <row r="131" s="32" customFormat="1" spans="2:13">
      <c r="B131" s="48"/>
      <c r="C131" s="48"/>
      <c r="D131" s="48"/>
      <c r="E131" s="48"/>
      <c r="M131" s="34"/>
    </row>
    <row r="132" s="32" customFormat="1" spans="2:13">
      <c r="B132" s="48"/>
      <c r="C132" s="48"/>
      <c r="D132" s="48"/>
      <c r="E132" s="48"/>
      <c r="M132" s="34"/>
    </row>
    <row r="133" s="32" customFormat="1" spans="2:13">
      <c r="B133" s="48"/>
      <c r="C133" s="48"/>
      <c r="D133" s="48"/>
      <c r="E133" s="48"/>
      <c r="M133" s="34"/>
    </row>
    <row r="134" s="32" customFormat="1" spans="2:13">
      <c r="B134" s="48"/>
      <c r="C134" s="48"/>
      <c r="D134" s="48"/>
      <c r="E134" s="48"/>
      <c r="M134" s="34"/>
    </row>
    <row r="135" s="32" customFormat="1" spans="2:13">
      <c r="B135" s="48"/>
      <c r="C135" s="48"/>
      <c r="D135" s="48"/>
      <c r="E135" s="48"/>
      <c r="M135" s="34"/>
    </row>
    <row r="136" s="32" customFormat="1" spans="2:13">
      <c r="B136" s="48"/>
      <c r="C136" s="48"/>
      <c r="D136" s="48"/>
      <c r="E136" s="48"/>
      <c r="M136" s="34"/>
    </row>
    <row r="137" s="32" customFormat="1" spans="2:13">
      <c r="B137" s="48"/>
      <c r="C137" s="48"/>
      <c r="D137" s="48"/>
      <c r="E137" s="48"/>
      <c r="M137" s="34"/>
    </row>
    <row r="138" s="32" customFormat="1" spans="2:13">
      <c r="B138" s="48"/>
      <c r="C138" s="48"/>
      <c r="D138" s="48"/>
      <c r="E138" s="48"/>
      <c r="M138" s="34"/>
    </row>
    <row r="139" s="32" customFormat="1" spans="2:13">
      <c r="B139" s="48"/>
      <c r="C139" s="48"/>
      <c r="D139" s="48"/>
      <c r="E139" s="48"/>
      <c r="M139" s="34"/>
    </row>
    <row r="140" s="32" customFormat="1" spans="2:13">
      <c r="B140" s="48"/>
      <c r="C140" s="48"/>
      <c r="D140" s="48"/>
      <c r="E140" s="48"/>
      <c r="M140" s="34"/>
    </row>
    <row r="141" s="32" customFormat="1" spans="2:13">
      <c r="B141" s="48"/>
      <c r="C141" s="48"/>
      <c r="D141" s="48"/>
      <c r="E141" s="48"/>
      <c r="M141" s="34"/>
    </row>
    <row r="142" s="32" customFormat="1" spans="2:13">
      <c r="B142" s="48"/>
      <c r="C142" s="48"/>
      <c r="D142" s="48"/>
      <c r="E142" s="48"/>
      <c r="M142" s="34"/>
    </row>
    <row r="143" s="32" customFormat="1" spans="2:13">
      <c r="B143" s="48"/>
      <c r="C143" s="48"/>
      <c r="D143" s="48"/>
      <c r="E143" s="48"/>
      <c r="M143" s="34"/>
    </row>
    <row r="144" s="32" customFormat="1" spans="2:13">
      <c r="B144" s="48"/>
      <c r="C144" s="48"/>
      <c r="D144" s="48"/>
      <c r="E144" s="48"/>
      <c r="M144" s="34"/>
    </row>
    <row r="145" s="32" customFormat="1" spans="2:13">
      <c r="B145" s="48"/>
      <c r="C145" s="48"/>
      <c r="D145" s="48"/>
      <c r="E145" s="48"/>
      <c r="M145" s="34"/>
    </row>
    <row r="146" s="32" customFormat="1" spans="2:13">
      <c r="B146" s="48"/>
      <c r="C146" s="48"/>
      <c r="D146" s="48"/>
      <c r="E146" s="48"/>
      <c r="M146" s="34"/>
    </row>
    <row r="147" s="32" customFormat="1" spans="2:13">
      <c r="B147" s="48"/>
      <c r="C147" s="48"/>
      <c r="D147" s="48"/>
      <c r="E147" s="48"/>
      <c r="M147" s="34"/>
    </row>
    <row r="148" s="32" customFormat="1" spans="2:13">
      <c r="B148" s="48"/>
      <c r="C148" s="48"/>
      <c r="D148" s="48"/>
      <c r="E148" s="48"/>
      <c r="M148" s="34"/>
    </row>
    <row r="149" s="32" customFormat="1" spans="2:13">
      <c r="B149" s="48"/>
      <c r="C149" s="48"/>
      <c r="D149" s="48"/>
      <c r="E149" s="48"/>
      <c r="M149" s="34"/>
    </row>
    <row r="150" s="32" customFormat="1" spans="2:13">
      <c r="B150" s="48"/>
      <c r="C150" s="48"/>
      <c r="D150" s="48"/>
      <c r="E150" s="48"/>
      <c r="M150" s="34"/>
    </row>
    <row r="151" s="32" customFormat="1" spans="2:13">
      <c r="B151" s="48"/>
      <c r="C151" s="48"/>
      <c r="D151" s="48"/>
      <c r="E151" s="48"/>
      <c r="M151" s="34"/>
    </row>
    <row r="152" s="32" customFormat="1" spans="2:13">
      <c r="B152" s="48"/>
      <c r="C152" s="48"/>
      <c r="D152" s="48"/>
      <c r="E152" s="48"/>
      <c r="M152" s="34"/>
    </row>
    <row r="153" s="32" customFormat="1" spans="2:13">
      <c r="B153" s="48"/>
      <c r="C153" s="48"/>
      <c r="D153" s="48"/>
      <c r="E153" s="48"/>
      <c r="M153" s="34"/>
    </row>
    <row r="154" s="32" customFormat="1" spans="2:13">
      <c r="B154" s="48"/>
      <c r="C154" s="48"/>
      <c r="D154" s="48"/>
      <c r="E154" s="48"/>
      <c r="M154" s="34"/>
    </row>
    <row r="155" s="32" customFormat="1" spans="2:13">
      <c r="B155" s="48"/>
      <c r="C155" s="48"/>
      <c r="D155" s="48"/>
      <c r="E155" s="48"/>
      <c r="M155" s="34"/>
    </row>
    <row r="156" s="32" customFormat="1" spans="2:13">
      <c r="B156" s="48"/>
      <c r="C156" s="48"/>
      <c r="D156" s="48"/>
      <c r="E156" s="48"/>
      <c r="M156" s="34"/>
    </row>
    <row r="157" s="32" customFormat="1" spans="2:13">
      <c r="B157" s="48"/>
      <c r="C157" s="48"/>
      <c r="D157" s="48"/>
      <c r="E157" s="48"/>
      <c r="M157" s="34"/>
    </row>
    <row r="158" s="32" customFormat="1" spans="2:13">
      <c r="B158" s="48"/>
      <c r="C158" s="48"/>
      <c r="D158" s="48"/>
      <c r="E158" s="48"/>
      <c r="M158" s="34"/>
    </row>
    <row r="159" s="32" customFormat="1" spans="2:13">
      <c r="B159" s="48"/>
      <c r="C159" s="48"/>
      <c r="D159" s="48"/>
      <c r="E159" s="48"/>
      <c r="M159" s="34"/>
    </row>
    <row r="160" s="32" customFormat="1" spans="2:13">
      <c r="B160" s="48"/>
      <c r="C160" s="48"/>
      <c r="D160" s="48"/>
      <c r="E160" s="48"/>
      <c r="M160" s="34"/>
    </row>
    <row r="161" s="32" customFormat="1" spans="2:13">
      <c r="B161" s="48"/>
      <c r="C161" s="48"/>
      <c r="D161" s="48"/>
      <c r="E161" s="48"/>
      <c r="M161" s="34"/>
    </row>
    <row r="162" s="32" customFormat="1" spans="2:13">
      <c r="B162" s="48"/>
      <c r="C162" s="48"/>
      <c r="D162" s="48"/>
      <c r="E162" s="48"/>
      <c r="M162" s="34"/>
    </row>
    <row r="163" s="32" customFormat="1" spans="2:13">
      <c r="B163" s="48"/>
      <c r="C163" s="48"/>
      <c r="D163" s="48"/>
      <c r="E163" s="48"/>
      <c r="M163" s="34"/>
    </row>
    <row r="164" s="32" customFormat="1" spans="2:13">
      <c r="B164" s="48"/>
      <c r="C164" s="48"/>
      <c r="D164" s="48"/>
      <c r="E164" s="48"/>
      <c r="M164" s="34"/>
    </row>
    <row r="165" s="32" customFormat="1" spans="2:13">
      <c r="B165" s="48"/>
      <c r="C165" s="48"/>
      <c r="D165" s="48"/>
      <c r="E165" s="48"/>
      <c r="M165" s="34"/>
    </row>
    <row r="166" s="32" customFormat="1" spans="2:13">
      <c r="B166" s="48"/>
      <c r="C166" s="48"/>
      <c r="D166" s="48"/>
      <c r="E166" s="48"/>
      <c r="M166" s="34"/>
    </row>
    <row r="167" s="32" customFormat="1" spans="2:13">
      <c r="B167" s="48"/>
      <c r="C167" s="48"/>
      <c r="D167" s="48"/>
      <c r="E167" s="48"/>
      <c r="M167" s="34"/>
    </row>
    <row r="168" s="32" customFormat="1" spans="2:13">
      <c r="B168" s="48"/>
      <c r="C168" s="48"/>
      <c r="D168" s="48"/>
      <c r="E168" s="48"/>
      <c r="M168" s="34"/>
    </row>
    <row r="169" s="32" customFormat="1" spans="2:13">
      <c r="B169" s="48"/>
      <c r="C169" s="48"/>
      <c r="D169" s="48"/>
      <c r="E169" s="48"/>
      <c r="M169" s="34"/>
    </row>
    <row r="170" s="32" customFormat="1" spans="2:13">
      <c r="B170" s="48"/>
      <c r="C170" s="48"/>
      <c r="D170" s="48"/>
      <c r="E170" s="48"/>
      <c r="M170" s="34"/>
    </row>
    <row r="171" s="32" customFormat="1" spans="2:13">
      <c r="B171" s="48"/>
      <c r="C171" s="48"/>
      <c r="D171" s="48"/>
      <c r="E171" s="48"/>
      <c r="M171" s="34"/>
    </row>
    <row r="172" s="32" customFormat="1" spans="2:13">
      <c r="B172" s="48"/>
      <c r="C172" s="48"/>
      <c r="D172" s="48"/>
      <c r="E172" s="48"/>
      <c r="M172" s="34"/>
    </row>
    <row r="173" s="32" customFormat="1" spans="2:13">
      <c r="B173" s="48"/>
      <c r="C173" s="48"/>
      <c r="D173" s="48"/>
      <c r="E173" s="48"/>
      <c r="M173" s="34"/>
    </row>
    <row r="174" s="32" customFormat="1" spans="2:13">
      <c r="B174" s="48"/>
      <c r="C174" s="48"/>
      <c r="D174" s="48"/>
      <c r="E174" s="48"/>
      <c r="M174" s="34"/>
    </row>
    <row r="175" s="32" customFormat="1" spans="2:13">
      <c r="B175" s="48"/>
      <c r="C175" s="48"/>
      <c r="D175" s="48"/>
      <c r="E175" s="48"/>
      <c r="M175" s="34"/>
    </row>
    <row r="176" s="32" customFormat="1" spans="2:13">
      <c r="B176" s="48"/>
      <c r="C176" s="48"/>
      <c r="D176" s="48"/>
      <c r="E176" s="48"/>
      <c r="M176" s="34"/>
    </row>
    <row r="177" s="32" customFormat="1" spans="2:13">
      <c r="B177" s="48"/>
      <c r="C177" s="48"/>
      <c r="D177" s="48"/>
      <c r="E177" s="48"/>
      <c r="M177" s="34"/>
    </row>
    <row r="178" s="32" customFormat="1" spans="2:13">
      <c r="B178" s="48"/>
      <c r="C178" s="48"/>
      <c r="D178" s="48"/>
      <c r="E178" s="48"/>
      <c r="M178" s="34"/>
    </row>
    <row r="179" s="32" customFormat="1" spans="2:13">
      <c r="B179" s="48"/>
      <c r="C179" s="48"/>
      <c r="D179" s="48"/>
      <c r="E179" s="48"/>
      <c r="M179" s="34"/>
    </row>
    <row r="180" s="32" customFormat="1" spans="2:13">
      <c r="B180" s="48"/>
      <c r="C180" s="48"/>
      <c r="D180" s="48"/>
      <c r="E180" s="48"/>
      <c r="M180" s="34"/>
    </row>
    <row r="181" s="32" customFormat="1" spans="2:13">
      <c r="B181" s="48"/>
      <c r="C181" s="48"/>
      <c r="D181" s="48"/>
      <c r="E181" s="48"/>
      <c r="M181" s="34"/>
    </row>
    <row r="182" s="32" customFormat="1" spans="2:13">
      <c r="B182" s="48"/>
      <c r="C182" s="48"/>
      <c r="D182" s="48"/>
      <c r="E182" s="48"/>
      <c r="M182" s="34"/>
    </row>
    <row r="183" s="32" customFormat="1" spans="2:13">
      <c r="B183" s="48"/>
      <c r="C183" s="48"/>
      <c r="D183" s="48"/>
      <c r="E183" s="48"/>
      <c r="M183" s="34"/>
    </row>
    <row r="184" s="32" customFormat="1" spans="2:13">
      <c r="B184" s="48"/>
      <c r="C184" s="48"/>
      <c r="D184" s="48"/>
      <c r="E184" s="48"/>
      <c r="M184" s="34"/>
    </row>
    <row r="185" s="32" customFormat="1" spans="2:13">
      <c r="B185" s="48"/>
      <c r="C185" s="48"/>
      <c r="D185" s="48"/>
      <c r="E185" s="48"/>
      <c r="M185" s="34"/>
    </row>
    <row r="186" s="32" customFormat="1" spans="2:13">
      <c r="B186" s="48"/>
      <c r="C186" s="48"/>
      <c r="D186" s="48"/>
      <c r="E186" s="48"/>
      <c r="M186" s="34"/>
    </row>
    <row r="187" s="32" customFormat="1" spans="2:13">
      <c r="B187" s="48"/>
      <c r="C187" s="48"/>
      <c r="D187" s="48"/>
      <c r="E187" s="48"/>
      <c r="M187" s="34"/>
    </row>
    <row r="188" s="32" customFormat="1" spans="2:13">
      <c r="B188" s="48"/>
      <c r="C188" s="48"/>
      <c r="D188" s="48"/>
      <c r="E188" s="48"/>
      <c r="M188" s="34"/>
    </row>
    <row r="189" s="32" customFormat="1" spans="2:13">
      <c r="B189" s="48"/>
      <c r="C189" s="48"/>
      <c r="D189" s="48"/>
      <c r="E189" s="48"/>
      <c r="M189" s="34"/>
    </row>
    <row r="190" s="32" customFormat="1" spans="2:13">
      <c r="B190" s="48"/>
      <c r="C190" s="48"/>
      <c r="D190" s="48"/>
      <c r="E190" s="48"/>
      <c r="M190" s="34"/>
    </row>
    <row r="191" s="32" customFormat="1" spans="2:13">
      <c r="B191" s="48"/>
      <c r="C191" s="48"/>
      <c r="D191" s="48"/>
      <c r="E191" s="48"/>
      <c r="M191" s="34"/>
    </row>
    <row r="192" s="32" customFormat="1" spans="2:13">
      <c r="B192" s="48"/>
      <c r="C192" s="48"/>
      <c r="D192" s="48"/>
      <c r="E192" s="48"/>
      <c r="M192" s="34"/>
    </row>
    <row r="193" s="32" customFormat="1" spans="2:13">
      <c r="B193" s="48"/>
      <c r="C193" s="48"/>
      <c r="D193" s="48"/>
      <c r="E193" s="48"/>
      <c r="M193" s="34"/>
    </row>
    <row r="194" s="32" customFormat="1" spans="2:13">
      <c r="B194" s="48"/>
      <c r="C194" s="48"/>
      <c r="D194" s="48"/>
      <c r="E194" s="48"/>
      <c r="M194" s="34"/>
    </row>
    <row r="195" s="32" customFormat="1" spans="2:13">
      <c r="B195" s="48"/>
      <c r="C195" s="48"/>
      <c r="D195" s="48"/>
      <c r="E195" s="48"/>
      <c r="M195" s="34"/>
    </row>
    <row r="196" s="32" customFormat="1" spans="2:13">
      <c r="B196" s="48"/>
      <c r="C196" s="48"/>
      <c r="D196" s="48"/>
      <c r="E196" s="48"/>
      <c r="M196" s="34"/>
    </row>
    <row r="197" s="32" customFormat="1" spans="2:13">
      <c r="B197" s="48"/>
      <c r="C197" s="48"/>
      <c r="D197" s="48"/>
      <c r="E197" s="48"/>
      <c r="M197" s="34"/>
    </row>
    <row r="198" s="32" customFormat="1" spans="2:13">
      <c r="B198" s="48"/>
      <c r="C198" s="48"/>
      <c r="D198" s="48"/>
      <c r="E198" s="48"/>
      <c r="M198" s="34"/>
    </row>
    <row r="199" s="32" customFormat="1" spans="2:13">
      <c r="B199" s="48"/>
      <c r="C199" s="48"/>
      <c r="D199" s="48"/>
      <c r="E199" s="48"/>
      <c r="M199" s="34"/>
    </row>
    <row r="200" s="32" customFormat="1" spans="2:13">
      <c r="B200" s="48"/>
      <c r="C200" s="48"/>
      <c r="D200" s="48"/>
      <c r="E200" s="48"/>
      <c r="M200" s="34"/>
    </row>
    <row r="201" s="32" customFormat="1" spans="2:13">
      <c r="B201" s="48"/>
      <c r="C201" s="48"/>
      <c r="D201" s="48"/>
      <c r="E201" s="48"/>
      <c r="M201" s="34"/>
    </row>
    <row r="202" s="32" customFormat="1" spans="2:13">
      <c r="B202" s="48"/>
      <c r="C202" s="48"/>
      <c r="D202" s="48"/>
      <c r="E202" s="48"/>
      <c r="M202" s="34"/>
    </row>
    <row r="203" s="32" customFormat="1" spans="2:13">
      <c r="B203" s="48"/>
      <c r="C203" s="48"/>
      <c r="D203" s="48"/>
      <c r="E203" s="48"/>
      <c r="M203" s="34"/>
    </row>
    <row r="204" s="32" customFormat="1" spans="2:13">
      <c r="B204" s="48"/>
      <c r="C204" s="48"/>
      <c r="D204" s="48"/>
      <c r="E204" s="48"/>
      <c r="M204" s="34"/>
    </row>
    <row r="205" s="32" customFormat="1" spans="2:13">
      <c r="B205" s="48"/>
      <c r="C205" s="48"/>
      <c r="D205" s="48"/>
      <c r="E205" s="48"/>
      <c r="M205" s="34"/>
    </row>
    <row r="206" s="32" customFormat="1" spans="2:13">
      <c r="B206" s="48"/>
      <c r="C206" s="48"/>
      <c r="D206" s="48"/>
      <c r="E206" s="48"/>
      <c r="M206" s="34"/>
    </row>
    <row r="207" s="32" customFormat="1" spans="2:13">
      <c r="B207" s="48"/>
      <c r="C207" s="48"/>
      <c r="D207" s="48"/>
      <c r="E207" s="48"/>
      <c r="M207" s="34"/>
    </row>
    <row r="208" s="32" customFormat="1" spans="2:13">
      <c r="B208" s="48"/>
      <c r="C208" s="48"/>
      <c r="D208" s="48"/>
      <c r="E208" s="48"/>
      <c r="M208" s="34"/>
    </row>
    <row r="209" s="32" customFormat="1" spans="2:13">
      <c r="B209" s="48"/>
      <c r="C209" s="48"/>
      <c r="D209" s="48"/>
      <c r="E209" s="48"/>
      <c r="M209" s="34"/>
    </row>
    <row r="210" s="32" customFormat="1" spans="2:13">
      <c r="B210" s="48"/>
      <c r="C210" s="48"/>
      <c r="D210" s="48"/>
      <c r="E210" s="48"/>
      <c r="M210" s="34"/>
    </row>
    <row r="211" s="32" customFormat="1" spans="2:13">
      <c r="B211" s="48"/>
      <c r="C211" s="48"/>
      <c r="D211" s="48"/>
      <c r="E211" s="48"/>
      <c r="M211" s="34"/>
    </row>
    <row r="212" s="32" customFormat="1" spans="2:13">
      <c r="B212" s="48"/>
      <c r="C212" s="48"/>
      <c r="D212" s="48"/>
      <c r="E212" s="48"/>
      <c r="M212" s="34"/>
    </row>
    <row r="213" s="32" customFormat="1" spans="2:13">
      <c r="B213" s="48"/>
      <c r="C213" s="48"/>
      <c r="D213" s="48"/>
      <c r="E213" s="48"/>
      <c r="M213" s="34"/>
    </row>
    <row r="214" s="32" customFormat="1" spans="2:13">
      <c r="B214" s="48"/>
      <c r="C214" s="48"/>
      <c r="D214" s="48"/>
      <c r="E214" s="48"/>
      <c r="M214" s="34"/>
    </row>
    <row r="215" s="32" customFormat="1" spans="2:13">
      <c r="B215" s="48"/>
      <c r="C215" s="48"/>
      <c r="D215" s="48"/>
      <c r="E215" s="48"/>
      <c r="M215" s="34"/>
    </row>
    <row r="216" s="32" customFormat="1" spans="2:13">
      <c r="B216" s="48"/>
      <c r="C216" s="48"/>
      <c r="D216" s="48"/>
      <c r="E216" s="48"/>
      <c r="M216" s="34"/>
    </row>
    <row r="217" s="32" customFormat="1" spans="2:13">
      <c r="B217" s="48"/>
      <c r="C217" s="48"/>
      <c r="D217" s="48"/>
      <c r="E217" s="48"/>
      <c r="M217" s="34"/>
    </row>
    <row r="218" s="32" customFormat="1" spans="2:13">
      <c r="B218" s="48"/>
      <c r="C218" s="48"/>
      <c r="D218" s="48"/>
      <c r="E218" s="48"/>
      <c r="M218" s="34"/>
    </row>
    <row r="219" s="32" customFormat="1" spans="2:13">
      <c r="B219" s="48"/>
      <c r="C219" s="48"/>
      <c r="D219" s="48"/>
      <c r="E219" s="48"/>
      <c r="M219" s="34"/>
    </row>
    <row r="220" s="32" customFormat="1" spans="2:13">
      <c r="B220" s="48"/>
      <c r="C220" s="48"/>
      <c r="D220" s="48"/>
      <c r="E220" s="48"/>
      <c r="M220" s="34"/>
    </row>
    <row r="221" s="32" customFormat="1" spans="2:13">
      <c r="B221" s="48"/>
      <c r="C221" s="48"/>
      <c r="D221" s="48"/>
      <c r="E221" s="48"/>
      <c r="M221" s="34"/>
    </row>
    <row r="222" s="32" customFormat="1" spans="2:13">
      <c r="B222" s="48"/>
      <c r="C222" s="48"/>
      <c r="D222" s="48"/>
      <c r="E222" s="48"/>
      <c r="M222" s="34"/>
    </row>
    <row r="223" s="32" customFormat="1" spans="2:13">
      <c r="B223" s="48"/>
      <c r="C223" s="48"/>
      <c r="D223" s="48"/>
      <c r="E223" s="48"/>
      <c r="M223" s="34"/>
    </row>
    <row r="224" s="32" customFormat="1" spans="2:13">
      <c r="B224" s="48"/>
      <c r="C224" s="48"/>
      <c r="D224" s="48"/>
      <c r="E224" s="48"/>
      <c r="M224" s="34"/>
    </row>
    <row r="225" s="32" customFormat="1" spans="2:13">
      <c r="B225" s="48"/>
      <c r="C225" s="48"/>
      <c r="D225" s="48"/>
      <c r="E225" s="48"/>
      <c r="M225" s="34"/>
    </row>
    <row r="226" s="32" customFormat="1" spans="2:13">
      <c r="B226" s="48"/>
      <c r="C226" s="48"/>
      <c r="D226" s="48"/>
      <c r="E226" s="48"/>
      <c r="M226" s="34"/>
    </row>
    <row r="227" s="32" customFormat="1" spans="2:13">
      <c r="B227" s="48"/>
      <c r="C227" s="48"/>
      <c r="D227" s="48"/>
      <c r="E227" s="48"/>
      <c r="M227" s="34"/>
    </row>
    <row r="228" s="32" customFormat="1" spans="2:13">
      <c r="B228" s="48"/>
      <c r="C228" s="48"/>
      <c r="D228" s="48"/>
      <c r="E228" s="48"/>
      <c r="M228" s="34"/>
    </row>
    <row r="229" s="32" customFormat="1" spans="2:13">
      <c r="B229" s="48"/>
      <c r="C229" s="48"/>
      <c r="D229" s="48"/>
      <c r="E229" s="48"/>
      <c r="M229" s="34"/>
    </row>
    <row r="230" s="32" customFormat="1" spans="2:13">
      <c r="B230" s="48"/>
      <c r="C230" s="48"/>
      <c r="D230" s="48"/>
      <c r="E230" s="48"/>
      <c r="M230" s="34"/>
    </row>
    <row r="231" s="32" customFormat="1" spans="2:13">
      <c r="B231" s="48"/>
      <c r="C231" s="48"/>
      <c r="D231" s="48"/>
      <c r="E231" s="48"/>
      <c r="M231" s="34"/>
    </row>
    <row r="232" s="32" customFormat="1" spans="2:13">
      <c r="B232" s="48"/>
      <c r="C232" s="48"/>
      <c r="D232" s="48"/>
      <c r="E232" s="48"/>
      <c r="M232" s="34"/>
    </row>
    <row r="233" s="32" customFormat="1" spans="2:13">
      <c r="B233" s="48"/>
      <c r="C233" s="48"/>
      <c r="D233" s="48"/>
      <c r="E233" s="48"/>
      <c r="M233" s="34"/>
    </row>
    <row r="234" s="32" customFormat="1" spans="2:13">
      <c r="B234" s="48"/>
      <c r="C234" s="48"/>
      <c r="D234" s="48"/>
      <c r="E234" s="48"/>
      <c r="M234" s="34"/>
    </row>
    <row r="235" s="32" customFormat="1" spans="2:13">
      <c r="B235" s="48"/>
      <c r="C235" s="48"/>
      <c r="D235" s="48"/>
      <c r="E235" s="48"/>
      <c r="M235" s="34"/>
    </row>
    <row r="236" s="32" customFormat="1" spans="2:13">
      <c r="B236" s="48"/>
      <c r="C236" s="48"/>
      <c r="D236" s="48"/>
      <c r="E236" s="48"/>
      <c r="M236" s="34"/>
    </row>
    <row r="237" s="32" customFormat="1" spans="2:13">
      <c r="B237" s="48"/>
      <c r="C237" s="48"/>
      <c r="D237" s="48"/>
      <c r="E237" s="48"/>
      <c r="M237" s="34"/>
    </row>
    <row r="238" s="32" customFormat="1" spans="2:13">
      <c r="B238" s="48"/>
      <c r="C238" s="48"/>
      <c r="D238" s="48"/>
      <c r="E238" s="48"/>
      <c r="M238" s="34"/>
    </row>
    <row r="239" s="32" customFormat="1" spans="2:13">
      <c r="B239" s="48"/>
      <c r="C239" s="48"/>
      <c r="D239" s="48"/>
      <c r="E239" s="48"/>
      <c r="M239" s="34"/>
    </row>
    <row r="240" s="32" customFormat="1" spans="2:13">
      <c r="B240" s="48"/>
      <c r="C240" s="48"/>
      <c r="D240" s="48"/>
      <c r="E240" s="48"/>
      <c r="M240" s="34"/>
    </row>
    <row r="241" s="32" customFormat="1" spans="2:13">
      <c r="B241" s="48"/>
      <c r="C241" s="48"/>
      <c r="D241" s="48"/>
      <c r="E241" s="48"/>
      <c r="M241" s="34"/>
    </row>
    <row r="242" s="32" customFormat="1" spans="2:13">
      <c r="B242" s="48"/>
      <c r="C242" s="48"/>
      <c r="D242" s="48"/>
      <c r="E242" s="48"/>
      <c r="M242" s="34"/>
    </row>
    <row r="243" s="32" customFormat="1" spans="2:13">
      <c r="B243" s="48"/>
      <c r="C243" s="48"/>
      <c r="D243" s="48"/>
      <c r="E243" s="48"/>
      <c r="M243" s="34"/>
    </row>
    <row r="244" s="32" customFormat="1" spans="2:13">
      <c r="B244" s="48"/>
      <c r="C244" s="48"/>
      <c r="D244" s="48"/>
      <c r="E244" s="48"/>
      <c r="M244" s="34"/>
    </row>
    <row r="245" s="32" customFormat="1" spans="2:13">
      <c r="B245" s="48"/>
      <c r="C245" s="48"/>
      <c r="D245" s="48"/>
      <c r="E245" s="48"/>
      <c r="M245" s="34"/>
    </row>
    <row r="246" s="32" customFormat="1" spans="2:13">
      <c r="B246" s="48"/>
      <c r="C246" s="48"/>
      <c r="D246" s="48"/>
      <c r="E246" s="48"/>
      <c r="M246" s="34"/>
    </row>
    <row r="247" s="32" customFormat="1" spans="2:13">
      <c r="B247" s="48"/>
      <c r="C247" s="48"/>
      <c r="D247" s="48"/>
      <c r="E247" s="48"/>
      <c r="M247" s="34"/>
    </row>
    <row r="248" s="32" customFormat="1" spans="2:13">
      <c r="B248" s="48"/>
      <c r="C248" s="48"/>
      <c r="D248" s="48"/>
      <c r="E248" s="48"/>
      <c r="M248" s="34"/>
    </row>
    <row r="249" s="32" customFormat="1" spans="2:13">
      <c r="B249" s="48"/>
      <c r="C249" s="48"/>
      <c r="D249" s="48"/>
      <c r="E249" s="48"/>
      <c r="M249" s="34"/>
    </row>
    <row r="250" s="32" customFormat="1" spans="2:13">
      <c r="B250" s="48"/>
      <c r="C250" s="48"/>
      <c r="D250" s="48"/>
      <c r="E250" s="48"/>
      <c r="M250" s="34"/>
    </row>
    <row r="251" s="32" customFormat="1" spans="2:13">
      <c r="B251" s="48"/>
      <c r="C251" s="48"/>
      <c r="D251" s="48"/>
      <c r="E251" s="48"/>
      <c r="M251" s="34"/>
    </row>
    <row r="252" s="32" customFormat="1" spans="2:13">
      <c r="B252" s="48"/>
      <c r="C252" s="48"/>
      <c r="D252" s="48"/>
      <c r="E252" s="48"/>
      <c r="M252" s="34"/>
    </row>
    <row r="253" s="32" customFormat="1" spans="2:13">
      <c r="B253" s="48"/>
      <c r="C253" s="48"/>
      <c r="D253" s="48"/>
      <c r="E253" s="48"/>
      <c r="M253" s="34"/>
    </row>
    <row r="254" s="32" customFormat="1" spans="2:13">
      <c r="B254" s="48"/>
      <c r="C254" s="48"/>
      <c r="D254" s="48"/>
      <c r="E254" s="48"/>
      <c r="M254" s="34"/>
    </row>
    <row r="255" s="32" customFormat="1" spans="2:13">
      <c r="B255" s="48"/>
      <c r="C255" s="48"/>
      <c r="D255" s="48"/>
      <c r="E255" s="48"/>
      <c r="M255" s="34"/>
    </row>
    <row r="256" s="32" customFormat="1" spans="2:13">
      <c r="B256" s="48"/>
      <c r="C256" s="48"/>
      <c r="D256" s="48"/>
      <c r="E256" s="48"/>
      <c r="M256" s="34"/>
    </row>
    <row r="257" s="32" customFormat="1" spans="2:13">
      <c r="B257" s="48"/>
      <c r="C257" s="48"/>
      <c r="D257" s="48"/>
      <c r="E257" s="48"/>
      <c r="M257" s="34"/>
    </row>
    <row r="258" s="32" customFormat="1" spans="2:13">
      <c r="B258" s="48"/>
      <c r="C258" s="48"/>
      <c r="D258" s="48"/>
      <c r="E258" s="48"/>
      <c r="M258" s="34"/>
    </row>
    <row r="259" s="32" customFormat="1" spans="2:13">
      <c r="B259" s="48"/>
      <c r="C259" s="48"/>
      <c r="D259" s="48"/>
      <c r="E259" s="48"/>
      <c r="M259" s="34"/>
    </row>
    <row r="260" s="32" customFormat="1" spans="2:13">
      <c r="B260" s="48"/>
      <c r="C260" s="48"/>
      <c r="D260" s="48"/>
      <c r="E260" s="48"/>
      <c r="M260" s="34"/>
    </row>
    <row r="261" s="32" customFormat="1" spans="2:13">
      <c r="B261" s="48"/>
      <c r="C261" s="48"/>
      <c r="D261" s="48"/>
      <c r="E261" s="48"/>
      <c r="M261" s="34"/>
    </row>
    <row r="262" s="32" customFormat="1" spans="2:13">
      <c r="B262" s="48"/>
      <c r="C262" s="48"/>
      <c r="D262" s="48"/>
      <c r="E262" s="48"/>
      <c r="M262" s="34"/>
    </row>
    <row r="263" s="32" customFormat="1" spans="2:13">
      <c r="B263" s="48"/>
      <c r="C263" s="48"/>
      <c r="D263" s="48"/>
      <c r="E263" s="48"/>
      <c r="M263" s="34"/>
    </row>
    <row r="264" s="32" customFormat="1" spans="2:13">
      <c r="B264" s="48"/>
      <c r="C264" s="48"/>
      <c r="D264" s="48"/>
      <c r="E264" s="48"/>
      <c r="M264" s="34"/>
    </row>
    <row r="265" s="32" customFormat="1" spans="2:13">
      <c r="B265" s="48"/>
      <c r="C265" s="48"/>
      <c r="D265" s="48"/>
      <c r="E265" s="48"/>
      <c r="M265" s="34"/>
    </row>
    <row r="266" s="32" customFormat="1" spans="2:13">
      <c r="B266" s="48"/>
      <c r="C266" s="48"/>
      <c r="D266" s="48"/>
      <c r="E266" s="48"/>
      <c r="M266" s="34"/>
    </row>
    <row r="267" s="32" customFormat="1" spans="2:13">
      <c r="B267" s="48"/>
      <c r="C267" s="48"/>
      <c r="D267" s="48"/>
      <c r="E267" s="48"/>
      <c r="M267" s="34"/>
    </row>
    <row r="268" s="32" customFormat="1" spans="2:13">
      <c r="B268" s="48"/>
      <c r="C268" s="48"/>
      <c r="D268" s="48"/>
      <c r="E268" s="48"/>
      <c r="M268" s="34"/>
    </row>
    <row r="269" s="32" customFormat="1" spans="2:13">
      <c r="B269" s="48"/>
      <c r="C269" s="48"/>
      <c r="D269" s="48"/>
      <c r="E269" s="48"/>
      <c r="M269" s="34"/>
    </row>
    <row r="270" s="32" customFormat="1" spans="2:13">
      <c r="B270" s="48"/>
      <c r="C270" s="48"/>
      <c r="D270" s="48"/>
      <c r="E270" s="48"/>
      <c r="M270" s="34"/>
    </row>
    <row r="271" s="32" customFormat="1" spans="2:13">
      <c r="B271" s="48"/>
      <c r="C271" s="48"/>
      <c r="D271" s="48"/>
      <c r="E271" s="48"/>
      <c r="M271" s="34"/>
    </row>
    <row r="272" s="32" customFormat="1" spans="2:13">
      <c r="B272" s="48"/>
      <c r="C272" s="48"/>
      <c r="D272" s="48"/>
      <c r="E272" s="48"/>
      <c r="M272" s="34"/>
    </row>
    <row r="273" s="32" customFormat="1" spans="2:13">
      <c r="B273" s="48"/>
      <c r="C273" s="48"/>
      <c r="D273" s="48"/>
      <c r="E273" s="48"/>
      <c r="M273" s="34"/>
    </row>
    <row r="274" s="32" customFormat="1" spans="2:13">
      <c r="B274" s="48"/>
      <c r="C274" s="48"/>
      <c r="D274" s="48"/>
      <c r="E274" s="48"/>
      <c r="M274" s="34"/>
    </row>
    <row r="275" s="32" customFormat="1" spans="2:13">
      <c r="B275" s="48"/>
      <c r="C275" s="48"/>
      <c r="D275" s="48"/>
      <c r="E275" s="48"/>
      <c r="M275" s="34"/>
    </row>
    <row r="276" s="32" customFormat="1" spans="2:13">
      <c r="B276" s="48"/>
      <c r="C276" s="48"/>
      <c r="D276" s="48"/>
      <c r="E276" s="48"/>
      <c r="M276" s="34"/>
    </row>
    <row r="277" s="32" customFormat="1" spans="2:13">
      <c r="B277" s="48"/>
      <c r="C277" s="48"/>
      <c r="D277" s="48"/>
      <c r="E277" s="48"/>
      <c r="M277" s="34"/>
    </row>
    <row r="278" s="32" customFormat="1" spans="2:13">
      <c r="B278" s="48"/>
      <c r="C278" s="48"/>
      <c r="D278" s="48"/>
      <c r="E278" s="48"/>
      <c r="M278" s="34"/>
    </row>
    <row r="279" s="32" customFormat="1" spans="2:13">
      <c r="B279" s="48"/>
      <c r="C279" s="48"/>
      <c r="D279" s="48"/>
      <c r="E279" s="48"/>
      <c r="M279" s="34"/>
    </row>
    <row r="280" s="32" customFormat="1" spans="2:13">
      <c r="B280" s="48"/>
      <c r="C280" s="48"/>
      <c r="D280" s="48"/>
      <c r="E280" s="48"/>
      <c r="M280" s="34"/>
    </row>
    <row r="281" s="32" customFormat="1" spans="2:13">
      <c r="B281" s="48"/>
      <c r="C281" s="48"/>
      <c r="D281" s="48"/>
      <c r="E281" s="48"/>
      <c r="M281" s="34"/>
    </row>
    <row r="282" s="32" customFormat="1" spans="2:13">
      <c r="B282" s="48"/>
      <c r="C282" s="48"/>
      <c r="D282" s="48"/>
      <c r="E282" s="48"/>
      <c r="M282" s="34"/>
    </row>
    <row r="283" s="32" customFormat="1" spans="2:13">
      <c r="B283" s="48"/>
      <c r="C283" s="48"/>
      <c r="D283" s="48"/>
      <c r="E283" s="48"/>
      <c r="M283" s="34"/>
    </row>
    <row r="284" s="32" customFormat="1" spans="2:13">
      <c r="B284" s="48"/>
      <c r="C284" s="48"/>
      <c r="D284" s="48"/>
      <c r="E284" s="48"/>
      <c r="M284" s="34"/>
    </row>
    <row r="285" s="32" customFormat="1" spans="2:13">
      <c r="B285" s="48"/>
      <c r="C285" s="48"/>
      <c r="D285" s="48"/>
      <c r="E285" s="48"/>
      <c r="M285" s="34"/>
    </row>
    <row r="286" s="32" customFormat="1" spans="2:13">
      <c r="B286" s="48"/>
      <c r="C286" s="48"/>
      <c r="D286" s="48"/>
      <c r="E286" s="48"/>
      <c r="M286" s="34"/>
    </row>
    <row r="287" s="32" customFormat="1" spans="2:13">
      <c r="B287" s="48"/>
      <c r="C287" s="48"/>
      <c r="D287" s="48"/>
      <c r="E287" s="48"/>
      <c r="M287" s="34"/>
    </row>
    <row r="288" s="32" customFormat="1" spans="2:13">
      <c r="B288" s="48"/>
      <c r="C288" s="48"/>
      <c r="D288" s="48"/>
      <c r="E288" s="48"/>
      <c r="M288" s="34"/>
    </row>
    <row r="289" s="32" customFormat="1" spans="2:13">
      <c r="B289" s="48"/>
      <c r="C289" s="48"/>
      <c r="D289" s="48"/>
      <c r="E289" s="48"/>
      <c r="M289" s="34"/>
    </row>
    <row r="290" s="32" customFormat="1" spans="2:13">
      <c r="B290" s="48"/>
      <c r="C290" s="48"/>
      <c r="D290" s="48"/>
      <c r="E290" s="48"/>
      <c r="M290" s="34"/>
    </row>
    <row r="291" s="32" customFormat="1" spans="2:13">
      <c r="B291" s="48"/>
      <c r="C291" s="48"/>
      <c r="D291" s="48"/>
      <c r="E291" s="48"/>
      <c r="M291" s="34"/>
    </row>
    <row r="292" s="32" customFormat="1" spans="2:13">
      <c r="B292" s="48"/>
      <c r="C292" s="48"/>
      <c r="D292" s="48"/>
      <c r="E292" s="48"/>
      <c r="M292" s="34"/>
    </row>
    <row r="293" s="32" customFormat="1" spans="2:13">
      <c r="B293" s="48"/>
      <c r="C293" s="48"/>
      <c r="D293" s="48"/>
      <c r="E293" s="48"/>
      <c r="M293" s="34"/>
    </row>
    <row r="294" s="32" customFormat="1" spans="2:13">
      <c r="B294" s="48"/>
      <c r="C294" s="48"/>
      <c r="D294" s="48"/>
      <c r="E294" s="48"/>
      <c r="M294" s="34"/>
    </row>
    <row r="295" s="32" customFormat="1" spans="2:13">
      <c r="B295" s="48"/>
      <c r="C295" s="48"/>
      <c r="D295" s="48"/>
      <c r="E295" s="48"/>
      <c r="M295" s="34"/>
    </row>
    <row r="296" s="32" customFormat="1" spans="2:13">
      <c r="B296" s="48"/>
      <c r="C296" s="48"/>
      <c r="D296" s="48"/>
      <c r="E296" s="48"/>
      <c r="M296" s="34"/>
    </row>
    <row r="297" s="32" customFormat="1" spans="2:13">
      <c r="B297" s="48"/>
      <c r="C297" s="48"/>
      <c r="D297" s="48"/>
      <c r="E297" s="48"/>
      <c r="M297" s="34"/>
    </row>
    <row r="298" s="32" customFormat="1" spans="2:13">
      <c r="B298" s="48"/>
      <c r="C298" s="48"/>
      <c r="D298" s="48"/>
      <c r="E298" s="48"/>
      <c r="M298" s="34"/>
    </row>
    <row r="299" s="32" customFormat="1" spans="2:13">
      <c r="B299" s="48"/>
      <c r="C299" s="48"/>
      <c r="D299" s="48"/>
      <c r="E299" s="48"/>
      <c r="M299" s="34"/>
    </row>
    <row r="300" s="32" customFormat="1" spans="2:13">
      <c r="B300" s="48"/>
      <c r="C300" s="48"/>
      <c r="D300" s="48"/>
      <c r="E300" s="48"/>
      <c r="M300" s="34"/>
    </row>
    <row r="301" s="32" customFormat="1" spans="2:13">
      <c r="B301" s="48"/>
      <c r="C301" s="48"/>
      <c r="D301" s="48"/>
      <c r="E301" s="48"/>
      <c r="M301" s="34"/>
    </row>
    <row r="302" s="32" customFormat="1" spans="2:13">
      <c r="B302" s="48"/>
      <c r="C302" s="48"/>
      <c r="D302" s="48"/>
      <c r="E302" s="48"/>
      <c r="M302" s="34"/>
    </row>
    <row r="303" s="32" customFormat="1" spans="2:13">
      <c r="B303" s="48"/>
      <c r="C303" s="48"/>
      <c r="D303" s="48"/>
      <c r="E303" s="48"/>
      <c r="M303" s="34"/>
    </row>
    <row r="304" s="32" customFormat="1" spans="2:13">
      <c r="B304" s="48"/>
      <c r="C304" s="48"/>
      <c r="D304" s="48"/>
      <c r="E304" s="48"/>
      <c r="M304" s="34"/>
    </row>
    <row r="305" s="32" customFormat="1" spans="2:13">
      <c r="B305" s="48"/>
      <c r="C305" s="48"/>
      <c r="D305" s="48"/>
      <c r="E305" s="48"/>
      <c r="M305" s="34"/>
    </row>
    <row r="306" s="32" customFormat="1" spans="2:13">
      <c r="B306" s="48"/>
      <c r="C306" s="48"/>
      <c r="D306" s="48"/>
      <c r="E306" s="48"/>
      <c r="M306" s="34"/>
    </row>
    <row r="307" s="32" customFormat="1" spans="2:13">
      <c r="B307" s="48"/>
      <c r="C307" s="48"/>
      <c r="D307" s="48"/>
      <c r="E307" s="48"/>
      <c r="M307" s="34"/>
    </row>
    <row r="308" s="32" customFormat="1" spans="2:13">
      <c r="B308" s="48"/>
      <c r="C308" s="48"/>
      <c r="D308" s="48"/>
      <c r="E308" s="48"/>
      <c r="M308" s="34"/>
    </row>
    <row r="309" s="32" customFormat="1" spans="2:13">
      <c r="B309" s="48"/>
      <c r="C309" s="48"/>
      <c r="D309" s="48"/>
      <c r="E309" s="48"/>
      <c r="M309" s="34"/>
    </row>
    <row r="310" s="32" customFormat="1" spans="2:13">
      <c r="B310" s="48"/>
      <c r="C310" s="48"/>
      <c r="D310" s="48"/>
      <c r="E310" s="48"/>
      <c r="M310" s="34"/>
    </row>
    <row r="311" s="32" customFormat="1" spans="2:13">
      <c r="B311" s="48"/>
      <c r="C311" s="48"/>
      <c r="D311" s="48"/>
      <c r="E311" s="48"/>
      <c r="M311" s="34"/>
    </row>
    <row r="312" s="32" customFormat="1" spans="2:13">
      <c r="B312" s="48"/>
      <c r="C312" s="48"/>
      <c r="D312" s="48"/>
      <c r="E312" s="48"/>
      <c r="M312" s="34"/>
    </row>
    <row r="313" s="32" customFormat="1" spans="2:13">
      <c r="B313" s="48"/>
      <c r="C313" s="48"/>
      <c r="D313" s="48"/>
      <c r="E313" s="48"/>
      <c r="M313" s="34"/>
    </row>
    <row r="314" s="32" customFormat="1" spans="2:13">
      <c r="B314" s="48"/>
      <c r="C314" s="48"/>
      <c r="D314" s="48"/>
      <c r="E314" s="48"/>
      <c r="M314" s="34"/>
    </row>
    <row r="315" s="32" customFormat="1" spans="2:13">
      <c r="B315" s="48"/>
      <c r="C315" s="48"/>
      <c r="D315" s="48"/>
      <c r="E315" s="48"/>
      <c r="M315" s="34"/>
    </row>
    <row r="316" s="32" customFormat="1" spans="2:13">
      <c r="B316" s="48"/>
      <c r="C316" s="48"/>
      <c r="D316" s="48"/>
      <c r="E316" s="48"/>
      <c r="M316" s="34"/>
    </row>
    <row r="317" s="32" customFormat="1" spans="2:13">
      <c r="B317" s="48"/>
      <c r="C317" s="48"/>
      <c r="D317" s="48"/>
      <c r="E317" s="48"/>
      <c r="M317" s="34"/>
    </row>
    <row r="318" s="32" customFormat="1" spans="2:13">
      <c r="B318" s="48"/>
      <c r="C318" s="48"/>
      <c r="D318" s="48"/>
      <c r="E318" s="48"/>
      <c r="M318" s="34"/>
    </row>
    <row r="319" s="32" customFormat="1" spans="2:13">
      <c r="B319" s="48"/>
      <c r="C319" s="48"/>
      <c r="D319" s="48"/>
      <c r="E319" s="48"/>
      <c r="M319" s="34"/>
    </row>
    <row r="320" s="32" customFormat="1" spans="2:13">
      <c r="B320" s="48"/>
      <c r="C320" s="48"/>
      <c r="D320" s="48"/>
      <c r="E320" s="48"/>
      <c r="M320" s="34"/>
    </row>
    <row r="321" s="32" customFormat="1" spans="2:13">
      <c r="B321" s="48"/>
      <c r="C321" s="48"/>
      <c r="D321" s="48"/>
      <c r="E321" s="48"/>
      <c r="M321" s="34"/>
    </row>
    <row r="322" s="32" customFormat="1" spans="2:13">
      <c r="B322" s="48"/>
      <c r="C322" s="48"/>
      <c r="D322" s="48"/>
      <c r="E322" s="48"/>
      <c r="M322" s="34"/>
    </row>
    <row r="323" s="32" customFormat="1" spans="2:13">
      <c r="B323" s="48"/>
      <c r="C323" s="48"/>
      <c r="D323" s="48"/>
      <c r="E323" s="48"/>
      <c r="M323" s="34"/>
    </row>
    <row r="324" s="32" customFormat="1" spans="2:13">
      <c r="B324" s="48"/>
      <c r="C324" s="48"/>
      <c r="D324" s="48"/>
      <c r="E324" s="48"/>
      <c r="M324" s="34"/>
    </row>
    <row r="325" s="32" customFormat="1" spans="2:13">
      <c r="B325" s="48"/>
      <c r="C325" s="48"/>
      <c r="D325" s="48"/>
      <c r="E325" s="48"/>
      <c r="M325" s="34"/>
    </row>
    <row r="326" s="32" customFormat="1" spans="2:13">
      <c r="B326" s="48"/>
      <c r="C326" s="48"/>
      <c r="D326" s="48"/>
      <c r="E326" s="48"/>
      <c r="M326" s="34"/>
    </row>
    <row r="327" s="32" customFormat="1" spans="2:13">
      <c r="B327" s="48"/>
      <c r="C327" s="48"/>
      <c r="D327" s="48"/>
      <c r="E327" s="48"/>
      <c r="M327" s="34"/>
    </row>
    <row r="328" s="32" customFormat="1" spans="2:13">
      <c r="B328" s="48"/>
      <c r="C328" s="48"/>
      <c r="D328" s="48"/>
      <c r="E328" s="48"/>
      <c r="M328" s="34"/>
    </row>
    <row r="329" s="32" customFormat="1" spans="2:13">
      <c r="B329" s="48"/>
      <c r="C329" s="48"/>
      <c r="D329" s="48"/>
      <c r="E329" s="48"/>
      <c r="M329" s="34"/>
    </row>
    <row r="330" s="32" customFormat="1" spans="2:13">
      <c r="B330" s="48"/>
      <c r="C330" s="48"/>
      <c r="D330" s="48"/>
      <c r="E330" s="48"/>
      <c r="M330" s="34"/>
    </row>
    <row r="331" s="32" customFormat="1" spans="2:13">
      <c r="B331" s="48"/>
      <c r="C331" s="48"/>
      <c r="D331" s="48"/>
      <c r="E331" s="48"/>
      <c r="M331" s="34"/>
    </row>
    <row r="332" s="32" customFormat="1" spans="2:13">
      <c r="B332" s="48"/>
      <c r="C332" s="48"/>
      <c r="D332" s="48"/>
      <c r="E332" s="48"/>
      <c r="M332" s="34"/>
    </row>
    <row r="333" s="32" customFormat="1" spans="2:13">
      <c r="B333" s="48"/>
      <c r="C333" s="48"/>
      <c r="D333" s="48"/>
      <c r="E333" s="48"/>
      <c r="M333" s="34"/>
    </row>
    <row r="334" s="32" customFormat="1" spans="2:13">
      <c r="B334" s="48"/>
      <c r="C334" s="48"/>
      <c r="D334" s="48"/>
      <c r="E334" s="48"/>
      <c r="M334" s="34"/>
    </row>
    <row r="335" s="32" customFormat="1" spans="2:13">
      <c r="B335" s="48"/>
      <c r="C335" s="48"/>
      <c r="D335" s="48"/>
      <c r="E335" s="48"/>
      <c r="M335" s="34"/>
    </row>
    <row r="336" s="32" customFormat="1" spans="2:13">
      <c r="B336" s="48"/>
      <c r="C336" s="48"/>
      <c r="D336" s="48"/>
      <c r="E336" s="48"/>
      <c r="M336" s="34"/>
    </row>
    <row r="337" s="32" customFormat="1" spans="2:13">
      <c r="B337" s="48"/>
      <c r="C337" s="48"/>
      <c r="D337" s="48"/>
      <c r="E337" s="48"/>
      <c r="M337" s="34"/>
    </row>
    <row r="338" s="32" customFormat="1" spans="2:13">
      <c r="B338" s="48"/>
      <c r="C338" s="48"/>
      <c r="D338" s="48"/>
      <c r="E338" s="48"/>
      <c r="M338" s="34"/>
    </row>
    <row r="339" s="32" customFormat="1" spans="2:13">
      <c r="B339" s="48"/>
      <c r="C339" s="48"/>
      <c r="D339" s="48"/>
      <c r="E339" s="48"/>
      <c r="M339" s="34"/>
    </row>
    <row r="340" s="32" customFormat="1" spans="2:13">
      <c r="B340" s="48"/>
      <c r="C340" s="48"/>
      <c r="D340" s="48"/>
      <c r="E340" s="48"/>
      <c r="M340" s="34"/>
    </row>
    <row r="341" s="32" customFormat="1" spans="2:13">
      <c r="B341" s="48"/>
      <c r="C341" s="48"/>
      <c r="D341" s="48"/>
      <c r="E341" s="48"/>
      <c r="M341" s="34"/>
    </row>
    <row r="342" s="32" customFormat="1" spans="2:13">
      <c r="B342" s="48"/>
      <c r="C342" s="48"/>
      <c r="D342" s="48"/>
      <c r="E342" s="48"/>
      <c r="M342" s="34"/>
    </row>
    <row r="343" s="32" customFormat="1" spans="2:13">
      <c r="B343" s="48"/>
      <c r="C343" s="48"/>
      <c r="D343" s="48"/>
      <c r="E343" s="48"/>
      <c r="M343" s="34"/>
    </row>
    <row r="344" s="32" customFormat="1" spans="2:13">
      <c r="B344" s="48"/>
      <c r="C344" s="48"/>
      <c r="D344" s="48"/>
      <c r="E344" s="48"/>
      <c r="M344" s="34"/>
    </row>
    <row r="345" s="32" customFormat="1" spans="2:13">
      <c r="B345" s="48"/>
      <c r="C345" s="48"/>
      <c r="D345" s="48"/>
      <c r="E345" s="48"/>
      <c r="M345" s="34"/>
    </row>
    <row r="346" s="32" customFormat="1" spans="2:13">
      <c r="B346" s="48"/>
      <c r="C346" s="48"/>
      <c r="D346" s="48"/>
      <c r="E346" s="48"/>
      <c r="M346" s="34"/>
    </row>
    <row r="347" s="32" customFormat="1" spans="2:13">
      <c r="B347" s="48"/>
      <c r="C347" s="48"/>
      <c r="D347" s="48"/>
      <c r="E347" s="48"/>
      <c r="M347" s="34"/>
    </row>
    <row r="348" s="32" customFormat="1" spans="2:13">
      <c r="B348" s="48"/>
      <c r="C348" s="48"/>
      <c r="D348" s="48"/>
      <c r="E348" s="48"/>
      <c r="M348" s="34"/>
    </row>
    <row r="349" s="32" customFormat="1" spans="2:13">
      <c r="B349" s="48"/>
      <c r="C349" s="48"/>
      <c r="D349" s="48"/>
      <c r="E349" s="48"/>
      <c r="M349" s="34"/>
    </row>
    <row r="350" s="32" customFormat="1" spans="2:13">
      <c r="B350" s="48"/>
      <c r="C350" s="48"/>
      <c r="D350" s="48"/>
      <c r="E350" s="48"/>
      <c r="M350" s="34"/>
    </row>
    <row r="351" s="32" customFormat="1" spans="2:13">
      <c r="B351" s="48"/>
      <c r="C351" s="48"/>
      <c r="D351" s="48"/>
      <c r="E351" s="48"/>
      <c r="M351" s="34"/>
    </row>
    <row r="352" s="32" customFormat="1" spans="2:13">
      <c r="B352" s="48"/>
      <c r="C352" s="48"/>
      <c r="D352" s="48"/>
      <c r="E352" s="48"/>
      <c r="M352" s="34"/>
    </row>
    <row r="353" s="32" customFormat="1" spans="2:13">
      <c r="B353" s="48"/>
      <c r="C353" s="48"/>
      <c r="D353" s="48"/>
      <c r="E353" s="48"/>
      <c r="M353" s="34"/>
    </row>
    <row r="354" s="32" customFormat="1" spans="2:13">
      <c r="B354" s="48"/>
      <c r="C354" s="48"/>
      <c r="D354" s="48"/>
      <c r="E354" s="48"/>
      <c r="M354" s="34"/>
    </row>
    <row r="355" s="32" customFormat="1" spans="2:13">
      <c r="B355" s="48"/>
      <c r="C355" s="48"/>
      <c r="D355" s="48"/>
      <c r="E355" s="48"/>
      <c r="M355" s="34"/>
    </row>
    <row r="356" s="32" customFormat="1" spans="2:13">
      <c r="B356" s="48"/>
      <c r="C356" s="48"/>
      <c r="D356" s="48"/>
      <c r="E356" s="48"/>
      <c r="M356" s="34"/>
    </row>
    <row r="357" s="32" customFormat="1" spans="2:13">
      <c r="B357" s="48"/>
      <c r="C357" s="48"/>
      <c r="D357" s="48"/>
      <c r="E357" s="48"/>
      <c r="M357" s="34"/>
    </row>
    <row r="358" s="32" customFormat="1" spans="2:13">
      <c r="B358" s="48"/>
      <c r="C358" s="48"/>
      <c r="D358" s="48"/>
      <c r="E358" s="48"/>
      <c r="M358" s="34"/>
    </row>
    <row r="359" s="32" customFormat="1" spans="2:13">
      <c r="B359" s="48"/>
      <c r="C359" s="48"/>
      <c r="D359" s="48"/>
      <c r="E359" s="48"/>
      <c r="M359" s="34"/>
    </row>
    <row r="360" s="32" customFormat="1" spans="2:13">
      <c r="B360" s="48"/>
      <c r="C360" s="48"/>
      <c r="D360" s="48"/>
      <c r="E360" s="48"/>
      <c r="M360" s="34"/>
    </row>
    <row r="361" s="32" customFormat="1" spans="2:13">
      <c r="B361" s="48"/>
      <c r="C361" s="48"/>
      <c r="D361" s="48"/>
      <c r="E361" s="48"/>
      <c r="M361" s="34"/>
    </row>
    <row r="362" s="32" customFormat="1" spans="2:13">
      <c r="B362" s="48"/>
      <c r="C362" s="48"/>
      <c r="D362" s="48"/>
      <c r="E362" s="48"/>
      <c r="M362" s="34"/>
    </row>
    <row r="363" s="32" customFormat="1" spans="2:13">
      <c r="B363" s="48"/>
      <c r="C363" s="48"/>
      <c r="D363" s="48"/>
      <c r="E363" s="48"/>
      <c r="M363" s="34"/>
    </row>
    <row r="364" s="32" customFormat="1" spans="2:13">
      <c r="B364" s="48"/>
      <c r="C364" s="48"/>
      <c r="D364" s="48"/>
      <c r="E364" s="48"/>
      <c r="M364" s="34"/>
    </row>
    <row r="365" s="32" customFormat="1" spans="2:13">
      <c r="B365" s="48"/>
      <c r="C365" s="48"/>
      <c r="D365" s="48"/>
      <c r="E365" s="48"/>
      <c r="M365" s="34"/>
    </row>
    <row r="366" s="32" customFormat="1" spans="2:13">
      <c r="B366" s="48"/>
      <c r="C366" s="48"/>
      <c r="D366" s="48"/>
      <c r="E366" s="48"/>
      <c r="M366" s="34"/>
    </row>
    <row r="367" s="32" customFormat="1" spans="2:13">
      <c r="B367" s="48"/>
      <c r="C367" s="48"/>
      <c r="D367" s="48"/>
      <c r="E367" s="48"/>
      <c r="M367" s="34"/>
    </row>
    <row r="368" s="32" customFormat="1" spans="2:13">
      <c r="B368" s="48"/>
      <c r="C368" s="48"/>
      <c r="D368" s="48"/>
      <c r="E368" s="48"/>
      <c r="M368" s="34"/>
    </row>
    <row r="369" s="32" customFormat="1" spans="2:13">
      <c r="B369" s="48"/>
      <c r="C369" s="48"/>
      <c r="D369" s="48"/>
      <c r="E369" s="48"/>
      <c r="M369" s="34"/>
    </row>
    <row r="370" s="32" customFormat="1" spans="2:13">
      <c r="B370" s="48"/>
      <c r="C370" s="48"/>
      <c r="D370" s="48"/>
      <c r="E370" s="48"/>
      <c r="M370" s="34"/>
    </row>
    <row r="371" s="32" customFormat="1" spans="2:13">
      <c r="B371" s="48"/>
      <c r="C371" s="48"/>
      <c r="D371" s="48"/>
      <c r="E371" s="48"/>
      <c r="M371" s="34"/>
    </row>
    <row r="372" s="32" customFormat="1" spans="2:13">
      <c r="B372" s="48"/>
      <c r="C372" s="48"/>
      <c r="D372" s="48"/>
      <c r="E372" s="48"/>
      <c r="M372" s="34"/>
    </row>
    <row r="373" s="32" customFormat="1" spans="2:13">
      <c r="B373" s="48"/>
      <c r="C373" s="48"/>
      <c r="D373" s="48"/>
      <c r="E373" s="48"/>
      <c r="M373" s="34"/>
    </row>
    <row r="374" s="32" customFormat="1" spans="2:13">
      <c r="B374" s="48"/>
      <c r="C374" s="48"/>
      <c r="D374" s="48"/>
      <c r="E374" s="48"/>
      <c r="M374" s="34"/>
    </row>
    <row r="375" s="32" customFormat="1" spans="2:13">
      <c r="B375" s="48"/>
      <c r="C375" s="48"/>
      <c r="D375" s="48"/>
      <c r="E375" s="48"/>
      <c r="M375" s="34"/>
    </row>
    <row r="376" s="32" customFormat="1" spans="2:13">
      <c r="B376" s="48"/>
      <c r="C376" s="48"/>
      <c r="D376" s="48"/>
      <c r="E376" s="48"/>
      <c r="M376" s="34"/>
    </row>
    <row r="377" s="32" customFormat="1" spans="2:13">
      <c r="B377" s="48"/>
      <c r="C377" s="48"/>
      <c r="D377" s="48"/>
      <c r="E377" s="48"/>
      <c r="M377" s="34"/>
    </row>
    <row r="378" s="32" customFormat="1" spans="2:13">
      <c r="B378" s="48"/>
      <c r="C378" s="48"/>
      <c r="D378" s="48"/>
      <c r="E378" s="48"/>
      <c r="M378" s="34"/>
    </row>
    <row r="379" s="32" customFormat="1" spans="2:13">
      <c r="B379" s="48"/>
      <c r="C379" s="48"/>
      <c r="D379" s="48"/>
      <c r="E379" s="48"/>
      <c r="M379" s="34"/>
    </row>
    <row r="380" s="32" customFormat="1" spans="2:13">
      <c r="B380" s="48"/>
      <c r="C380" s="48"/>
      <c r="D380" s="48"/>
      <c r="E380" s="48"/>
      <c r="M380" s="34"/>
    </row>
    <row r="381" s="32" customFormat="1" spans="2:13">
      <c r="B381" s="48"/>
      <c r="C381" s="48"/>
      <c r="D381" s="48"/>
      <c r="E381" s="48"/>
      <c r="M381" s="34"/>
    </row>
    <row r="382" s="32" customFormat="1" spans="2:13">
      <c r="B382" s="48"/>
      <c r="C382" s="48"/>
      <c r="D382" s="48"/>
      <c r="E382" s="48"/>
      <c r="M382" s="34"/>
    </row>
    <row r="383" s="32" customFormat="1" spans="2:13">
      <c r="B383" s="48"/>
      <c r="C383" s="48"/>
      <c r="D383" s="48"/>
      <c r="E383" s="48"/>
      <c r="M383" s="34"/>
    </row>
    <row r="384" s="32" customFormat="1" spans="2:13">
      <c r="B384" s="48"/>
      <c r="C384" s="48"/>
      <c r="D384" s="48"/>
      <c r="E384" s="48"/>
      <c r="M384" s="34"/>
    </row>
    <row r="385" s="32" customFormat="1" spans="2:13">
      <c r="B385" s="48"/>
      <c r="C385" s="48"/>
      <c r="D385" s="48"/>
      <c r="E385" s="48"/>
      <c r="M385" s="34"/>
    </row>
    <row r="386" s="32" customFormat="1" spans="2:13">
      <c r="B386" s="48"/>
      <c r="C386" s="48"/>
      <c r="D386" s="48"/>
      <c r="E386" s="48"/>
      <c r="M386" s="34"/>
    </row>
    <row r="387" s="32" customFormat="1" spans="2:13">
      <c r="B387" s="48"/>
      <c r="C387" s="48"/>
      <c r="D387" s="48"/>
      <c r="E387" s="48"/>
      <c r="M387" s="34"/>
    </row>
    <row r="388" s="32" customFormat="1" spans="2:13">
      <c r="B388" s="48"/>
      <c r="C388" s="48"/>
      <c r="D388" s="48"/>
      <c r="E388" s="48"/>
      <c r="M388" s="34"/>
    </row>
    <row r="389" s="32" customFormat="1" spans="2:13">
      <c r="B389" s="48"/>
      <c r="C389" s="48"/>
      <c r="D389" s="48"/>
      <c r="E389" s="48"/>
      <c r="M389" s="34"/>
    </row>
    <row r="390" s="32" customFormat="1" spans="2:13">
      <c r="B390" s="48"/>
      <c r="C390" s="48"/>
      <c r="D390" s="48"/>
      <c r="E390" s="48"/>
      <c r="M390" s="34"/>
    </row>
    <row r="391" s="32" customFormat="1" spans="2:13">
      <c r="B391" s="48"/>
      <c r="C391" s="48"/>
      <c r="D391" s="48"/>
      <c r="E391" s="48"/>
      <c r="M391" s="34"/>
    </row>
    <row r="392" s="32" customFormat="1" spans="2:13">
      <c r="B392" s="48"/>
      <c r="C392" s="48"/>
      <c r="D392" s="48"/>
      <c r="E392" s="48"/>
      <c r="M392" s="34"/>
    </row>
    <row r="393" s="32" customFormat="1" spans="2:13">
      <c r="B393" s="48"/>
      <c r="C393" s="48"/>
      <c r="D393" s="48"/>
      <c r="E393" s="48"/>
      <c r="M393" s="34"/>
    </row>
    <row r="394" s="32" customFormat="1" spans="2:13">
      <c r="B394" s="48"/>
      <c r="C394" s="48"/>
      <c r="D394" s="48"/>
      <c r="E394" s="48"/>
      <c r="M394" s="34"/>
    </row>
    <row r="395" s="32" customFormat="1" spans="2:13">
      <c r="B395" s="48"/>
      <c r="C395" s="48"/>
      <c r="D395" s="48"/>
      <c r="E395" s="48"/>
      <c r="M395" s="34"/>
    </row>
    <row r="396" s="32" customFormat="1" spans="2:13">
      <c r="B396" s="48"/>
      <c r="C396" s="48"/>
      <c r="D396" s="48"/>
      <c r="E396" s="48"/>
      <c r="M396" s="34"/>
    </row>
    <row r="397" s="32" customFormat="1" spans="2:13">
      <c r="B397" s="48"/>
      <c r="C397" s="48"/>
      <c r="D397" s="48"/>
      <c r="E397" s="48"/>
      <c r="M397" s="34"/>
    </row>
    <row r="398" s="32" customFormat="1" spans="2:13">
      <c r="B398" s="48"/>
      <c r="C398" s="48"/>
      <c r="D398" s="48"/>
      <c r="E398" s="48"/>
      <c r="M398" s="34"/>
    </row>
    <row r="399" s="32" customFormat="1" spans="2:13">
      <c r="B399" s="48"/>
      <c r="C399" s="48"/>
      <c r="D399" s="48"/>
      <c r="E399" s="48"/>
      <c r="M399" s="34"/>
    </row>
    <row r="400" s="32" customFormat="1" spans="2:13">
      <c r="B400" s="48"/>
      <c r="C400" s="48"/>
      <c r="D400" s="48"/>
      <c r="E400" s="48"/>
      <c r="M400" s="34"/>
    </row>
    <row r="401" s="32" customFormat="1" spans="2:13">
      <c r="B401" s="48"/>
      <c r="C401" s="48"/>
      <c r="D401" s="48"/>
      <c r="E401" s="48"/>
      <c r="M401" s="34"/>
    </row>
    <row r="402" s="32" customFormat="1" spans="2:13">
      <c r="B402" s="48"/>
      <c r="C402" s="48"/>
      <c r="D402" s="48"/>
      <c r="E402" s="48"/>
      <c r="M402" s="34"/>
    </row>
    <row r="403" s="32" customFormat="1" spans="2:13">
      <c r="B403" s="48"/>
      <c r="C403" s="48"/>
      <c r="D403" s="48"/>
      <c r="E403" s="48"/>
      <c r="M403" s="34"/>
    </row>
    <row r="404" s="32" customFormat="1" spans="2:13">
      <c r="B404" s="48"/>
      <c r="C404" s="48"/>
      <c r="D404" s="48"/>
      <c r="E404" s="48"/>
      <c r="M404" s="34"/>
    </row>
    <row r="405" s="32" customFormat="1" spans="2:13">
      <c r="B405" s="48"/>
      <c r="C405" s="48"/>
      <c r="D405" s="48"/>
      <c r="E405" s="48"/>
      <c r="M405" s="34"/>
    </row>
    <row r="406" s="32" customFormat="1" spans="2:13">
      <c r="B406" s="48"/>
      <c r="C406" s="48"/>
      <c r="D406" s="48"/>
      <c r="E406" s="48"/>
      <c r="M406" s="34"/>
    </row>
    <row r="407" s="32" customFormat="1" spans="2:13">
      <c r="B407" s="48"/>
      <c r="C407" s="48"/>
      <c r="D407" s="48"/>
      <c r="E407" s="48"/>
      <c r="M407" s="34"/>
    </row>
    <row r="408" s="32" customFormat="1" spans="2:13">
      <c r="B408" s="48"/>
      <c r="C408" s="48"/>
      <c r="D408" s="48"/>
      <c r="E408" s="48"/>
      <c r="M408" s="34"/>
    </row>
    <row r="409" s="32" customFormat="1" spans="2:13">
      <c r="B409" s="48"/>
      <c r="C409" s="48"/>
      <c r="D409" s="48"/>
      <c r="E409" s="48"/>
      <c r="M409" s="34"/>
    </row>
    <row r="410" s="32" customFormat="1" spans="2:13">
      <c r="B410" s="48"/>
      <c r="C410" s="48"/>
      <c r="D410" s="48"/>
      <c r="E410" s="48"/>
      <c r="M410" s="34"/>
    </row>
    <row r="411" s="32" customFormat="1" spans="2:13">
      <c r="B411" s="48"/>
      <c r="C411" s="48"/>
      <c r="D411" s="48"/>
      <c r="E411" s="48"/>
      <c r="M411" s="34"/>
    </row>
    <row r="412" s="32" customFormat="1" spans="2:13">
      <c r="B412" s="48"/>
      <c r="C412" s="48"/>
      <c r="D412" s="48"/>
      <c r="E412" s="48"/>
      <c r="M412" s="34"/>
    </row>
    <row r="413" s="32" customFormat="1" spans="2:13">
      <c r="B413" s="48"/>
      <c r="C413" s="48"/>
      <c r="D413" s="48"/>
      <c r="E413" s="48"/>
      <c r="M413" s="34"/>
    </row>
    <row r="414" s="32" customFormat="1" spans="2:13">
      <c r="B414" s="48"/>
      <c r="C414" s="48"/>
      <c r="D414" s="48"/>
      <c r="E414" s="48"/>
      <c r="M414" s="34"/>
    </row>
    <row r="415" s="32" customFormat="1" spans="2:13">
      <c r="B415" s="48"/>
      <c r="C415" s="48"/>
      <c r="D415" s="48"/>
      <c r="E415" s="48"/>
      <c r="M415" s="34"/>
    </row>
    <row r="416" s="32" customFormat="1" spans="2:13">
      <c r="B416" s="48"/>
      <c r="C416" s="48"/>
      <c r="D416" s="48"/>
      <c r="E416" s="48"/>
      <c r="M416" s="34"/>
    </row>
    <row r="417" s="32" customFormat="1" spans="2:13">
      <c r="B417" s="48"/>
      <c r="C417" s="48"/>
      <c r="D417" s="48"/>
      <c r="E417" s="48"/>
      <c r="M417" s="34"/>
    </row>
    <row r="418" s="32" customFormat="1" spans="2:13">
      <c r="B418" s="48"/>
      <c r="C418" s="48"/>
      <c r="D418" s="48"/>
      <c r="E418" s="48"/>
      <c r="M418" s="34"/>
    </row>
    <row r="419" s="32" customFormat="1" spans="2:13">
      <c r="B419" s="48"/>
      <c r="C419" s="48"/>
      <c r="D419" s="48"/>
      <c r="E419" s="48"/>
      <c r="M419" s="34"/>
    </row>
    <row r="420" s="32" customFormat="1" spans="2:13">
      <c r="B420" s="48"/>
      <c r="C420" s="48"/>
      <c r="D420" s="48"/>
      <c r="E420" s="48"/>
      <c r="M420" s="34"/>
    </row>
    <row r="421" s="32" customFormat="1" spans="2:13">
      <c r="B421" s="48"/>
      <c r="C421" s="48"/>
      <c r="D421" s="48"/>
      <c r="E421" s="48"/>
      <c r="M421" s="34"/>
    </row>
    <row r="422" s="32" customFormat="1" spans="2:13">
      <c r="B422" s="48"/>
      <c r="C422" s="48"/>
      <c r="D422" s="48"/>
      <c r="E422" s="48"/>
      <c r="M422" s="34"/>
    </row>
    <row r="423" s="32" customFormat="1" spans="2:13">
      <c r="B423" s="48"/>
      <c r="C423" s="48"/>
      <c r="D423" s="48"/>
      <c r="E423" s="48"/>
      <c r="M423" s="34"/>
    </row>
    <row r="424" s="32" customFormat="1" spans="2:13">
      <c r="B424" s="48"/>
      <c r="C424" s="48"/>
      <c r="D424" s="48"/>
      <c r="E424" s="48"/>
      <c r="M424" s="34"/>
    </row>
    <row r="425" s="32" customFormat="1" spans="2:13">
      <c r="B425" s="48"/>
      <c r="C425" s="48"/>
      <c r="D425" s="48"/>
      <c r="E425" s="48"/>
      <c r="M425" s="34"/>
    </row>
    <row r="426" s="32" customFormat="1" spans="2:13">
      <c r="B426" s="48"/>
      <c r="C426" s="48"/>
      <c r="D426" s="48"/>
      <c r="E426" s="48"/>
      <c r="M426" s="34"/>
    </row>
    <row r="427" s="32" customFormat="1" spans="2:13">
      <c r="B427" s="48"/>
      <c r="C427" s="48"/>
      <c r="D427" s="48"/>
      <c r="E427" s="48"/>
      <c r="M427" s="34"/>
    </row>
    <row r="428" s="32" customFormat="1" spans="2:13">
      <c r="B428" s="48"/>
      <c r="C428" s="48"/>
      <c r="D428" s="48"/>
      <c r="E428" s="48"/>
      <c r="M428" s="34"/>
    </row>
    <row r="429" s="32" customFormat="1" spans="2:13">
      <c r="B429" s="48"/>
      <c r="C429" s="48"/>
      <c r="D429" s="48"/>
      <c r="E429" s="48"/>
      <c r="M429" s="34"/>
    </row>
    <row r="430" s="32" customFormat="1" spans="2:13">
      <c r="B430" s="48"/>
      <c r="C430" s="48"/>
      <c r="D430" s="48"/>
      <c r="E430" s="48"/>
      <c r="M430" s="34"/>
    </row>
    <row r="431" s="32" customFormat="1" spans="2:13">
      <c r="B431" s="48"/>
      <c r="C431" s="48"/>
      <c r="D431" s="48"/>
      <c r="E431" s="48"/>
      <c r="M431" s="34"/>
    </row>
    <row r="432" s="32" customFormat="1" spans="2:13">
      <c r="B432" s="48"/>
      <c r="C432" s="48"/>
      <c r="D432" s="48"/>
      <c r="E432" s="48"/>
      <c r="M432" s="34"/>
    </row>
    <row r="433" s="32" customFormat="1" spans="2:13">
      <c r="B433" s="48"/>
      <c r="C433" s="48"/>
      <c r="D433" s="48"/>
      <c r="E433" s="48"/>
      <c r="M433" s="34"/>
    </row>
    <row r="434" s="32" customFormat="1" spans="2:13">
      <c r="B434" s="48"/>
      <c r="C434" s="48"/>
      <c r="D434" s="48"/>
      <c r="E434" s="48"/>
      <c r="M434" s="34"/>
    </row>
    <row r="435" s="32" customFormat="1" spans="2:13">
      <c r="B435" s="48"/>
      <c r="C435" s="48"/>
      <c r="D435" s="48"/>
      <c r="E435" s="48"/>
      <c r="M435" s="34"/>
    </row>
    <row r="436" s="32" customFormat="1" spans="2:13">
      <c r="B436" s="48"/>
      <c r="C436" s="48"/>
      <c r="D436" s="48"/>
      <c r="E436" s="48"/>
      <c r="M436" s="34"/>
    </row>
    <row r="437" s="32" customFormat="1" spans="2:13">
      <c r="B437" s="48"/>
      <c r="C437" s="48"/>
      <c r="D437" s="48"/>
      <c r="E437" s="48"/>
      <c r="M437" s="34"/>
    </row>
    <row r="438" s="32" customFormat="1" spans="2:13">
      <c r="B438" s="48"/>
      <c r="C438" s="48"/>
      <c r="D438" s="48"/>
      <c r="E438" s="48"/>
      <c r="M438" s="34"/>
    </row>
    <row r="439" s="32" customFormat="1" spans="2:13">
      <c r="B439" s="48"/>
      <c r="C439" s="48"/>
      <c r="D439" s="48"/>
      <c r="E439" s="48"/>
      <c r="M439" s="34"/>
    </row>
    <row r="440" s="32" customFormat="1" spans="2:13">
      <c r="B440" s="48"/>
      <c r="C440" s="48"/>
      <c r="D440" s="48"/>
      <c r="E440" s="48"/>
      <c r="M440" s="34"/>
    </row>
    <row r="441" s="32" customFormat="1" spans="2:13">
      <c r="B441" s="48"/>
      <c r="C441" s="48"/>
      <c r="D441" s="48"/>
      <c r="E441" s="48"/>
      <c r="M441" s="34"/>
    </row>
    <row r="442" s="32" customFormat="1" spans="2:13">
      <c r="B442" s="48"/>
      <c r="C442" s="48"/>
      <c r="D442" s="48"/>
      <c r="E442" s="48"/>
      <c r="M442" s="34"/>
    </row>
    <row r="443" s="32" customFormat="1" spans="2:13">
      <c r="B443" s="48"/>
      <c r="C443" s="48"/>
      <c r="D443" s="48"/>
      <c r="E443" s="48"/>
      <c r="M443" s="34"/>
    </row>
    <row r="444" s="32" customFormat="1" spans="2:13">
      <c r="B444" s="48"/>
      <c r="C444" s="48"/>
      <c r="D444" s="48"/>
      <c r="E444" s="48"/>
      <c r="M444" s="34"/>
    </row>
    <row r="445" s="32" customFormat="1" spans="2:13">
      <c r="B445" s="48"/>
      <c r="C445" s="48"/>
      <c r="D445" s="48"/>
      <c r="E445" s="48"/>
      <c r="M445" s="34"/>
    </row>
    <row r="446" s="32" customFormat="1" spans="2:13">
      <c r="B446" s="48"/>
      <c r="C446" s="48"/>
      <c r="D446" s="48"/>
      <c r="E446" s="48"/>
      <c r="M446" s="34"/>
    </row>
    <row r="447" s="32" customFormat="1" spans="2:13">
      <c r="B447" s="48"/>
      <c r="C447" s="48"/>
      <c r="D447" s="48"/>
      <c r="E447" s="48"/>
      <c r="M447" s="34"/>
    </row>
    <row r="448" s="32" customFormat="1" spans="2:13">
      <c r="B448" s="48"/>
      <c r="C448" s="48"/>
      <c r="D448" s="48"/>
      <c r="E448" s="48"/>
      <c r="M448" s="34"/>
    </row>
    <row r="449" s="32" customFormat="1" spans="2:13">
      <c r="B449" s="48"/>
      <c r="C449" s="48"/>
      <c r="D449" s="48"/>
      <c r="E449" s="48"/>
      <c r="M449" s="34"/>
    </row>
    <row r="450" s="32" customFormat="1" spans="2:13">
      <c r="B450" s="48"/>
      <c r="C450" s="48"/>
      <c r="D450" s="48"/>
      <c r="E450" s="48"/>
      <c r="M450" s="34"/>
    </row>
    <row r="451" s="32" customFormat="1" spans="2:13">
      <c r="B451" s="48"/>
      <c r="C451" s="48"/>
      <c r="D451" s="48"/>
      <c r="E451" s="48"/>
      <c r="M451" s="34"/>
    </row>
    <row r="452" s="32" customFormat="1" spans="2:13">
      <c r="B452" s="48"/>
      <c r="C452" s="48"/>
      <c r="D452" s="48"/>
      <c r="E452" s="48"/>
      <c r="M452" s="34"/>
    </row>
    <row r="453" s="32" customFormat="1" spans="2:13">
      <c r="B453" s="48"/>
      <c r="C453" s="48"/>
      <c r="D453" s="48"/>
      <c r="E453" s="48"/>
      <c r="M453" s="34"/>
    </row>
    <row r="454" s="32" customFormat="1" spans="2:13">
      <c r="B454" s="48"/>
      <c r="C454" s="48"/>
      <c r="D454" s="48"/>
      <c r="E454" s="48"/>
      <c r="M454" s="34"/>
    </row>
    <row r="455" s="32" customFormat="1" spans="2:13">
      <c r="B455" s="48"/>
      <c r="C455" s="48"/>
      <c r="D455" s="48"/>
      <c r="E455" s="48"/>
      <c r="M455" s="34"/>
    </row>
    <row r="456" s="32" customFormat="1" spans="2:13">
      <c r="B456" s="48"/>
      <c r="C456" s="48"/>
      <c r="D456" s="48"/>
      <c r="E456" s="48"/>
      <c r="M456" s="34"/>
    </row>
    <row r="457" s="32" customFormat="1" spans="2:13">
      <c r="B457" s="48"/>
      <c r="C457" s="48"/>
      <c r="D457" s="48"/>
      <c r="E457" s="48"/>
      <c r="M457" s="34"/>
    </row>
    <row r="458" s="32" customFormat="1" spans="2:13">
      <c r="B458" s="48"/>
      <c r="C458" s="48"/>
      <c r="D458" s="48"/>
      <c r="E458" s="48"/>
      <c r="M458" s="34"/>
    </row>
    <row r="459" s="32" customFormat="1" spans="2:13">
      <c r="B459" s="48"/>
      <c r="C459" s="48"/>
      <c r="D459" s="48"/>
      <c r="E459" s="48"/>
      <c r="M459" s="34"/>
    </row>
    <row r="460" s="32" customFormat="1" spans="2:13">
      <c r="B460" s="48"/>
      <c r="C460" s="48"/>
      <c r="D460" s="48"/>
      <c r="E460" s="48"/>
      <c r="M460" s="34"/>
    </row>
    <row r="461" s="32" customFormat="1" spans="2:13">
      <c r="B461" s="48"/>
      <c r="C461" s="48"/>
      <c r="D461" s="48"/>
      <c r="E461" s="48"/>
      <c r="M461" s="34"/>
    </row>
    <row r="462" s="32" customFormat="1" spans="2:13">
      <c r="B462" s="48"/>
      <c r="C462" s="48"/>
      <c r="D462" s="48"/>
      <c r="E462" s="48"/>
      <c r="M462" s="34"/>
    </row>
    <row r="463" s="32" customFormat="1" spans="2:13">
      <c r="B463" s="48"/>
      <c r="C463" s="48"/>
      <c r="D463" s="48"/>
      <c r="E463" s="48"/>
      <c r="M463" s="34"/>
    </row>
    <row r="464" s="32" customFormat="1" spans="2:13">
      <c r="B464" s="48"/>
      <c r="C464" s="48"/>
      <c r="D464" s="48"/>
      <c r="E464" s="48"/>
      <c r="M464" s="34"/>
    </row>
    <row r="465" s="32" customFormat="1" spans="2:13">
      <c r="B465" s="48"/>
      <c r="C465" s="48"/>
      <c r="D465" s="48"/>
      <c r="E465" s="48"/>
      <c r="M465" s="34"/>
    </row>
    <row r="466" s="32" customFormat="1" spans="2:13">
      <c r="B466" s="48"/>
      <c r="C466" s="48"/>
      <c r="D466" s="48"/>
      <c r="E466" s="48"/>
      <c r="M466" s="34"/>
    </row>
    <row r="467" s="32" customFormat="1" spans="2:13">
      <c r="B467" s="48"/>
      <c r="C467" s="48"/>
      <c r="D467" s="48"/>
      <c r="E467" s="48"/>
      <c r="M467" s="34"/>
    </row>
    <row r="468" s="32" customFormat="1" spans="2:13">
      <c r="B468" s="48"/>
      <c r="C468" s="48"/>
      <c r="D468" s="48"/>
      <c r="E468" s="48"/>
      <c r="M468" s="34"/>
    </row>
    <row r="469" s="32" customFormat="1" spans="2:13">
      <c r="B469" s="48"/>
      <c r="C469" s="48"/>
      <c r="D469" s="48"/>
      <c r="E469" s="48"/>
      <c r="M469" s="34"/>
    </row>
    <row r="470" s="32" customFormat="1" spans="2:13">
      <c r="B470" s="48"/>
      <c r="C470" s="48"/>
      <c r="D470" s="48"/>
      <c r="E470" s="48"/>
      <c r="M470" s="34"/>
    </row>
    <row r="471" s="32" customFormat="1" spans="2:13">
      <c r="B471" s="48"/>
      <c r="C471" s="48"/>
      <c r="D471" s="48"/>
      <c r="E471" s="48"/>
      <c r="M471" s="34"/>
    </row>
    <row r="472" s="32" customFormat="1" spans="2:13">
      <c r="B472" s="48"/>
      <c r="C472" s="48"/>
      <c r="D472" s="48"/>
      <c r="E472" s="48"/>
      <c r="M472" s="34"/>
    </row>
    <row r="473" s="32" customFormat="1" spans="2:13">
      <c r="B473" s="48"/>
      <c r="C473" s="48"/>
      <c r="D473" s="48"/>
      <c r="E473" s="48"/>
      <c r="M473" s="34"/>
    </row>
    <row r="474" spans="2:5">
      <c r="B474" s="4"/>
      <c r="C474" s="4"/>
      <c r="D474" s="4"/>
      <c r="E474" s="4"/>
    </row>
    <row r="475" spans="2:5">
      <c r="B475" s="4"/>
      <c r="C475" s="4"/>
      <c r="D475" s="4"/>
      <c r="E475" s="4"/>
    </row>
    <row r="476" spans="2:5">
      <c r="B476" s="4"/>
      <c r="C476" s="4"/>
      <c r="D476" s="4"/>
      <c r="E476" s="4"/>
    </row>
    <row r="477" spans="2:5">
      <c r="B477" s="4"/>
      <c r="C477" s="4"/>
      <c r="D477" s="4"/>
      <c r="E477" s="4"/>
    </row>
    <row r="478" spans="2:5">
      <c r="B478" s="4"/>
      <c r="C478" s="4"/>
      <c r="D478" s="4"/>
      <c r="E478" s="4"/>
    </row>
    <row r="479" spans="2:5">
      <c r="B479" s="4"/>
      <c r="C479" s="4"/>
      <c r="D479" s="4"/>
      <c r="E479" s="4"/>
    </row>
    <row r="480" spans="2:5">
      <c r="B480" s="4"/>
      <c r="C480" s="4"/>
      <c r="D480" s="4"/>
      <c r="E480" s="4"/>
    </row>
    <row r="481" spans="2:5">
      <c r="B481" s="4"/>
      <c r="C481" s="4"/>
      <c r="D481" s="4"/>
      <c r="E481" s="4"/>
    </row>
    <row r="482" spans="2:5">
      <c r="B482" s="4"/>
      <c r="C482" s="4"/>
      <c r="D482" s="4"/>
      <c r="E482" s="4"/>
    </row>
    <row r="483" spans="2:5">
      <c r="B483" s="4"/>
      <c r="C483" s="4"/>
      <c r="D483" s="4"/>
      <c r="E483" s="4"/>
    </row>
    <row r="484" spans="2:5">
      <c r="B484" s="4"/>
      <c r="C484" s="4"/>
      <c r="D484" s="4"/>
      <c r="E484" s="4"/>
    </row>
    <row r="485" spans="2:5">
      <c r="B485" s="4"/>
      <c r="C485" s="4"/>
      <c r="D485" s="4"/>
      <c r="E485" s="4"/>
    </row>
    <row r="486" spans="2:5">
      <c r="B486" s="4"/>
      <c r="C486" s="4"/>
      <c r="D486" s="4"/>
      <c r="E486" s="4"/>
    </row>
    <row r="487" spans="2:5">
      <c r="B487" s="4"/>
      <c r="C487" s="4"/>
      <c r="D487" s="4"/>
      <c r="E487" s="4"/>
    </row>
    <row r="488" spans="2:5">
      <c r="B488" s="4"/>
      <c r="C488" s="4"/>
      <c r="D488" s="4"/>
      <c r="E488" s="4"/>
    </row>
    <row r="489" spans="2:5">
      <c r="B489" s="4"/>
      <c r="C489" s="4"/>
      <c r="D489" s="4"/>
      <c r="E489" s="4"/>
    </row>
    <row r="490" spans="2:5">
      <c r="B490" s="4"/>
      <c r="C490" s="4"/>
      <c r="D490" s="4"/>
      <c r="E490" s="4"/>
    </row>
    <row r="491" spans="2:5">
      <c r="B491" s="4"/>
      <c r="C491" s="4"/>
      <c r="D491" s="4"/>
      <c r="E491" s="4"/>
    </row>
    <row r="492" spans="2:5">
      <c r="B492" s="4"/>
      <c r="C492" s="4"/>
      <c r="D492" s="4"/>
      <c r="E492" s="4"/>
    </row>
    <row r="493" spans="2:5">
      <c r="B493" s="4"/>
      <c r="C493" s="4"/>
      <c r="D493" s="4"/>
      <c r="E493" s="4"/>
    </row>
    <row r="494" spans="2:5">
      <c r="B494" s="4"/>
      <c r="C494" s="4"/>
      <c r="D494" s="4"/>
      <c r="E494" s="4"/>
    </row>
    <row r="495" spans="2:5">
      <c r="B495" s="4"/>
      <c r="C495" s="4"/>
      <c r="D495" s="4"/>
      <c r="E495" s="4"/>
    </row>
    <row r="496" spans="2:5">
      <c r="B496" s="4"/>
      <c r="C496" s="4"/>
      <c r="D496" s="4"/>
      <c r="E496" s="4"/>
    </row>
    <row r="497" spans="2:5">
      <c r="B497" s="4"/>
      <c r="C497" s="4"/>
      <c r="D497" s="4"/>
      <c r="E497" s="4"/>
    </row>
    <row r="498" spans="2:5">
      <c r="B498" s="4"/>
      <c r="C498" s="4"/>
      <c r="D498" s="4"/>
      <c r="E498" s="4"/>
    </row>
    <row r="499" spans="2:5">
      <c r="B499" s="4"/>
      <c r="C499" s="4"/>
      <c r="D499" s="4"/>
      <c r="E499" s="4"/>
    </row>
    <row r="500" spans="2:5">
      <c r="B500" s="4"/>
      <c r="C500" s="4"/>
      <c r="D500" s="4"/>
      <c r="E500" s="4"/>
    </row>
    <row r="501" spans="2:5">
      <c r="B501" s="4"/>
      <c r="C501" s="4"/>
      <c r="D501" s="4"/>
      <c r="E501" s="4"/>
    </row>
    <row r="502" spans="2:5">
      <c r="B502" s="4"/>
      <c r="C502" s="4"/>
      <c r="D502" s="4"/>
      <c r="E502" s="4"/>
    </row>
    <row r="503" spans="2:5">
      <c r="B503" s="4"/>
      <c r="C503" s="4"/>
      <c r="D503" s="4"/>
      <c r="E503" s="4"/>
    </row>
    <row r="504" spans="2:5">
      <c r="B504" s="4"/>
      <c r="C504" s="4"/>
      <c r="D504" s="4"/>
      <c r="E504" s="4"/>
    </row>
    <row r="505" spans="2:5">
      <c r="B505" s="4"/>
      <c r="C505" s="4"/>
      <c r="D505" s="4"/>
      <c r="E505" s="4"/>
    </row>
    <row r="506" spans="2:5">
      <c r="B506" s="4"/>
      <c r="C506" s="4"/>
      <c r="D506" s="4"/>
      <c r="E506" s="4"/>
    </row>
    <row r="507" spans="2:5">
      <c r="B507" s="4"/>
      <c r="C507" s="4"/>
      <c r="D507" s="4"/>
      <c r="E507" s="4"/>
    </row>
    <row r="508" spans="2:5">
      <c r="B508" s="4"/>
      <c r="C508" s="4"/>
      <c r="D508" s="4"/>
      <c r="E508" s="4"/>
    </row>
    <row r="509" spans="2:5">
      <c r="B509" s="4"/>
      <c r="C509" s="4"/>
      <c r="D509" s="4"/>
      <c r="E509" s="4"/>
    </row>
    <row r="510" spans="2:5">
      <c r="B510" s="4"/>
      <c r="C510" s="4"/>
      <c r="D510" s="4"/>
      <c r="E510" s="4"/>
    </row>
    <row r="511" spans="2:5">
      <c r="B511" s="4"/>
      <c r="C511" s="4"/>
      <c r="D511" s="4"/>
      <c r="E511" s="4"/>
    </row>
    <row r="512" spans="2:5">
      <c r="B512" s="4"/>
      <c r="C512" s="4"/>
      <c r="D512" s="4"/>
      <c r="E512" s="4"/>
    </row>
    <row r="513" spans="2:5">
      <c r="B513" s="4"/>
      <c r="C513" s="4"/>
      <c r="D513" s="4"/>
      <c r="E513" s="4"/>
    </row>
    <row r="514" spans="2:5">
      <c r="B514" s="4"/>
      <c r="C514" s="4"/>
      <c r="D514" s="4"/>
      <c r="E514" s="4"/>
    </row>
    <row r="515" spans="2:5">
      <c r="B515" s="4"/>
      <c r="C515" s="4"/>
      <c r="D515" s="4"/>
      <c r="E515" s="4"/>
    </row>
    <row r="516" spans="2:5">
      <c r="B516" s="4"/>
      <c r="C516" s="4"/>
      <c r="D516" s="4"/>
      <c r="E516" s="4"/>
    </row>
    <row r="517" spans="2:5">
      <c r="B517" s="4"/>
      <c r="C517" s="4"/>
      <c r="D517" s="4"/>
      <c r="E517" s="4"/>
    </row>
    <row r="518" spans="2:5">
      <c r="B518" s="4"/>
      <c r="C518" s="4"/>
      <c r="D518" s="4"/>
      <c r="E518" s="4"/>
    </row>
    <row r="519" spans="2:5">
      <c r="B519" s="4"/>
      <c r="C519" s="4"/>
      <c r="D519" s="4"/>
      <c r="E519" s="4"/>
    </row>
    <row r="520" spans="2:5">
      <c r="B520" s="4"/>
      <c r="C520" s="4"/>
      <c r="D520" s="4"/>
      <c r="E520" s="4"/>
    </row>
    <row r="521" spans="2:5">
      <c r="B521" s="4"/>
      <c r="C521" s="4"/>
      <c r="D521" s="4"/>
      <c r="E521" s="4"/>
    </row>
    <row r="522" spans="2:5">
      <c r="B522" s="4"/>
      <c r="C522" s="4"/>
      <c r="D522" s="4"/>
      <c r="E522" s="4"/>
    </row>
    <row r="523" spans="2:5">
      <c r="B523" s="4"/>
      <c r="C523" s="4"/>
      <c r="D523" s="4"/>
      <c r="E523" s="4"/>
    </row>
    <row r="524" spans="2:5">
      <c r="B524" s="4"/>
      <c r="C524" s="4"/>
      <c r="D524" s="4"/>
      <c r="E524" s="4"/>
    </row>
    <row r="525" spans="2:5">
      <c r="B525" s="4"/>
      <c r="C525" s="4"/>
      <c r="D525" s="4"/>
      <c r="E525" s="4"/>
    </row>
    <row r="526" spans="2:5">
      <c r="B526" s="4"/>
      <c r="C526" s="4"/>
      <c r="D526" s="4"/>
      <c r="E526" s="4"/>
    </row>
    <row r="527" spans="2:5">
      <c r="B527" s="4"/>
      <c r="C527" s="4"/>
      <c r="D527" s="4"/>
      <c r="E527" s="4"/>
    </row>
    <row r="528" spans="2:5">
      <c r="B528" s="4"/>
      <c r="C528" s="4"/>
      <c r="D528" s="4"/>
      <c r="E528" s="4"/>
    </row>
    <row r="529" spans="2:5">
      <c r="B529" s="4"/>
      <c r="C529" s="4"/>
      <c r="D529" s="4"/>
      <c r="E529" s="4"/>
    </row>
    <row r="530" spans="2:5">
      <c r="B530" s="4"/>
      <c r="C530" s="4"/>
      <c r="D530" s="4"/>
      <c r="E530" s="4"/>
    </row>
    <row r="531" spans="2:5">
      <c r="B531" s="4"/>
      <c r="C531" s="4"/>
      <c r="D531" s="4"/>
      <c r="E531" s="4"/>
    </row>
    <row r="532" spans="2:5">
      <c r="B532" s="4"/>
      <c r="C532" s="4"/>
      <c r="D532" s="4"/>
      <c r="E532" s="4"/>
    </row>
    <row r="533" spans="2:5">
      <c r="B533" s="4"/>
      <c r="C533" s="4"/>
      <c r="D533" s="4"/>
      <c r="E533" s="4"/>
    </row>
    <row r="534" spans="2:5">
      <c r="B534" s="4"/>
      <c r="C534" s="4"/>
      <c r="D534" s="4"/>
      <c r="E534" s="4"/>
    </row>
    <row r="535" spans="2:5">
      <c r="B535" s="4"/>
      <c r="C535" s="4"/>
      <c r="D535" s="4"/>
      <c r="E535" s="4"/>
    </row>
    <row r="536" spans="2:5">
      <c r="B536" s="4"/>
      <c r="C536" s="4"/>
      <c r="D536" s="4"/>
      <c r="E536" s="4"/>
    </row>
    <row r="537" spans="2:5">
      <c r="B537" s="4"/>
      <c r="C537" s="4"/>
      <c r="D537" s="4"/>
      <c r="E537" s="4"/>
    </row>
    <row r="538" spans="2:5">
      <c r="B538" s="4"/>
      <c r="C538" s="4"/>
      <c r="D538" s="4"/>
      <c r="E538" s="4"/>
    </row>
    <row r="539" spans="2:5">
      <c r="B539" s="4"/>
      <c r="C539" s="4"/>
      <c r="D539" s="4"/>
      <c r="E539" s="4"/>
    </row>
    <row r="540" spans="2:5">
      <c r="B540" s="4"/>
      <c r="C540" s="4"/>
      <c r="D540" s="4"/>
      <c r="E540" s="4"/>
    </row>
    <row r="541" spans="2:5">
      <c r="B541" s="4"/>
      <c r="C541" s="4"/>
      <c r="D541" s="4"/>
      <c r="E541" s="4"/>
    </row>
    <row r="542" spans="2:5">
      <c r="B542" s="4"/>
      <c r="C542" s="4"/>
      <c r="D542" s="4"/>
      <c r="E542" s="4"/>
    </row>
    <row r="543" spans="2:5">
      <c r="B543" s="4"/>
      <c r="C543" s="4"/>
      <c r="D543" s="4"/>
      <c r="E543" s="4"/>
    </row>
    <row r="544" spans="2:5">
      <c r="B544" s="4"/>
      <c r="C544" s="4"/>
      <c r="D544" s="4"/>
      <c r="E544" s="4"/>
    </row>
    <row r="545" spans="2:5">
      <c r="B545" s="4"/>
      <c r="C545" s="4"/>
      <c r="D545" s="4"/>
      <c r="E545" s="4"/>
    </row>
    <row r="546" spans="2:5">
      <c r="B546" s="4"/>
      <c r="C546" s="4"/>
      <c r="D546" s="4"/>
      <c r="E546" s="4"/>
    </row>
    <row r="547" spans="2:5">
      <c r="B547" s="4"/>
      <c r="C547" s="4"/>
      <c r="D547" s="4"/>
      <c r="E547" s="4"/>
    </row>
    <row r="548" spans="2:5">
      <c r="B548" s="4"/>
      <c r="C548" s="4"/>
      <c r="D548" s="4"/>
      <c r="E548" s="4"/>
    </row>
    <row r="549" spans="2:5">
      <c r="B549" s="4"/>
      <c r="C549" s="4"/>
      <c r="D549" s="4"/>
      <c r="E549" s="4"/>
    </row>
    <row r="550" spans="2:5">
      <c r="B550" s="4"/>
      <c r="C550" s="4"/>
      <c r="D550" s="4"/>
      <c r="E550" s="4"/>
    </row>
    <row r="551" spans="2:5">
      <c r="B551" s="4"/>
      <c r="C551" s="4"/>
      <c r="D551" s="4"/>
      <c r="E551" s="4"/>
    </row>
    <row r="552" spans="2:5">
      <c r="B552" s="4"/>
      <c r="C552" s="4"/>
      <c r="D552" s="4"/>
      <c r="E552" s="4"/>
    </row>
    <row r="553" spans="2:5">
      <c r="B553" s="4"/>
      <c r="C553" s="4"/>
      <c r="D553" s="4"/>
      <c r="E553" s="4"/>
    </row>
    <row r="554" spans="2:5">
      <c r="B554" s="4"/>
      <c r="C554" s="4"/>
      <c r="D554" s="4"/>
      <c r="E554" s="4"/>
    </row>
    <row r="555" spans="2:5">
      <c r="B555" s="4"/>
      <c r="C555" s="4"/>
      <c r="D555" s="4"/>
      <c r="E555" s="4"/>
    </row>
    <row r="556" spans="2:5">
      <c r="B556" s="4"/>
      <c r="C556" s="4"/>
      <c r="D556" s="4"/>
      <c r="E556" s="4"/>
    </row>
    <row r="557" spans="2:5">
      <c r="B557" s="4"/>
      <c r="C557" s="4"/>
      <c r="D557" s="4"/>
      <c r="E557" s="4"/>
    </row>
    <row r="558" spans="2:5">
      <c r="B558" s="4"/>
      <c r="C558" s="4"/>
      <c r="D558" s="4"/>
      <c r="E558" s="4"/>
    </row>
    <row r="559" spans="2:5">
      <c r="B559" s="4"/>
      <c r="C559" s="4"/>
      <c r="D559" s="4"/>
      <c r="E559" s="4"/>
    </row>
    <row r="560" spans="2:5">
      <c r="B560" s="4"/>
      <c r="C560" s="4"/>
      <c r="D560" s="4"/>
      <c r="E560" s="4"/>
    </row>
    <row r="561" spans="2:5">
      <c r="B561" s="4"/>
      <c r="C561" s="4"/>
      <c r="D561" s="4"/>
      <c r="E561" s="4"/>
    </row>
    <row r="562" spans="2:5">
      <c r="B562" s="4"/>
      <c r="C562" s="4"/>
      <c r="D562" s="4"/>
      <c r="E562" s="4"/>
    </row>
    <row r="563" spans="2:5">
      <c r="B563" s="4"/>
      <c r="C563" s="4"/>
      <c r="D563" s="4"/>
      <c r="E563" s="4"/>
    </row>
    <row r="564" spans="2:5">
      <c r="B564" s="4"/>
      <c r="C564" s="4"/>
      <c r="D564" s="4"/>
      <c r="E564" s="4"/>
    </row>
    <row r="565" spans="2:5">
      <c r="B565" s="4"/>
      <c r="C565" s="4"/>
      <c r="D565" s="4"/>
      <c r="E565" s="4"/>
    </row>
    <row r="566" spans="2:5">
      <c r="B566" s="4"/>
      <c r="C566" s="4"/>
      <c r="D566" s="4"/>
      <c r="E566" s="4"/>
    </row>
    <row r="567" spans="2:5">
      <c r="B567" s="4"/>
      <c r="C567" s="4"/>
      <c r="D567" s="4"/>
      <c r="E567" s="4"/>
    </row>
    <row r="568" spans="2:5">
      <c r="B568" s="4"/>
      <c r="C568" s="4"/>
      <c r="D568" s="4"/>
      <c r="E568" s="4"/>
    </row>
    <row r="569" spans="2:5">
      <c r="B569" s="4"/>
      <c r="C569" s="4"/>
      <c r="D569" s="4"/>
      <c r="E569" s="4"/>
    </row>
    <row r="570" spans="2:5">
      <c r="B570" s="4"/>
      <c r="C570" s="4"/>
      <c r="D570" s="4"/>
      <c r="E570" s="4"/>
    </row>
    <row r="571" spans="2:5">
      <c r="B571" s="4"/>
      <c r="C571" s="4"/>
      <c r="D571" s="4"/>
      <c r="E571" s="4"/>
    </row>
    <row r="572" spans="2:5">
      <c r="B572" s="4"/>
      <c r="C572" s="4"/>
      <c r="D572" s="4"/>
      <c r="E572" s="4"/>
    </row>
    <row r="573" spans="2:5">
      <c r="B573" s="4"/>
      <c r="C573" s="4"/>
      <c r="D573" s="4"/>
      <c r="E573" s="4"/>
    </row>
    <row r="574" spans="2:5">
      <c r="B574" s="4"/>
      <c r="C574" s="4"/>
      <c r="D574" s="4"/>
      <c r="E574" s="4"/>
    </row>
    <row r="575" spans="2:5">
      <c r="B575" s="4"/>
      <c r="C575" s="4"/>
      <c r="D575" s="4"/>
      <c r="E575" s="4"/>
    </row>
    <row r="576" spans="2:5">
      <c r="B576" s="4"/>
      <c r="C576" s="4"/>
      <c r="D576" s="4"/>
      <c r="E576" s="4"/>
    </row>
    <row r="577" spans="2:5">
      <c r="B577" s="4"/>
      <c r="C577" s="4"/>
      <c r="D577" s="4"/>
      <c r="E577" s="4"/>
    </row>
    <row r="578" spans="2:5">
      <c r="B578" s="4"/>
      <c r="C578" s="4"/>
      <c r="D578" s="4"/>
      <c r="E578" s="4"/>
    </row>
    <row r="579" spans="2:5">
      <c r="B579" s="4"/>
      <c r="C579" s="4"/>
      <c r="D579" s="4"/>
      <c r="E579" s="4"/>
    </row>
    <row r="580" spans="2:5">
      <c r="B580" s="4"/>
      <c r="C580" s="4"/>
      <c r="D580" s="4"/>
      <c r="E580" s="4"/>
    </row>
    <row r="581" spans="2:5">
      <c r="B581" s="4"/>
      <c r="C581" s="4"/>
      <c r="D581" s="4"/>
      <c r="E581" s="4"/>
    </row>
    <row r="582" spans="2:5">
      <c r="B582" s="4"/>
      <c r="C582" s="4"/>
      <c r="D582" s="4"/>
      <c r="E582" s="4"/>
    </row>
    <row r="583" spans="2:5">
      <c r="B583" s="4"/>
      <c r="C583" s="4"/>
      <c r="D583" s="4"/>
      <c r="E583" s="4"/>
    </row>
    <row r="584" spans="2:5">
      <c r="B584" s="4"/>
      <c r="C584" s="4"/>
      <c r="D584" s="4"/>
      <c r="E584" s="4"/>
    </row>
    <row r="585" spans="2:5">
      <c r="B585" s="4"/>
      <c r="C585" s="4"/>
      <c r="D585" s="4"/>
      <c r="E585" s="4"/>
    </row>
    <row r="586" spans="2:5">
      <c r="B586" s="4"/>
      <c r="C586" s="4"/>
      <c r="D586" s="4"/>
      <c r="E586" s="4"/>
    </row>
    <row r="587" spans="2:5">
      <c r="B587" s="4"/>
      <c r="C587" s="4"/>
      <c r="D587" s="4"/>
      <c r="E587" s="4"/>
    </row>
    <row r="588" spans="2:5">
      <c r="B588" s="4"/>
      <c r="C588" s="4"/>
      <c r="D588" s="4"/>
      <c r="E588" s="4"/>
    </row>
    <row r="589" spans="2:5">
      <c r="B589" s="4"/>
      <c r="C589" s="4"/>
      <c r="D589" s="4"/>
      <c r="E589" s="4"/>
    </row>
    <row r="590" spans="2:5">
      <c r="B590" s="4"/>
      <c r="C590" s="4"/>
      <c r="D590" s="4"/>
      <c r="E590" s="4"/>
    </row>
    <row r="591" spans="2:5">
      <c r="B591" s="4"/>
      <c r="C591" s="4"/>
      <c r="D591" s="4"/>
      <c r="E591" s="4"/>
    </row>
    <row r="592" spans="2:5">
      <c r="B592" s="4"/>
      <c r="C592" s="4"/>
      <c r="D592" s="4"/>
      <c r="E592" s="4"/>
    </row>
    <row r="593" spans="2:5">
      <c r="B593" s="4"/>
      <c r="C593" s="4"/>
      <c r="D593" s="4"/>
      <c r="E593" s="4"/>
    </row>
    <row r="594" spans="2:5">
      <c r="B594" s="4"/>
      <c r="C594" s="4"/>
      <c r="D594" s="4"/>
      <c r="E594" s="4"/>
    </row>
    <row r="595" spans="2:5">
      <c r="B595" s="4"/>
      <c r="C595" s="4"/>
      <c r="D595" s="4"/>
      <c r="E595" s="4"/>
    </row>
    <row r="596" spans="2:5">
      <c r="B596" s="4"/>
      <c r="C596" s="4"/>
      <c r="D596" s="4"/>
      <c r="E596" s="4"/>
    </row>
    <row r="597" spans="2:5">
      <c r="B597" s="4"/>
      <c r="C597" s="4"/>
      <c r="D597" s="4"/>
      <c r="E597" s="4"/>
    </row>
    <row r="598" spans="2:5">
      <c r="B598" s="4"/>
      <c r="C598" s="4"/>
      <c r="D598" s="4"/>
      <c r="E598" s="4"/>
    </row>
    <row r="599" spans="2:5">
      <c r="B599" s="4"/>
      <c r="C599" s="4"/>
      <c r="D599" s="4"/>
      <c r="E599" s="4"/>
    </row>
    <row r="600" spans="2:5">
      <c r="B600" s="4"/>
      <c r="C600" s="4"/>
      <c r="D600" s="4"/>
      <c r="E600" s="4"/>
    </row>
    <row r="601" spans="2:5">
      <c r="B601" s="4"/>
      <c r="C601" s="4"/>
      <c r="D601" s="4"/>
      <c r="E601" s="4"/>
    </row>
    <row r="602" spans="2:5">
      <c r="B602" s="4"/>
      <c r="C602" s="4"/>
      <c r="D602" s="4"/>
      <c r="E602" s="4"/>
    </row>
    <row r="603" spans="2:5">
      <c r="B603" s="4"/>
      <c r="C603" s="4"/>
      <c r="D603" s="4"/>
      <c r="E603" s="4"/>
    </row>
    <row r="604" spans="2:5">
      <c r="B604" s="4"/>
      <c r="C604" s="4"/>
      <c r="D604" s="4"/>
      <c r="E604" s="4"/>
    </row>
    <row r="605" spans="2:5">
      <c r="B605" s="4"/>
      <c r="C605" s="4"/>
      <c r="D605" s="4"/>
      <c r="E605" s="4"/>
    </row>
    <row r="606" spans="2:5">
      <c r="B606" s="4"/>
      <c r="C606" s="4"/>
      <c r="D606" s="4"/>
      <c r="E606" s="4"/>
    </row>
    <row r="607" spans="2:5">
      <c r="B607" s="4"/>
      <c r="C607" s="4"/>
      <c r="D607" s="4"/>
      <c r="E607" s="4"/>
    </row>
    <row r="608" spans="2:5">
      <c r="B608" s="4"/>
      <c r="C608" s="4"/>
      <c r="D608" s="4"/>
      <c r="E608" s="4"/>
    </row>
    <row r="609" spans="2:5">
      <c r="B609" s="4"/>
      <c r="C609" s="4"/>
      <c r="D609" s="4"/>
      <c r="E609" s="4"/>
    </row>
    <row r="610" spans="2:5">
      <c r="B610" s="4"/>
      <c r="C610" s="4"/>
      <c r="D610" s="4"/>
      <c r="E610" s="4"/>
    </row>
    <row r="611" spans="2:5">
      <c r="B611" s="4"/>
      <c r="C611" s="4"/>
      <c r="D611" s="4"/>
      <c r="E611" s="4"/>
    </row>
    <row r="612" spans="2:5">
      <c r="B612" s="4"/>
      <c r="C612" s="4"/>
      <c r="D612" s="4"/>
      <c r="E612" s="4"/>
    </row>
    <row r="613" spans="2:5">
      <c r="B613" s="4"/>
      <c r="C613" s="4"/>
      <c r="D613" s="4"/>
      <c r="E613" s="4"/>
    </row>
    <row r="614" spans="2:5">
      <c r="B614" s="4"/>
      <c r="C614" s="4"/>
      <c r="D614" s="4"/>
      <c r="E614" s="4"/>
    </row>
    <row r="615" spans="2:5">
      <c r="B615" s="4"/>
      <c r="C615" s="4"/>
      <c r="D615" s="4"/>
      <c r="E615" s="4"/>
    </row>
    <row r="616" spans="2:5">
      <c r="B616" s="4"/>
      <c r="C616" s="4"/>
      <c r="D616" s="4"/>
      <c r="E616" s="4"/>
    </row>
    <row r="617" spans="2:5">
      <c r="B617" s="4"/>
      <c r="C617" s="4"/>
      <c r="D617" s="4"/>
      <c r="E617" s="4"/>
    </row>
    <row r="618" spans="2:5">
      <c r="B618" s="4"/>
      <c r="C618" s="4"/>
      <c r="D618" s="4"/>
      <c r="E618" s="4"/>
    </row>
    <row r="619" spans="2:5">
      <c r="B619" s="4"/>
      <c r="C619" s="4"/>
      <c r="D619" s="4"/>
      <c r="E619" s="4"/>
    </row>
    <row r="620" spans="2:5">
      <c r="B620" s="4"/>
      <c r="C620" s="4"/>
      <c r="D620" s="4"/>
      <c r="E620" s="4"/>
    </row>
    <row r="621" spans="2:5">
      <c r="B621" s="4"/>
      <c r="C621" s="4"/>
      <c r="D621" s="4"/>
      <c r="E621" s="4"/>
    </row>
    <row r="622" spans="2:5">
      <c r="B622" s="4"/>
      <c r="C622" s="4"/>
      <c r="D622" s="4"/>
      <c r="E622" s="4"/>
    </row>
    <row r="623" spans="2:5">
      <c r="B623" s="4"/>
      <c r="C623" s="4"/>
      <c r="D623" s="4"/>
      <c r="E623" s="4"/>
    </row>
    <row r="624" spans="2:5">
      <c r="B624" s="4"/>
      <c r="C624" s="4"/>
      <c r="D624" s="4"/>
      <c r="E624" s="4"/>
    </row>
    <row r="625" spans="2:5">
      <c r="B625" s="4"/>
      <c r="C625" s="4"/>
      <c r="D625" s="4"/>
      <c r="E625" s="4"/>
    </row>
    <row r="626" spans="2:5">
      <c r="B626" s="4"/>
      <c r="C626" s="4"/>
      <c r="D626" s="4"/>
      <c r="E626" s="4"/>
    </row>
    <row r="627" spans="2:5">
      <c r="B627" s="4"/>
      <c r="C627" s="4"/>
      <c r="D627" s="4"/>
      <c r="E627" s="4"/>
    </row>
    <row r="628" spans="2:5">
      <c r="B628" s="4"/>
      <c r="C628" s="4"/>
      <c r="D628" s="4"/>
      <c r="E628" s="4"/>
    </row>
    <row r="629" spans="2:5">
      <c r="B629" s="4"/>
      <c r="C629" s="4"/>
      <c r="D629" s="4"/>
      <c r="E629" s="4"/>
    </row>
    <row r="630" spans="2:5">
      <c r="B630" s="4"/>
      <c r="C630" s="4"/>
      <c r="D630" s="4"/>
      <c r="E630" s="4"/>
    </row>
    <row r="631" spans="2:5">
      <c r="B631" s="4"/>
      <c r="C631" s="4"/>
      <c r="D631" s="4"/>
      <c r="E631" s="4"/>
    </row>
    <row r="632" spans="2:5">
      <c r="B632" s="4"/>
      <c r="C632" s="4"/>
      <c r="D632" s="4"/>
      <c r="E632" s="4"/>
    </row>
    <row r="633" spans="2:5">
      <c r="B633" s="4"/>
      <c r="C633" s="4"/>
      <c r="D633" s="4"/>
      <c r="E633" s="4"/>
    </row>
    <row r="634" spans="2:5">
      <c r="B634" s="4"/>
      <c r="C634" s="4"/>
      <c r="D634" s="4"/>
      <c r="E634" s="4"/>
    </row>
    <row r="635" spans="2:5">
      <c r="B635" s="4"/>
      <c r="C635" s="4"/>
      <c r="D635" s="4"/>
      <c r="E635" s="4"/>
    </row>
    <row r="636" spans="2:5">
      <c r="B636" s="4"/>
      <c r="C636" s="4"/>
      <c r="D636" s="4"/>
      <c r="E636" s="4"/>
    </row>
    <row r="637" spans="2:5">
      <c r="B637" s="4"/>
      <c r="C637" s="4"/>
      <c r="D637" s="4"/>
      <c r="E637" s="4"/>
    </row>
    <row r="638" spans="2:5">
      <c r="B638" s="4"/>
      <c r="C638" s="4"/>
      <c r="D638" s="4"/>
      <c r="E638" s="4"/>
    </row>
    <row r="639" spans="2:5">
      <c r="B639" s="4"/>
      <c r="C639" s="4"/>
      <c r="D639" s="4"/>
      <c r="E639" s="4"/>
    </row>
    <row r="640" spans="2:5">
      <c r="B640" s="4"/>
      <c r="C640" s="4"/>
      <c r="D640" s="4"/>
      <c r="E640" s="4"/>
    </row>
    <row r="641" spans="2:5">
      <c r="B641" s="4"/>
      <c r="C641" s="4"/>
      <c r="D641" s="4"/>
      <c r="E641" s="4"/>
    </row>
    <row r="642" spans="2:5">
      <c r="B642" s="4"/>
      <c r="C642" s="4"/>
      <c r="D642" s="4"/>
      <c r="E642" s="4"/>
    </row>
  </sheetData>
  <sheetProtection password="E169" sheet="1" objects="1"/>
  <mergeCells count="116"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N9:O9"/>
    <mergeCell ref="D10:E10"/>
    <mergeCell ref="N10:O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A1:A7"/>
    <mergeCell ref="A8:A14"/>
    <mergeCell ref="A15:A21"/>
    <mergeCell ref="A22:A28"/>
    <mergeCell ref="A29:A35"/>
    <mergeCell ref="A36:A42"/>
    <mergeCell ref="A43:A49"/>
    <mergeCell ref="A50:A56"/>
    <mergeCell ref="A57:A63"/>
    <mergeCell ref="A64:A70"/>
    <mergeCell ref="A71:A77"/>
    <mergeCell ref="A78:A84"/>
    <mergeCell ref="A85:A91"/>
    <mergeCell ref="B1:B7"/>
    <mergeCell ref="F3:F7"/>
    <mergeCell ref="G3:G7"/>
    <mergeCell ref="H5:H7"/>
    <mergeCell ref="I5:I7"/>
    <mergeCell ref="J5:J7"/>
    <mergeCell ref="K1:K7"/>
    <mergeCell ref="L1:L7"/>
    <mergeCell ref="H3:J4"/>
    <mergeCell ref="F1:J2"/>
  </mergeCells>
  <conditionalFormatting sqref="P10">
    <cfRule type="cellIs" dxfId="7" priority="1" operator="greaterThan">
      <formula>0.5</formula>
    </cfRule>
  </conditionalFormatting>
  <conditionalFormatting sqref="F8:J91">
    <cfRule type="cellIs" dxfId="2" priority="2" operator="equal">
      <formula>0</formula>
    </cfRule>
    <cfRule type="cellIs" dxfId="3" priority="3" operator="equal">
      <formula>90</formula>
    </cfRule>
  </conditionalFormatting>
  <dataValidations count="2">
    <dataValidation type="whole" operator="between" allowBlank="1" showInputMessage="1" showErrorMessage="1" errorTitle="对不起！" error="此列只能输入数值" sqref="B8:B91">
      <formula1>1</formula1>
      <formula2>50</formula2>
    </dataValidation>
    <dataValidation type="list" allowBlank="1" showInputMessage="1" showErrorMessage="1" sqref="O3:O8">
      <formula1>"100%,不是100%"</formula1>
    </dataValidation>
  </dataValidations>
  <pageMargins left="0.75" right="0.75" top="1" bottom="1" header="0.509027777777778" footer="0.509027777777778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627"/>
  <sheetViews>
    <sheetView showGridLines="0" zoomScale="85" zoomScaleNormal="85" workbookViewId="0">
      <pane xSplit="7" ySplit="8" topLeftCell="H9" activePane="bottomRight" state="frozenSplit"/>
      <selection/>
      <selection pane="topRight"/>
      <selection pane="bottomLeft"/>
      <selection pane="bottomRight" activeCell="O20" sqref="O20"/>
    </sheetView>
  </sheetViews>
  <sheetFormatPr defaultColWidth="8.875" defaultRowHeight="15.6"/>
  <cols>
    <col min="1" max="1" width="4.75" style="2" customWidth="1"/>
    <col min="2" max="5" width="6.875" style="2" customWidth="1"/>
    <col min="6" max="6" width="3.375" style="2" customWidth="1"/>
    <col min="7" max="7" width="14.625" style="2" customWidth="1"/>
    <col min="8" max="25" width="8.5" style="2" customWidth="1"/>
    <col min="26" max="27" width="8.875" style="3" customWidth="1"/>
    <col min="28" max="29" width="8.5" style="2" customWidth="1"/>
    <col min="30" max="43" width="8.875" style="3" customWidth="1"/>
    <col min="44" max="203" width="8.875" style="4"/>
    <col min="204" max="16384" width="8.875" style="3"/>
  </cols>
  <sheetData>
    <row r="1" ht="45.6" customHeight="1" spans="1:43">
      <c r="A1" s="5" t="s">
        <v>130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28"/>
    </row>
    <row r="2" s="1" customFormat="1" ht="22.5" customHeight="1" spans="1:187">
      <c r="A2" s="9" t="s">
        <v>1</v>
      </c>
      <c r="B2" s="10" t="s">
        <v>2</v>
      </c>
      <c r="C2" s="10"/>
      <c r="D2" s="10" t="s">
        <v>3</v>
      </c>
      <c r="E2" s="10"/>
      <c r="F2" s="10" t="s">
        <v>4</v>
      </c>
      <c r="G2" s="9" t="s">
        <v>5</v>
      </c>
      <c r="H2" s="11">
        <v>43801</v>
      </c>
      <c r="I2" s="11"/>
      <c r="J2" s="20">
        <v>43802</v>
      </c>
      <c r="K2" s="20"/>
      <c r="L2" s="11">
        <v>43803</v>
      </c>
      <c r="M2" s="11"/>
      <c r="N2" s="11">
        <v>43804</v>
      </c>
      <c r="O2" s="11"/>
      <c r="P2" s="11">
        <v>43805</v>
      </c>
      <c r="Q2" s="11"/>
      <c r="R2" s="20">
        <v>43808</v>
      </c>
      <c r="S2" s="20"/>
      <c r="T2" s="11">
        <v>43809</v>
      </c>
      <c r="U2" s="11"/>
      <c r="V2" s="11">
        <v>43810</v>
      </c>
      <c r="W2" s="11"/>
      <c r="X2" s="11">
        <v>43811</v>
      </c>
      <c r="Y2" s="11"/>
      <c r="Z2" s="11">
        <v>43812</v>
      </c>
      <c r="AA2" s="11"/>
      <c r="AB2" s="20">
        <v>43815</v>
      </c>
      <c r="AC2" s="20"/>
      <c r="AD2" s="11">
        <v>43816</v>
      </c>
      <c r="AE2" s="11"/>
      <c r="AF2" s="11">
        <v>43817</v>
      </c>
      <c r="AG2" s="11"/>
      <c r="AH2" s="11">
        <v>43818</v>
      </c>
      <c r="AI2" s="11"/>
      <c r="AJ2" s="11">
        <v>43819</v>
      </c>
      <c r="AK2" s="11"/>
      <c r="AL2" s="26">
        <v>43822</v>
      </c>
      <c r="AM2" s="27"/>
      <c r="AN2" s="11" t="s">
        <v>6</v>
      </c>
      <c r="AO2" s="11"/>
      <c r="AP2" s="11" t="s">
        <v>7</v>
      </c>
      <c r="AQ2" s="11"/>
      <c r="AR2" s="29"/>
      <c r="AS2"/>
      <c r="AT2"/>
      <c r="AU2"/>
      <c r="AV2"/>
      <c r="AW2"/>
      <c r="AX2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</row>
    <row r="3" s="1" customFormat="1" ht="22.5" customHeight="1" spans="1:187">
      <c r="A3" s="9"/>
      <c r="B3" s="10"/>
      <c r="C3" s="10"/>
      <c r="D3" s="10"/>
      <c r="E3" s="10"/>
      <c r="F3" s="10"/>
      <c r="G3" s="12" t="s">
        <v>9</v>
      </c>
      <c r="H3" s="13">
        <f>COUNTA(($G$9:$G$14),($G$16:$G$21),($G$23:$G$28),($G$30:$G$35),($G$37:$G$42),($G$44:$G$49),($G$51:$G$56),($G$58:$G$63),($G$65:$G$70),($G$72:$G$77),($G$79:$G$84),($G$86:$G$91))</f>
        <v>72</v>
      </c>
      <c r="I3" s="13"/>
      <c r="J3" s="21">
        <f>COUNTA(($G$9:$G$14),($G$16:$G$21),($G$23:$G$28),($G$30:$G$35),($G$37:$G$42),($G$44:$G$49),($G$51:$G$56),($G$58:$G$63),($G$65:$G$70),($G$72:$G$77),($G$79:$G$84),($G$86:$G$91))</f>
        <v>72</v>
      </c>
      <c r="K3" s="21"/>
      <c r="L3" s="13">
        <f t="shared" ref="L3:P3" si="0">COUNTA(($G$9:$G$14),($G$16:$G$21),($G$23:$G$28),($G$30:$G$35),($G$37:$G$42),($G$44:$G$49),($G$51:$G$56),($G$58:$G$63),($G$65:$G$70),($G$72:$G$77),($G$79:$G$84),($G$86:$G$91))</f>
        <v>72</v>
      </c>
      <c r="M3" s="13"/>
      <c r="N3" s="13">
        <f t="shared" si="0"/>
        <v>72</v>
      </c>
      <c r="O3" s="13"/>
      <c r="P3" s="13">
        <f t="shared" si="0"/>
        <v>72</v>
      </c>
      <c r="Q3" s="13"/>
      <c r="R3" s="21">
        <f>COUNTA(($G$9:$G$14),($G$16:$G$21),($G$23:$G$28),($G$30:$G$35),($G$37:$G$42),($G$44:$G$49),($G$51:$G$56),($G$58:$G$63),($G$65:$G$70),($G$72:$G$77),($G$79:$G$84),($G$86:$G$91))</f>
        <v>72</v>
      </c>
      <c r="S3" s="21"/>
      <c r="T3" s="13">
        <f>COUNTA(($G$9:$G$14),($G$16:$G$21),($G$23:$G$28),($G$30:$G$35),($G$37:$G$42),($G$44:$G$49),($G$51:$G$56),($G$58:$G$63),($G$65:$G$70),($G$72:$G$77),($G$79:$G$84),($G$86:$G$91))</f>
        <v>72</v>
      </c>
      <c r="U3" s="13"/>
      <c r="V3" s="13">
        <f>COUNTA(($G$9:$G$14),($G$16:$G$21),($G$23:$G$28),($G$30:$G$35),($G$37:$G$42),($G$44:$G$49),($G$51:$G$56),($G$58:$G$63),($G$65:$G$70),($G$72:$G$77),($G$79:$G$84),($G$86:$G$91))</f>
        <v>72</v>
      </c>
      <c r="W3" s="13"/>
      <c r="X3" s="13">
        <f>COUNTA(($G$9:$G$14),($G$16:$G$21),($G$23:$G$28),($G$30:$G$35),($G$37:$G$42),($G$44:$G$49),($G$51:$G$56),($G$58:$G$63),($G$65:$G$70),($G$72:$G$77),($G$79:$G$84),($G$86:$G$91))</f>
        <v>72</v>
      </c>
      <c r="Y3" s="13"/>
      <c r="Z3" s="13">
        <f>COUNTA(($G$9:$G$14),($G$16:$G$21),($G$23:$G$28),($G$30:$G$35),($G$37:$G$42),($G$44:$G$49),($G$51:$G$56),($G$58:$G$63),($G$65:$G$70),($G$72:$G$77),($G$79:$G$84),($G$86:$G$91))</f>
        <v>72</v>
      </c>
      <c r="AA3" s="13"/>
      <c r="AB3" s="21">
        <f>COUNTA(($G$9:$G$14),($G$16:$G$21),($G$23:$G$28),($G$30:$G$35),($G$37:$G$42),($G$44:$G$49),($G$51:$G$56),($G$58:$G$63),($G$65:$G$70),($G$72:$G$77),($G$79:$G$84),($G$86:$G$91))</f>
        <v>72</v>
      </c>
      <c r="AC3" s="21"/>
      <c r="AD3" s="13">
        <f>COUNTA(($G$9:$G$14),($G$16:$G$21),($G$23:$G$28),($G$30:$G$35),($G$37:$G$42),($G$44:$G$49),($G$51:$G$56),($G$58:$G$63),($G$65:$G$70),($G$72:$G$77),($G$79:$G$84),($G$86:$G$91))</f>
        <v>72</v>
      </c>
      <c r="AE3" s="13"/>
      <c r="AF3" s="13">
        <f>COUNTA(($G$9:$G$14),($G$16:$G$21),($G$23:$G$28),($G$30:$G$35),($G$37:$G$42),($G$44:$G$49),($G$51:$G$56),($G$58:$G$63),($G$65:$G$70),($G$72:$G$77),($G$79:$G$84),($G$86:$G$91))</f>
        <v>72</v>
      </c>
      <c r="AG3" s="13"/>
      <c r="AH3" s="13">
        <f>COUNTA(($G$9:$G$14),($G$16:$G$21),($G$23:$G$28),($G$30:$G$35),($G$37:$G$42),($G$44:$G$49),($G$51:$G$56),($G$58:$G$63),($G$65:$G$70),($G$72:$G$77),($G$79:$G$84),($G$86:$G$91))</f>
        <v>72</v>
      </c>
      <c r="AI3" s="13"/>
      <c r="AJ3" s="13">
        <f>COUNTA(($G$9:$G$14),($G$16:$G$21),($G$23:$G$28),($G$30:$G$35),($G$37:$G$42),($G$44:$G$49),($G$51:$G$56),($G$58:$G$63),($G$65:$G$70),($G$72:$G$77),($G$79:$G$84),($G$86:$G$91))</f>
        <v>72</v>
      </c>
      <c r="AK3" s="13"/>
      <c r="AL3" s="13">
        <f>COUNTA(($G$9:$G$14),($G$16:$G$21),($G$23:$G$28),($G$30:$G$35),($G$37:$G$42),($G$44:$G$49),($G$51:$G$56),($G$58:$G$63),($G$65:$G$70),($G$72:$G$77),($G$79:$G$84),($G$86:$G$91))</f>
        <v>72</v>
      </c>
      <c r="AM3" s="13"/>
      <c r="AN3" s="13">
        <f>COUNTA(($G$9:$G$14),($G$16:$G$21),($G$23:$G$28),($G$30:$G$35),($G$37:$G$42),($G$44:$G$49),($G$51:$G$56),($G$58:$G$63),($G$65:$G$70),($G$72:$G$77),($G$79:$G$84),($G$86:$G$91))</f>
        <v>72</v>
      </c>
      <c r="AO3" s="13"/>
      <c r="AP3" s="13">
        <f>COUNTA(($G$9:$G$14),($G$16:$G$21),($G$23:$G$28),($G$30:$G$35),($G$37:$G$42),($G$44:$G$49),($G$51:$G$56),($G$58:$G$63),($G$65:$G$70),($G$72:$G$77),($G$79:$G$84),($G$86:$G$91))</f>
        <v>72</v>
      </c>
      <c r="AQ3" s="13"/>
      <c r="AR3" s="29"/>
      <c r="AS3"/>
      <c r="AT3"/>
      <c r="AU3"/>
      <c r="AV3"/>
      <c r="AW3"/>
      <c r="AX3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</row>
    <row r="4" s="1" customFormat="1" ht="22.5" customHeight="1" spans="1:187">
      <c r="A4" s="9"/>
      <c r="B4" s="14" t="s">
        <v>11</v>
      </c>
      <c r="C4" s="14" t="s">
        <v>12</v>
      </c>
      <c r="D4" s="14" t="s">
        <v>11</v>
      </c>
      <c r="E4" s="14" t="s">
        <v>12</v>
      </c>
      <c r="F4" s="10"/>
      <c r="G4" s="12" t="s">
        <v>13</v>
      </c>
      <c r="H4" s="13">
        <f>COUNTIFS(H9:H14,"&gt;=90",I9:I14,"&gt;=90")+COUNTIFS(H16:H21,"&gt;=90",I16:I21,"&gt;=90")+COUNTIFS(H23:H28,"&gt;=90",I23:I28,"&gt;=90")+COUNTIFS(H30:H35,"&gt;=90",I30:I35,"&gt;=90")+COUNTIFS(H37:H42,"&gt;=90",I37:I42,"&gt;=90")+COUNTIFS(H44:H49,"&gt;=90",I44:I49,"&gt;=90")+COUNTIFS(H51:H56,"&gt;=90",I51:I56,"&gt;=90")+COUNTIFS(H58:H63,"&gt;=90",I58:I63,"&gt;=90")+COUNTIFS(H65:H70,"&gt;=90",I65:I70,"&gt;=90")+COUNTIFS(H72:H77,"&gt;=90",I72:I77,"&gt;=90")+COUNTIFS(H79:H84,"&gt;=90",I79:I84,"&gt;=90")+COUNTIFS(H86:H91,"&gt;=90",I86:I91,"&gt;=90")</f>
        <v>0</v>
      </c>
      <c r="I4" s="13"/>
      <c r="J4" s="21">
        <f>COUNTIFS(J9:J14,"&gt;=90",K9:K14,"&gt;=90")+COUNTIFS(J16:J21,"&gt;=90",K16:K21,"&gt;=90")+COUNTIFS(J23:J28,"&gt;=90",K23:K28,"&gt;=90")+COUNTIFS(J30:J35,"&gt;=90",K30:K35,"&gt;=90")+COUNTIFS(J37:J42,"&gt;=90",K37:K42,"&gt;=90")+COUNTIFS(J44:J49,"&gt;=90",K44:K49,"&gt;=90")+COUNTIFS(J51:J56,"&gt;=90",K51:K56,"&gt;=90")+COUNTIFS(J58:J63,"&gt;=90",K58:K63,"&gt;=90")+COUNTIFS(J65:J70,"&gt;=90",K65:K70,"&gt;=90")+COUNTIFS(J72:J77,"&gt;=90",K72:K77,"&gt;=90")+COUNTIFS(J79:J84,"&gt;=90",K79:K84,"&gt;=90")+COUNTIFS(J86:J91,"&gt;=90",K86:K91,"&gt;=90")</f>
        <v>0</v>
      </c>
      <c r="K4" s="21"/>
      <c r="L4" s="13">
        <f t="shared" ref="L4:P4" si="1">COUNTIFS(L9:L14,"&gt;=90",M9:M14,"&gt;=90")+COUNTIFS(L16:L21,"&gt;=90",M16:M21,"&gt;=90")+COUNTIFS(L23:L28,"&gt;=90",M23:M28,"&gt;=90")+COUNTIFS(L30:L35,"&gt;=90",M30:M35,"&gt;=90")+COUNTIFS(L37:L42,"&gt;=90",M37:M42,"&gt;=90")+COUNTIFS(L44:L49,"&gt;=90",M44:M49,"&gt;=90")+COUNTIFS(L51:L56,"&gt;=90",M51:M56,"&gt;=90")+COUNTIFS(L58:L63,"&gt;=90",M58:M63,"&gt;=90")+COUNTIFS(L65:L70,"&gt;=90",M65:M70,"&gt;=90")+COUNTIFS(L72:L77,"&gt;=90",M72:M77,"&gt;=90")+COUNTIFS(L79:L84,"&gt;=90",M79:M84,"&gt;=90")+COUNTIFS(L86:L91,"&gt;=90",M86:M91,"&gt;=90")</f>
        <v>0</v>
      </c>
      <c r="M4" s="13"/>
      <c r="N4" s="13">
        <f t="shared" si="1"/>
        <v>0</v>
      </c>
      <c r="O4" s="13"/>
      <c r="P4" s="13">
        <f t="shared" si="1"/>
        <v>0</v>
      </c>
      <c r="Q4" s="13"/>
      <c r="R4" s="21">
        <f>COUNTIFS(R9:R14,"&gt;=90",S9:S14,"&gt;=90")+COUNTIFS(R16:R21,"&gt;=90",S16:S21,"&gt;=90")+COUNTIFS(R23:R28,"&gt;=90",S23:S28,"&gt;=90")+COUNTIFS(R30:R35,"&gt;=90",S30:S35,"&gt;=90")+COUNTIFS(R37:R42,"&gt;=90",S37:S42,"&gt;=90")+COUNTIFS(R44:R49,"&gt;=90",S44:S49,"&gt;=90")+COUNTIFS(R51:R56,"&gt;=90",S51:S56,"&gt;=90")+COUNTIFS(R58:R63,"&gt;=90",S58:S63,"&gt;=90")+COUNTIFS(R65:R70,"&gt;=90",S65:S70,"&gt;=90")+COUNTIFS(R72:R77,"&gt;=90",S72:S77,"&gt;=90")+COUNTIFS(R79:R84,"&gt;=90",S79:S84,"&gt;=90")+COUNTIFS(R86:R91,"&gt;=90",S86:S91,"&gt;=90")</f>
        <v>0</v>
      </c>
      <c r="S4" s="21"/>
      <c r="T4" s="13">
        <f>COUNTIFS(T9:T14,"&gt;=90",U9:U14,"&gt;=90")+COUNTIFS(T16:T21,"&gt;=90",U16:U21,"&gt;=90")+COUNTIFS(T23:T28,"&gt;=90",U23:U28,"&gt;=90")+COUNTIFS(T30:T35,"&gt;=90",U30:U35,"&gt;=90")+COUNTIFS(T37:T42,"&gt;=90",U37:U42,"&gt;=90")+COUNTIFS(T44:T49,"&gt;=90",U44:U49,"&gt;=90")+COUNTIFS(T51:T56,"&gt;=90",U51:U56,"&gt;=90")+COUNTIFS(T58:T63,"&gt;=90",U58:U63,"&gt;=90")+COUNTIFS(T65:T70,"&gt;=90",U65:U70,"&gt;=90")+COUNTIFS(T72:T77,"&gt;=90",U72:U77,"&gt;=90")+COUNTIFS(T79:T84,"&gt;=90",U79:U84,"&gt;=90")+COUNTIFS(T86:T91,"&gt;=90",U86:U91,"&gt;=90")</f>
        <v>0</v>
      </c>
      <c r="U4" s="13"/>
      <c r="V4" s="13">
        <f>COUNTIFS(V9:V14,"&gt;=90",W9:W14,"&gt;=90")+COUNTIFS(V16:V21,"&gt;=90",W16:W21,"&gt;=90")+COUNTIFS(V23:V28,"&gt;=90",W23:W28,"&gt;=90")+COUNTIFS(V30:V35,"&gt;=90",W30:W35,"&gt;=90")+COUNTIFS(V37:V42,"&gt;=90",W37:W42,"&gt;=90")+COUNTIFS(V44:V49,"&gt;=90",W44:W49,"&gt;=90")+COUNTIFS(V51:V56,"&gt;=90",W51:W56,"&gt;=90")+COUNTIFS(V58:V63,"&gt;=90",W58:W63,"&gt;=90")+COUNTIFS(V65:V70,"&gt;=90",W65:W70,"&gt;=90")+COUNTIFS(V72:V77,"&gt;=90",W72:W77,"&gt;=90")+COUNTIFS(V79:V84,"&gt;=90",W79:W84,"&gt;=90")+COUNTIFS(V86:V91,"&gt;=90",W86:W91,"&gt;=90")</f>
        <v>0</v>
      </c>
      <c r="W4" s="13"/>
      <c r="X4" s="13">
        <f>COUNTIFS(X9:X14,"&gt;=90",Y9:Y14,"&gt;=90")+COUNTIFS(X16:X21,"&gt;=90",Y16:Y21,"&gt;=90")+COUNTIFS(X23:X28,"&gt;=90",Y23:Y28,"&gt;=90")+COUNTIFS(X30:X35,"&gt;=90",Y30:Y35,"&gt;=90")+COUNTIFS(X37:X42,"&gt;=90",Y37:Y42,"&gt;=90")+COUNTIFS(X44:X49,"&gt;=90",Y44:Y49,"&gt;=90")+COUNTIFS(X51:X56,"&gt;=90",Y51:Y56,"&gt;=90")+COUNTIFS(X58:X63,"&gt;=90",Y58:Y63,"&gt;=90")+COUNTIFS(X65:X70,"&gt;=90",Y65:Y70,"&gt;=90")+COUNTIFS(X72:X77,"&gt;=90",Y72:Y77,"&gt;=90")+COUNTIFS(X79:X84,"&gt;=90",Y79:Y84,"&gt;=90")+COUNTIFS(X86:X91,"&gt;=90",Y86:Y91,"&gt;=90")</f>
        <v>0</v>
      </c>
      <c r="Y4" s="13"/>
      <c r="Z4" s="13">
        <f>COUNTIFS(Z9:Z14,"&gt;=90",AA9:AA14,"&gt;=90")+COUNTIFS(Z16:Z21,"&gt;=90",AA16:AA21,"&gt;=90")+COUNTIFS(Z23:Z28,"&gt;=90",AA23:AA28,"&gt;=90")+COUNTIFS(Z30:Z35,"&gt;=90",AA30:AA35,"&gt;=90")+COUNTIFS(Z37:Z42,"&gt;=90",AA37:AA42,"&gt;=90")+COUNTIFS(Z44:Z49,"&gt;=90",AA44:AA49,"&gt;=90")+COUNTIFS(Z51:Z56,"&gt;=90",AA51:AA56,"&gt;=90")+COUNTIFS(Z58:Z63,"&gt;=90",AA58:AA63,"&gt;=90")+COUNTIFS(Z65:Z70,"&gt;=90",AA65:AA70,"&gt;=90")+COUNTIFS(Z72:Z77,"&gt;=90",AA72:AA77,"&gt;=90")+COUNTIFS(Z79:Z84,"&gt;=90",AA79:AA84,"&gt;=90")+COUNTIFS(Z86:Z91,"&gt;=90",AA86:AA91,"&gt;=90")</f>
        <v>0</v>
      </c>
      <c r="AA4" s="13"/>
      <c r="AB4" s="21">
        <f>COUNTIFS(AB9:AB14,"&gt;=90",AC9:AC14,"&gt;=90")+COUNTIFS(AB16:AB21,"&gt;=90",AC16:AC21,"&gt;=90")+COUNTIFS(AB23:AB28,"&gt;=90",AC23:AC28,"&gt;=90")+COUNTIFS(AB30:AB35,"&gt;=90",AC30:AC35,"&gt;=90")+COUNTIFS(AB37:AB42,"&gt;=90",AC37:AC42,"&gt;=90")+COUNTIFS(AB44:AB49,"&gt;=90",AC44:AC49,"&gt;=90")+COUNTIFS(AB51:AB56,"&gt;=90",AC51:AC56,"&gt;=90")+COUNTIFS(AB58:AB63,"&gt;=90",AC58:AC63,"&gt;=90")+COUNTIFS(AB65:AB70,"&gt;=90",AC65:AC70,"&gt;=90")+COUNTIFS(AB72:AB77,"&gt;=90",AC72:AC77,"&gt;=90")+COUNTIFS(AB79:AB84,"&gt;=90",AC79:AC84,"&gt;=90")+COUNTIFS(AB86:AB91,"&gt;=90",AC86:AC91,"&gt;=90")</f>
        <v>0</v>
      </c>
      <c r="AC4" s="21"/>
      <c r="AD4" s="13">
        <f>COUNTIFS(AD9:AD14,"&gt;=90",AE9:AE14,"&gt;=90")+COUNTIFS(AD16:AD21,"&gt;=90",AE16:AE21,"&gt;=90")+COUNTIFS(AD23:AD28,"&gt;=90",AE23:AE28,"&gt;=90")+COUNTIFS(AD30:AD35,"&gt;=90",AE30:AE35,"&gt;=90")+COUNTIFS(AD37:AD42,"&gt;=90",AE37:AE42,"&gt;=90")+COUNTIFS(AD44:AD49,"&gt;=90",AE44:AE49,"&gt;=90")+COUNTIFS(AD51:AD56,"&gt;=90",AE51:AE56,"&gt;=90")+COUNTIFS(AD58:AD63,"&gt;=90",AE58:AE63,"&gt;=90")+COUNTIFS(AD65:AD70,"&gt;=90",AE65:AE70,"&gt;=90")+COUNTIFS(AD72:AD77,"&gt;=90",AE72:AE77,"&gt;=90")+COUNTIFS(AD79:AD84,"&gt;=90",AE79:AE84,"&gt;=90")+COUNTIFS(AD86:AD91,"&gt;=90",AE86:AE91,"&gt;=90")</f>
        <v>0</v>
      </c>
      <c r="AE4" s="13"/>
      <c r="AF4" s="13">
        <f>COUNTIFS(AF9:AF14,"&gt;=90",AG9:AG14,"&gt;=90")+COUNTIFS(AF16:AF21,"&gt;=90",AG16:AG21,"&gt;=90")+COUNTIFS(AF23:AF28,"&gt;=90",AG23:AG28,"&gt;=90")+COUNTIFS(AF30:AF35,"&gt;=90",AG30:AG35,"&gt;=90")+COUNTIFS(AF37:AF42,"&gt;=90",AG37:AG42,"&gt;=90")+COUNTIFS(AF44:AF49,"&gt;=90",AG44:AG49,"&gt;=90")+COUNTIFS(AF51:AF56,"&gt;=90",AG51:AG56,"&gt;=90")+COUNTIFS(AF58:AF63,"&gt;=90",AG58:AG63,"&gt;=90")+COUNTIFS(AF65:AF70,"&gt;=90",AG65:AG70,"&gt;=90")+COUNTIFS(AF72:AF77,"&gt;=90",AG72:AG77,"&gt;=90")+COUNTIFS(AF79:AF84,"&gt;=90",AG79:AG84,"&gt;=90")+COUNTIFS(AF86:AF91,"&gt;=90",AG86:AG91,"&gt;=90")</f>
        <v>0</v>
      </c>
      <c r="AG4" s="13"/>
      <c r="AH4" s="13">
        <f>COUNTIFS(AH9:AH14,"&gt;=90",AI9:AI14,"&gt;=90")+COUNTIFS(AH16:AH21,"&gt;=90",AI16:AI21,"&gt;=90")+COUNTIFS(AH23:AH28,"&gt;=90",AI23:AI28,"&gt;=90")+COUNTIFS(AH30:AH35,"&gt;=90",AI30:AI35,"&gt;=90")+COUNTIFS(AH37:AH42,"&gt;=90",AI37:AI42,"&gt;=90")+COUNTIFS(AH44:AH49,"&gt;=90",AI44:AI49,"&gt;=90")+COUNTIFS(AH51:AH56,"&gt;=90",AI51:AI56,"&gt;=90")+COUNTIFS(AH58:AH63,"&gt;=90",AI58:AI63,"&gt;=90")+COUNTIFS(AH65:AH70,"&gt;=90",AI65:AI70,"&gt;=90")+COUNTIFS(AH72:AH77,"&gt;=90",AI72:AI77,"&gt;=90")+COUNTIFS(AH79:AH84,"&gt;=90",AI79:AI84,"&gt;=90")+COUNTIFS(AH86:AH91,"&gt;=90",AI86:AI91,"&gt;=90")</f>
        <v>0</v>
      </c>
      <c r="AI4" s="13"/>
      <c r="AJ4" s="13">
        <f>COUNTIFS(AJ9:AJ14,"&gt;=90",AK9:AK14,"&gt;=90")+COUNTIFS(AJ16:AJ21,"&gt;=90",AK16:AK21,"&gt;=90")+COUNTIFS(AJ23:AJ28,"&gt;=90",AK23:AK28,"&gt;=90")+COUNTIFS(AJ30:AJ35,"&gt;=90",AK30:AK35,"&gt;=90")+COUNTIFS(AJ37:AJ42,"&gt;=90",AK37:AK42,"&gt;=90")+COUNTIFS(AJ44:AJ49,"&gt;=90",AK44:AK49,"&gt;=90")+COUNTIFS(AJ51:AJ56,"&gt;=90",AK51:AK56,"&gt;=90")+COUNTIFS(AJ58:AJ63,"&gt;=90",AK58:AK63,"&gt;=90")+COUNTIFS(AJ65:AJ70,"&gt;=90",AK65:AK70,"&gt;=90")+COUNTIFS(AJ72:AJ77,"&gt;=90",AK72:AK77,"&gt;=90")+COUNTIFS(AJ79:AJ84,"&gt;=90",AK79:AK84,"&gt;=90")+COUNTIFS(AJ86:AJ91,"&gt;=90",AK86:AK91,"&gt;=90")</f>
        <v>0</v>
      </c>
      <c r="AK4" s="13"/>
      <c r="AL4" s="13">
        <f>COUNTIFS(AL9:AL14,"&gt;=90",AM9:AM14,"&gt;=90")+COUNTIFS(AL16:AL21,"&gt;=90",AM16:AM21,"&gt;=90")+COUNTIFS(AL23:AL28,"&gt;=90",AM23:AM28,"&gt;=90")+COUNTIFS(AL30:AL35,"&gt;=90",AM30:AM35,"&gt;=90")+COUNTIFS(AL37:AL42,"&gt;=90",AM37:AM42,"&gt;=90")+COUNTIFS(AL44:AL49,"&gt;=90",AM44:AM49,"&gt;=90")+COUNTIFS(AL51:AL56,"&gt;=90",AM51:AM56,"&gt;=90")+COUNTIFS(AL58:AL63,"&gt;=90",AM58:AM63,"&gt;=90")+COUNTIFS(AL65:AL70,"&gt;=90",AM65:AM70,"&gt;=90")+COUNTIFS(AL72:AL77,"&gt;=90",AM72:AM77,"&gt;=90")+COUNTIFS(AL79:AL84,"&gt;=90",AM79:AM84,"&gt;=90")+COUNTIFS(AL86:AL91,"&gt;=90",AM86:AM91,"&gt;=90")</f>
        <v>0</v>
      </c>
      <c r="AM4" s="13"/>
      <c r="AN4" s="13">
        <f>COUNTIFS(AN9:AN14,"&gt;=90",AO9:AO14,"&gt;=90")+COUNTIFS(AN16:AN21,"&gt;=90",AO16:AO21,"&gt;=90")+COUNTIFS(AN23:AN28,"&gt;=90",AO23:AO28,"&gt;=90")+COUNTIFS(AN30:AN35,"&gt;=90",AO30:AO35,"&gt;=90")+COUNTIFS(AN37:AN42,"&gt;=90",AO37:AO42,"&gt;=90")+COUNTIFS(AN44:AN49,"&gt;=90",AO44:AO49,"&gt;=90")+COUNTIFS(AN51:AN56,"&gt;=90",AO51:AO56,"&gt;=90")+COUNTIFS(AN58:AN63,"&gt;=90",AO58:AO63,"&gt;=90")+COUNTIFS(AN65:AN70,"&gt;=90",AO65:AO70,"&gt;=90")+COUNTIFS(AN72:AN77,"&gt;=90",AO72:AO77,"&gt;=90")+COUNTIFS(AN79:AN84,"&gt;=90",AO79:AO84,"&gt;=90")+COUNTIFS(AN86:AN91,"&gt;=90",AO86:AO91,"&gt;=90")</f>
        <v>0</v>
      </c>
      <c r="AO4" s="13"/>
      <c r="AP4" s="13">
        <f>IF(COUNTA(AQ9:AQ91)&lt;&gt;0,COUNTIFS(AP9:AP91,"&gt;=90",AQ9:AQ91,"&gt;=90"),COUNTIF(AP9:AP91,"&gt;=90"))</f>
        <v>0</v>
      </c>
      <c r="AQ4" s="13"/>
      <c r="AR4" s="29"/>
      <c r="AS4"/>
      <c r="AT4"/>
      <c r="AU4"/>
      <c r="AV4"/>
      <c r="AW4"/>
      <c r="AX4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</row>
    <row r="5" s="1" customFormat="1" ht="22.5" customHeight="1" spans="1:187">
      <c r="A5" s="9"/>
      <c r="B5" s="14"/>
      <c r="C5" s="14"/>
      <c r="D5" s="14"/>
      <c r="E5" s="14"/>
      <c r="F5" s="10"/>
      <c r="G5" s="12" t="s">
        <v>15</v>
      </c>
      <c r="H5" s="15">
        <f>H4/H3</f>
        <v>0</v>
      </c>
      <c r="I5" s="15"/>
      <c r="J5" s="22">
        <f>J4/J3</f>
        <v>0</v>
      </c>
      <c r="K5" s="22"/>
      <c r="L5" s="15">
        <f t="shared" ref="L5:P5" si="2">L4/L3</f>
        <v>0</v>
      </c>
      <c r="M5" s="15"/>
      <c r="N5" s="15">
        <f t="shared" si="2"/>
        <v>0</v>
      </c>
      <c r="O5" s="15"/>
      <c r="P5" s="15">
        <f t="shared" si="2"/>
        <v>0</v>
      </c>
      <c r="Q5" s="15"/>
      <c r="R5" s="22">
        <f>R4/R3</f>
        <v>0</v>
      </c>
      <c r="S5" s="22"/>
      <c r="T5" s="15">
        <f>T4/T3</f>
        <v>0</v>
      </c>
      <c r="U5" s="15"/>
      <c r="V5" s="15">
        <f>V4/V3</f>
        <v>0</v>
      </c>
      <c r="W5" s="15"/>
      <c r="X5" s="15">
        <f>X4/X3</f>
        <v>0</v>
      </c>
      <c r="Y5" s="15"/>
      <c r="Z5" s="15">
        <f>Z4/Z3</f>
        <v>0</v>
      </c>
      <c r="AA5" s="15"/>
      <c r="AB5" s="22">
        <f>AB4/AB3</f>
        <v>0</v>
      </c>
      <c r="AC5" s="22"/>
      <c r="AD5" s="15">
        <f>AD4/AD3</f>
        <v>0</v>
      </c>
      <c r="AE5" s="15"/>
      <c r="AF5" s="15">
        <f>AF4/AF3</f>
        <v>0</v>
      </c>
      <c r="AG5" s="15"/>
      <c r="AH5" s="15">
        <f>AH4/AH3</f>
        <v>0</v>
      </c>
      <c r="AI5" s="15"/>
      <c r="AJ5" s="15">
        <f>AJ4/AJ3</f>
        <v>0</v>
      </c>
      <c r="AK5" s="15"/>
      <c r="AL5" s="15">
        <f>AL4/AL3</f>
        <v>0</v>
      </c>
      <c r="AM5" s="15"/>
      <c r="AN5" s="15">
        <f>AN4/AN3</f>
        <v>0</v>
      </c>
      <c r="AO5" s="15"/>
      <c r="AP5" s="15">
        <f>AP4/AP3</f>
        <v>0</v>
      </c>
      <c r="AQ5" s="15"/>
      <c r="AR5" s="29"/>
      <c r="AS5"/>
      <c r="AT5"/>
      <c r="AU5"/>
      <c r="AV5"/>
      <c r="AW5"/>
      <c r="AX5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</row>
    <row r="6" s="1" customFormat="1" ht="22.5" customHeight="1" spans="1:187">
      <c r="A6" s="9"/>
      <c r="B6" s="14"/>
      <c r="C6" s="14"/>
      <c r="D6" s="14"/>
      <c r="E6" s="14"/>
      <c r="F6" s="10"/>
      <c r="G6" s="12" t="s">
        <v>16</v>
      </c>
      <c r="H6" s="16">
        <f>COUNTIF(H9:I92,"作弊")-COUNTIFS(H9:H92,"作弊",I9:I92,"作弊")</f>
        <v>0</v>
      </c>
      <c r="I6" s="16"/>
      <c r="J6" s="23">
        <f>COUNTIF(J9:K92,"作弊")-COUNTIFS(J9:J92,"作弊",K9:K92,"作弊")</f>
        <v>0</v>
      </c>
      <c r="K6" s="23"/>
      <c r="L6" s="16">
        <f t="shared" ref="L6:P6" si="3">COUNTIF(L9:M92,"作弊")-COUNTIFS(L9:L92,"作弊",M9:M92,"作弊")</f>
        <v>0</v>
      </c>
      <c r="M6" s="16"/>
      <c r="N6" s="16">
        <f t="shared" si="3"/>
        <v>0</v>
      </c>
      <c r="O6" s="16"/>
      <c r="P6" s="16">
        <f t="shared" si="3"/>
        <v>0</v>
      </c>
      <c r="Q6" s="16"/>
      <c r="R6" s="23">
        <f>COUNTIF(R9:S92,"作弊")-COUNTIFS(R9:R92,"作弊",S9:S92,"作弊")</f>
        <v>0</v>
      </c>
      <c r="S6" s="23"/>
      <c r="T6" s="16">
        <f>COUNTIF(T9:U92,"作弊")-COUNTIFS(T9:T92,"作弊",U9:U92,"作弊")</f>
        <v>0</v>
      </c>
      <c r="U6" s="16"/>
      <c r="V6" s="16">
        <f>COUNTIF(V9:W92,"作弊")-COUNTIFS(V9:V92,"作弊",W9:W92,"作弊")</f>
        <v>0</v>
      </c>
      <c r="W6" s="16"/>
      <c r="X6" s="16">
        <f>COUNTIF(X9:Y92,"作弊")-COUNTIFS(X9:X92,"作弊",Y9:Y92,"作弊")</f>
        <v>0</v>
      </c>
      <c r="Y6" s="16"/>
      <c r="Z6" s="16">
        <f>COUNTIF(Z9:AA92,"作弊")-COUNTIFS(Z9:Z92,"作弊",AA9:AA92,"作弊")</f>
        <v>0</v>
      </c>
      <c r="AA6" s="16"/>
      <c r="AB6" s="23">
        <f>COUNTIF(AB9:AC92,"作弊")-COUNTIFS(AB9:AB92,"作弊",AC9:AC92,"作弊")</f>
        <v>0</v>
      </c>
      <c r="AC6" s="23"/>
      <c r="AD6" s="16">
        <f>COUNTIF(AD9:AE92,"作弊")-COUNTIFS(AD9:AD92,"作弊",AE9:AE92,"作弊")</f>
        <v>0</v>
      </c>
      <c r="AE6" s="16"/>
      <c r="AF6" s="16">
        <f>COUNTIF(AF9:AG92,"作弊")-COUNTIFS(AF9:AF92,"作弊",AG9:AG92,"作弊")</f>
        <v>0</v>
      </c>
      <c r="AG6" s="16"/>
      <c r="AH6" s="16">
        <f>COUNTIF(AH9:AI92,"作弊")-COUNTIFS(AH9:AH92,"作弊",AI9:AI92,"作弊")</f>
        <v>0</v>
      </c>
      <c r="AI6" s="16"/>
      <c r="AJ6" s="16">
        <f>COUNTIF(AJ9:AK92,"作弊")-COUNTIFS(AJ9:AJ92,"作弊",AK9:AK92,"作弊")</f>
        <v>0</v>
      </c>
      <c r="AK6" s="16"/>
      <c r="AL6" s="16">
        <f>COUNTIF(AL9:AM92,"作弊")-COUNTIFS(AL9:AL92,"作弊",AM9:AM92,"作弊")</f>
        <v>0</v>
      </c>
      <c r="AM6" s="16"/>
      <c r="AN6" s="16">
        <f>COUNTIF(AN9:AO92,"作弊")-COUNTIFS(AN9:AN92,"作弊",AO9:AO92,"作弊")</f>
        <v>0</v>
      </c>
      <c r="AO6" s="16"/>
      <c r="AP6" s="16">
        <f>COUNTIF(AP9:AQ92,"作弊")</f>
        <v>0</v>
      </c>
      <c r="AQ6" s="16"/>
      <c r="AR6" s="29"/>
      <c r="AS6"/>
      <c r="AT6"/>
      <c r="AU6"/>
      <c r="AV6"/>
      <c r="AW6"/>
      <c r="AX6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</row>
    <row r="7" s="1" customFormat="1" ht="22.5" customHeight="1" spans="1:187">
      <c r="A7" s="9"/>
      <c r="B7" s="14"/>
      <c r="C7" s="14"/>
      <c r="D7" s="14"/>
      <c r="E7" s="14"/>
      <c r="F7" s="10"/>
      <c r="G7" s="12" t="s">
        <v>17</v>
      </c>
      <c r="H7" s="16">
        <f>COUNTIF(H9:I92,"请假")-COUNTIFS(H9:H92,"请假",I9:I92,"请假")+COUNTIF(H9:I92,"旷考")-COUNTIFS(H9:H92,"旷考",I9:I92,"旷考")+COUNTIF(H9:I92,"休学")-COUNTIFS(H9:H92,"休学",I9:I92,"休学")</f>
        <v>0</v>
      </c>
      <c r="I7" s="16"/>
      <c r="J7" s="23">
        <f>COUNTIF(J9:K92,"请假")-COUNTIFS(J9:J92,"请假",K9:K92,"请假")+COUNTIF(J9:K92,"旷考")-COUNTIFS(J9:J92,"旷考",K9:K92,"旷考")+COUNTIF(J9:K92,"休学")-COUNTIFS(J9:J92,"休学",K9:K92,"休学")</f>
        <v>0</v>
      </c>
      <c r="K7" s="23"/>
      <c r="L7" s="16">
        <f t="shared" ref="L7:P7" si="4">COUNTIF(L9:M92,"请假")-COUNTIFS(L9:L92,"请假",M9:M92,"请假")+COUNTIF(L9:M92,"旷考")-COUNTIFS(L9:L92,"旷考",M9:M92,"旷考")+COUNTIF(L9:M92,"休学")-COUNTIFS(L9:L92,"休学",M9:M92,"休学")</f>
        <v>0</v>
      </c>
      <c r="M7" s="16"/>
      <c r="N7" s="16">
        <f t="shared" si="4"/>
        <v>0</v>
      </c>
      <c r="O7" s="16"/>
      <c r="P7" s="16">
        <f t="shared" si="4"/>
        <v>0</v>
      </c>
      <c r="Q7" s="16"/>
      <c r="R7" s="23">
        <f>COUNTIF(R9:S92,"请假")-COUNTIFS(R9:R92,"请假",S9:S92,"请假")+COUNTIF(R9:S92,"旷考")-COUNTIFS(R9:R92,"旷考",S9:S92,"旷考")+COUNTIF(R9:S92,"休学")-COUNTIFS(R9:R92,"休学",S9:S92,"休学")</f>
        <v>0</v>
      </c>
      <c r="S7" s="23"/>
      <c r="T7" s="16">
        <f>COUNTIF(T9:U92,"请假")-COUNTIFS(T9:T92,"请假",U9:U92,"请假")+COUNTIF(T9:U92,"旷考")-COUNTIFS(T9:T92,"旷考",U9:U92,"旷考")+COUNTIF(T9:U92,"休学")-COUNTIFS(T9:T92,"休学",U9:U92,"休学")</f>
        <v>0</v>
      </c>
      <c r="U7" s="16"/>
      <c r="V7" s="16">
        <f>COUNTIF(V9:W92,"请假")-COUNTIFS(V9:V92,"请假",W9:W92,"请假")+COUNTIF(V9:W92,"旷考")-COUNTIFS(V9:V92,"旷考",W9:W92,"旷考")+COUNTIF(V9:W92,"休学")-COUNTIFS(V9:V92,"休学",W9:W92,"休学")</f>
        <v>0</v>
      </c>
      <c r="W7" s="16"/>
      <c r="X7" s="16">
        <f>COUNTIF(X9:Y92,"请假")-COUNTIFS(X9:X92,"请假",Y9:Y92,"请假")+COUNTIF(X9:Y92,"旷考")-COUNTIFS(X9:X92,"旷考",Y9:Y92,"旷考")+COUNTIF(X9:Y92,"休学")-COUNTIFS(X9:X92,"休学",Y9:Y92,"休学")</f>
        <v>0</v>
      </c>
      <c r="Y7" s="16"/>
      <c r="Z7" s="16">
        <f>COUNTIF(Z9:AA92,"请假")-COUNTIFS(Z9:Z92,"请假",AA9:AA92,"请假")+COUNTIF(Z9:AA92,"旷考")-COUNTIFS(Z9:Z92,"旷考",AA9:AA92,"旷考")+COUNTIF(Z9:AA92,"休学")-COUNTIFS(Z9:Z92,"休学",AA9:AA92,"休学")</f>
        <v>0</v>
      </c>
      <c r="AA7" s="16"/>
      <c r="AB7" s="23">
        <f>COUNTIF(AB9:AC92,"请假")-COUNTIFS(AB9:AB92,"请假",AC9:AC92,"请假")+COUNTIF(AB9:AC92,"旷考")-COUNTIFS(AB9:AB92,"旷考",AC9:AC92,"旷考")+COUNTIF(AB9:AC92,"休学")-COUNTIFS(AB9:AB92,"休学",AC9:AC92,"休学")</f>
        <v>0</v>
      </c>
      <c r="AC7" s="23"/>
      <c r="AD7" s="16">
        <f>COUNTIF(AD9:AE92,"请假")-COUNTIFS(AD9:AD92,"请假",AE9:AE92,"请假")+COUNTIF(AD9:AE92,"旷考")-COUNTIFS(AD9:AD92,"旷考",AE9:AE92,"旷考")+COUNTIF(AD9:AE92,"休学")-COUNTIFS(AD9:AD92,"休学",AE9:AE92,"休学")</f>
        <v>0</v>
      </c>
      <c r="AE7" s="16"/>
      <c r="AF7" s="16">
        <f>COUNTIF(AF9:AG92,"请假")-COUNTIFS(AF9:AF92,"请假",AG9:AG92,"请假")+COUNTIF(AF9:AG92,"旷考")-COUNTIFS(AF9:AF92,"旷考",AG9:AG92,"旷考")+COUNTIF(AF9:AG92,"休学")-COUNTIFS(AF9:AF92,"休学",AG9:AG92,"休学")</f>
        <v>0</v>
      </c>
      <c r="AG7" s="16"/>
      <c r="AH7" s="16">
        <f>COUNTIF(AH9:AI92,"请假")-COUNTIFS(AH9:AH92,"请假",AI9:AI92,"请假")+COUNTIF(AH9:AI92,"旷考")-COUNTIFS(AH9:AH92,"旷考",AI9:AI92,"旷考")+COUNTIF(AH9:AI92,"休学")-COUNTIFS(AH9:AH92,"休学",AI9:AI92,"休学")</f>
        <v>0</v>
      </c>
      <c r="AI7" s="16"/>
      <c r="AJ7" s="16">
        <f>COUNTIF(AJ9:AK92,"请假")-COUNTIFS(AJ9:AJ92,"请假",AK9:AK92,"请假")+COUNTIF(AJ9:AK92,"旷考")-COUNTIFS(AJ9:AJ92,"旷考",AK9:AK92,"旷考")+COUNTIF(AJ9:AK92,"休学")-COUNTIFS(AJ9:AJ92,"休学",AK9:AK92,"休学")</f>
        <v>0</v>
      </c>
      <c r="AK7" s="16"/>
      <c r="AL7" s="16">
        <f>COUNTIF(AL9:AM92,"请假")-COUNTIFS(AL9:AL92,"请假",AM9:AM92,"请假")+COUNTIF(AL9:AM92,"旷考")-COUNTIFS(AL9:AL92,"旷考",AM9:AM92,"旷考")+COUNTIF(AL9:AM92,"休学")-COUNTIFS(AL9:AL92,"休学",AM9:AM92,"休学")</f>
        <v>0</v>
      </c>
      <c r="AM7" s="16"/>
      <c r="AN7" s="16">
        <f>COUNTIF(AN9:AO92,"请假")-COUNTIFS(AN9:AN92,"请假",AO9:AO92,"请假")+COUNTIF(AN9:AO92,"旷考")-COUNTIFS(AN9:AN92,"旷考",AO9:AO92,"旷考")+COUNTIF(AN9:AO92,"休学")-COUNTIFS(AN9:AN92,"休学",AO9:AO92,"休学")</f>
        <v>0</v>
      </c>
      <c r="AO7" s="16"/>
      <c r="AP7" s="16">
        <f>COUNTIF(AP9:AQ92,"请假")+COUNTIF(AP9:AQ92,"旷考")+COUNTIF(AP9:AQ92,"休学")</f>
        <v>0</v>
      </c>
      <c r="AQ7" s="16"/>
      <c r="AR7" s="29"/>
      <c r="AS7"/>
      <c r="AT7"/>
      <c r="AU7"/>
      <c r="AV7"/>
      <c r="AW7"/>
      <c r="AX7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</row>
    <row r="8" s="1" customFormat="1" ht="22.5" customHeight="1" spans="1:187">
      <c r="A8" s="9"/>
      <c r="B8" s="14"/>
      <c r="C8" s="14"/>
      <c r="D8" s="14"/>
      <c r="E8" s="14"/>
      <c r="F8" s="10"/>
      <c r="G8" s="9" t="s">
        <v>18</v>
      </c>
      <c r="H8" s="12" t="s">
        <v>11</v>
      </c>
      <c r="I8" s="12" t="s">
        <v>12</v>
      </c>
      <c r="J8" s="24" t="s">
        <v>11</v>
      </c>
      <c r="K8" s="24" t="s">
        <v>12</v>
      </c>
      <c r="L8" s="12" t="s">
        <v>11</v>
      </c>
      <c r="M8" s="12" t="s">
        <v>12</v>
      </c>
      <c r="N8" s="12" t="s">
        <v>11</v>
      </c>
      <c r="O8" s="12" t="s">
        <v>12</v>
      </c>
      <c r="P8" s="12" t="s">
        <v>11</v>
      </c>
      <c r="Q8" s="12" t="s">
        <v>12</v>
      </c>
      <c r="R8" s="24" t="s">
        <v>11</v>
      </c>
      <c r="S8" s="24" t="s">
        <v>12</v>
      </c>
      <c r="T8" s="12" t="s">
        <v>11</v>
      </c>
      <c r="U8" s="12" t="s">
        <v>12</v>
      </c>
      <c r="V8" s="12" t="s">
        <v>11</v>
      </c>
      <c r="W8" s="12" t="s">
        <v>12</v>
      </c>
      <c r="X8" s="12" t="s">
        <v>11</v>
      </c>
      <c r="Y8" s="12" t="s">
        <v>12</v>
      </c>
      <c r="Z8" s="12" t="s">
        <v>11</v>
      </c>
      <c r="AA8" s="12" t="s">
        <v>12</v>
      </c>
      <c r="AB8" s="24" t="s">
        <v>11</v>
      </c>
      <c r="AC8" s="24" t="s">
        <v>12</v>
      </c>
      <c r="AD8" s="12" t="s">
        <v>11</v>
      </c>
      <c r="AE8" s="12" t="s">
        <v>12</v>
      </c>
      <c r="AF8" s="12" t="s">
        <v>11</v>
      </c>
      <c r="AG8" s="12" t="s">
        <v>12</v>
      </c>
      <c r="AH8" s="12" t="s">
        <v>11</v>
      </c>
      <c r="AI8" s="12" t="s">
        <v>12</v>
      </c>
      <c r="AJ8" s="12" t="s">
        <v>11</v>
      </c>
      <c r="AK8" s="12" t="s">
        <v>12</v>
      </c>
      <c r="AL8" s="12" t="s">
        <v>11</v>
      </c>
      <c r="AM8" s="12" t="s">
        <v>12</v>
      </c>
      <c r="AN8" s="12" t="s">
        <v>11</v>
      </c>
      <c r="AO8" s="12" t="s">
        <v>12</v>
      </c>
      <c r="AP8" s="12" t="s">
        <v>19</v>
      </c>
      <c r="AQ8" s="12"/>
      <c r="AR8" s="29"/>
      <c r="AS8"/>
      <c r="AT8"/>
      <c r="AU8"/>
      <c r="AV8"/>
      <c r="AW8"/>
      <c r="AX8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</row>
    <row r="9" ht="19.15" customHeight="1" spans="1:43">
      <c r="A9" s="17" t="s">
        <v>20</v>
      </c>
      <c r="B9" s="18"/>
      <c r="C9" s="18"/>
      <c r="D9" s="18">
        <f>SUM(H9,J9,L9,N9,P9,R9,T9,V9,X9,Z9,AB9,AD9,AF9,AH9,AJ9,AL9)</f>
        <v>13</v>
      </c>
      <c r="E9" s="18">
        <f>SUM(I9,K9,M9,O9,Q9,S9,U9,W9,Y9,AA9,AC9,AE9,AG9,AI9,AK9,AM9)</f>
        <v>3.5</v>
      </c>
      <c r="F9" s="18">
        <f>成绩单!F9</f>
        <v>0</v>
      </c>
      <c r="G9" s="18" t="str">
        <f>成绩单!G9</f>
        <v>杨卓</v>
      </c>
      <c r="H9" s="18">
        <f>IF(OR(成绩单!H9="作弊",成绩单!H9="请假",成绩单!H9="旷考",成绩单!H9="休学"),0,IF(OR(AND($F9&lt;1,成绩单!H9&gt;=90),AND($F9=1,成绩单!H9&gt;=85),AND($F9&gt;1,成绩单!H9&gt;=80)),0.5,0))</f>
        <v>0.5</v>
      </c>
      <c r="I9" s="18">
        <f>IF(OR(成绩单!I9="作弊",成绩单!I9="请假",成绩单!I9="旷考",成绩单!I9="休学"),0,IF(OR(AND($F9&lt;1,成绩单!I9&gt;=90),AND($F9=1,成绩单!I9&gt;=85),AND($F9&gt;1,成绩单!I9&gt;=80)),0.5,0))</f>
        <v>0</v>
      </c>
      <c r="J9" s="25">
        <f>IF(OR(成绩单!J9="作弊",成绩单!J9="请假",成绩单!J9="旷考",成绩单!J9="休学"),0,IF(OR(AND($F9&lt;1,成绩单!J9&gt;=80),AND($F9=1,成绩单!J9&gt;=77.5),AND($F9&gt;1,成绩单!J9&gt;=75)),3,0))</f>
        <v>3</v>
      </c>
      <c r="K9" s="25">
        <f>IF(OR(成绩单!K9="作弊",成绩单!K9="请假",成绩单!K9="旷考",成绩单!K9="休学"),0,IF(OR(AND($F9&lt;1,成绩单!K9&gt;=80),AND($F9=1,成绩单!K9&gt;=77.5),AND($F9&gt;1,成绩单!K9&gt;=75)),3,0))</f>
        <v>3</v>
      </c>
      <c r="L9" s="18">
        <f>IF(OR(成绩单!L9="作弊",成绩单!L9="请假",成绩单!L9="旷考",成绩单!L9="休学"),0,IF(OR(AND($F9&lt;1,成绩单!L9&gt;=90),AND($F9=1,成绩单!L9&gt;=85),AND($F9&gt;1,成绩单!L9&gt;=80)),0.5,0))</f>
        <v>0.5</v>
      </c>
      <c r="M9" s="18">
        <f>IF(OR(成绩单!M9="作弊",成绩单!M9="请假",成绩单!M9="旷考",成绩单!M9="休学"),0,IF(OR(AND($F9&lt;1,成绩单!M9&gt;=90),AND($F9=1,成绩单!M9&gt;=85),AND($F9&gt;1,成绩单!M9&gt;=80)),0.5,0))</f>
        <v>0</v>
      </c>
      <c r="N9" s="18">
        <f>IF(OR(成绩单!N9="作弊",成绩单!N9="请假",成绩单!N9="旷考",成绩单!N9="休学"),0,IF(OR(AND($F9&lt;1,成绩单!N9&gt;=90),AND($F9=1,成绩单!N9&gt;=85),AND($F9&gt;1,成绩单!N9&gt;=80)),0.5,0))</f>
        <v>0.5</v>
      </c>
      <c r="O9" s="18">
        <f>IF(OR(成绩单!O9="作弊",成绩单!O9="请假",成绩单!O9="旷考",成绩单!O9="休学"),0,IF(OR(AND($F9&lt;1,成绩单!O9&gt;=90),AND($F9=1,成绩单!O9&gt;=85),AND($F9&gt;1,成绩单!O9&gt;=80)),0.5,0))</f>
        <v>0</v>
      </c>
      <c r="P9" s="18">
        <f>IF(OR(成绩单!P9="作弊",成绩单!P9="请假",成绩单!P9="旷考",成绩单!P9="休学"),0,IF(OR(AND($F9&lt;1,成绩单!P9&gt;=90),AND($F9=1,成绩单!P9&gt;=85),AND($F9&gt;1,成绩单!P9&gt;=80)),0.5,0))</f>
        <v>0.5</v>
      </c>
      <c r="Q9" s="18">
        <f>IF(OR(成绩单!Q9="作弊",成绩单!Q9="请假",成绩单!Q9="旷考",成绩单!Q9="休学"),0,IF(OR(AND($F9&lt;1,成绩单!Q9&gt;=90),AND($F9=1,成绩单!Q9&gt;=85),AND($F9&gt;1,成绩单!Q9&gt;=80)),0.5,0))</f>
        <v>0</v>
      </c>
      <c r="R9" s="25">
        <f>IF(OR(成绩单!R9="作弊",成绩单!R9="请假",成绩单!R9="旷考",成绩单!R9="休学"),0,IF(OR(AND($F9&lt;1,成绩单!R9&gt;=82),AND($F9=1,成绩单!R9&gt;=80),AND($F9&gt;1,成绩单!R9&gt;=78)),3,0))</f>
        <v>3</v>
      </c>
      <c r="S9" s="25">
        <f>IF(OR(成绩单!S9="作弊",成绩单!S9="请假",成绩单!S9="旷考",成绩单!S9="休学"),0,IF(OR(AND($F9&lt;1,成绩单!S9&gt;=82),AND($F9=1,成绩单!S9&gt;=80),AND($F9&gt;1,成绩单!S9&gt;=78)),3,0))</f>
        <v>0</v>
      </c>
      <c r="T9" s="18">
        <f>IF(OR(成绩单!T9="作弊",成绩单!T9="请假",成绩单!T9="旷考",成绩单!T9="休学"),0,IF(OR(AND($F9&lt;1,成绩单!T9&gt;=90),AND($F9=1,成绩单!T9&gt;=85),AND($F9&gt;1,成绩单!T9&gt;=80)),0.5,0))</f>
        <v>0.5</v>
      </c>
      <c r="U9" s="18">
        <f>IF(OR(成绩单!U9="作弊",成绩单!U9="请假",成绩单!U9="旷考",成绩单!U9="休学"),0,IF(OR(AND($F9&lt;1,成绩单!U9&gt;=90),AND($F9=1,成绩单!U9&gt;=85),AND($F9&gt;1,成绩单!U9&gt;=80)),0.5,0))</f>
        <v>0</v>
      </c>
      <c r="V9" s="18">
        <f>IF(OR(成绩单!V9="作弊",成绩单!V9="请假",成绩单!V9="旷考",成绩单!V9="休学"),0,IF(OR(AND($F9&lt;1,成绩单!V9&gt;=90),AND($F9=1,成绩单!V9&gt;=85),AND($F9&gt;1,成绩单!V9&gt;=80)),0.5,0))</f>
        <v>0.5</v>
      </c>
      <c r="W9" s="18">
        <f>IF(OR(成绩单!W9="作弊",成绩单!W9="请假",成绩单!W9="旷考",成绩单!W9="休学"),0,IF(OR(AND($F9&lt;1,成绩单!W9&gt;=90),AND($F9=1,成绩单!W9&gt;=85),AND($F9&gt;1,成绩单!W9&gt;=80)),0.5,0))</f>
        <v>0</v>
      </c>
      <c r="X9" s="18">
        <f>IF(OR(成绩单!X9="作弊",成绩单!X9="请假",成绩单!X9="旷考",成绩单!X9="休学"),0,IF(OR(AND($F9&lt;1,成绩单!X9&gt;=90),AND($F9=1,成绩单!X9&gt;=85),AND($F9&gt;1,成绩单!X9&gt;=80)),0.5,0))</f>
        <v>0.5</v>
      </c>
      <c r="Y9" s="18">
        <f>IF(OR(成绩单!Y9="作弊",成绩单!Y9="请假",成绩单!Y9="旷考",成绩单!Y9="休学"),0,IF(OR(AND($F9&lt;1,成绩单!Y9&gt;=90),AND($F9=1,成绩单!Y9&gt;=85),AND($F9&gt;1,成绩单!Y9&gt;=80)),0.5,0))</f>
        <v>0</v>
      </c>
      <c r="Z9" s="18">
        <f>IF(OR(成绩单!Z9="作弊",成绩单!Z9="请假",成绩单!Z9="旷考",成绩单!Z9="休学"),0,IF(OR(AND($F9&lt;1,成绩单!Z9&gt;=90),AND($F9=1,成绩单!Z9&gt;=85),AND($F9&gt;1,成绩单!Z9&gt;=80)),0.5,0))</f>
        <v>0.5</v>
      </c>
      <c r="AA9" s="18">
        <f>IF(OR(成绩单!AA9="作弊",成绩单!AA9="请假",成绩单!AA9="旷考",成绩单!AA9="休学"),0,IF(OR(AND($F9&lt;1,成绩单!AA9&gt;=90),AND($F9=1,成绩单!AA9&gt;=85),AND($F9&gt;1,成绩单!AA9&gt;=80)),0.5,0))</f>
        <v>0.5</v>
      </c>
      <c r="AB9" s="25">
        <f>IF(OR(成绩单!AB9="作弊",成绩单!AB9="请假",成绩单!AB9="旷考",成绩单!AB9="休学"),0,IF(OR(AND($F9&lt;1,成绩单!AB9&gt;=85),AND($F9=1,成绩单!AB9&gt;=82),AND($F9&gt;1,成绩单!AB9&gt;=80)),3,0))</f>
        <v>3</v>
      </c>
      <c r="AC9" s="25">
        <f>IF(OR(成绩单!AC9="作弊",成绩单!AC9="请假",成绩单!AC9="旷考",成绩单!AC9="休学"),0,IF(OR(AND($F9&lt;1,成绩单!AC9&gt;=85),AND($F9=1,成绩单!AC9&gt;=82),AND($F9&gt;1,成绩单!AC9&gt;=80)),3,0))</f>
        <v>0</v>
      </c>
      <c r="AD9" s="18">
        <f>IF(OR(成绩单!AD9="作弊",成绩单!AD9="请假",成绩单!AD9="旷考",成绩单!AD9="休学"),0,IF(OR(AND($F9&lt;1,成绩单!AD9&gt;=90),AND($F9=1,成绩单!AD9&gt;=85),AND($F9&gt;1,成绩单!AD9&gt;=80)),0.5,0))</f>
        <v>0</v>
      </c>
      <c r="AE9" s="18">
        <f>IF(OR(成绩单!AE9="作弊",成绩单!AE9="请假",成绩单!AE9="旷考",成绩单!AE9="休学"),0,IF(OR(AND($F9&lt;1,成绩单!AE9&gt;=90),AND($F9=1,成绩单!AE9&gt;=85),AND($F9&gt;1,成绩单!AE9&gt;=80)),0.5,0))</f>
        <v>0</v>
      </c>
      <c r="AF9" s="18">
        <f>IF(OR(成绩单!AF9="作弊",成绩单!AF9="请假",成绩单!AF9="旷考",成绩单!AF9="休学"),0,IF(OR(AND($F9&lt;1,成绩单!AF9&gt;=90),AND($F9=1,成绩单!AF9&gt;=85),AND($F9&gt;1,成绩单!AF9&gt;=80)),0.5,0))</f>
        <v>0</v>
      </c>
      <c r="AG9" s="18">
        <f>IF(OR(成绩单!AG9="作弊",成绩单!AG9="请假",成绩单!AG9="旷考",成绩单!AG9="休学"),0,IF(OR(AND($F9&lt;1,成绩单!AG9&gt;=90),AND($F9=1,成绩单!AG9&gt;=85),AND($F9&gt;1,成绩单!AG9&gt;=80)),0.5,0))</f>
        <v>0</v>
      </c>
      <c r="AH9" s="18">
        <f>IF(OR(成绩单!AH9="作弊",成绩单!AH9="请假",成绩单!AH9="旷考",成绩单!AH9="休学"),0,IF(OR(AND($F9&lt;1,成绩单!AH9&gt;=90),AND($F9=1,成绩单!AH9&gt;=85),AND($F9&gt;1,成绩单!AH9&gt;=80)),0.5,0))</f>
        <v>0</v>
      </c>
      <c r="AI9" s="18">
        <f>IF(OR(成绩单!AI9="作弊",成绩单!AI9="请假",成绩单!AI9="旷考",成绩单!AI9="休学"),0,IF(OR(AND($F9&lt;1,成绩单!AI9&gt;=90),AND($F9=1,成绩单!AI9&gt;=85),AND($F9&gt;1,成绩单!AI9&gt;=80)),0.5,0))</f>
        <v>0</v>
      </c>
      <c r="AJ9" s="18">
        <f>IF(OR(成绩单!AJ9="作弊",成绩单!AJ9="请假",成绩单!AJ9="旷考",成绩单!AJ9="休学"),0,IF(OR(AND($F9&lt;1,成绩单!AJ9&gt;=90),AND($F9=1,成绩单!AJ9&gt;=85),AND($F9&gt;1,成绩单!AJ9&gt;=80)),0.5,0))</f>
        <v>0</v>
      </c>
      <c r="AK9" s="18">
        <f>IF(OR(成绩单!AK9="作弊",成绩单!AK9="请假",成绩单!AK9="旷考",成绩单!AK9="休学"),0,IF(OR(AND($F9&lt;1,成绩单!AK9&gt;=90),AND($F9=1,成绩单!AK9&gt;=85),AND($F9&gt;1,成绩单!AK9&gt;=80)),0.5,0))</f>
        <v>0</v>
      </c>
      <c r="AL9" s="18">
        <f>IF(OR(成绩单!AL9="作弊",成绩单!AL9="请假",成绩单!AL9="旷考",成绩单!AL9="休学"),0,IF(OR(AND($F9&lt;1,成绩单!AL9&gt;=90),AND($F9=1,成绩单!AL9&gt;=85),AND($F9&gt;1,成绩单!AL9&gt;=80)),0.5,0))</f>
        <v>0</v>
      </c>
      <c r="AM9" s="18">
        <f>IF(OR(成绩单!AM9="作弊",成绩单!AM9="请假",成绩单!AM9="旷考",成绩单!AM9="休学"),0,IF(OR(AND($F9&lt;1,成绩单!AM9&gt;=90),AND($F9=1,成绩单!AM9&gt;=85),AND($F9&gt;1,成绩单!AM9&gt;=80)),0.5,0))</f>
        <v>0</v>
      </c>
      <c r="AN9" s="18"/>
      <c r="AO9" s="18"/>
      <c r="AP9" s="30"/>
      <c r="AQ9" s="30"/>
    </row>
    <row r="10" ht="18.75" customHeight="1" spans="1:43">
      <c r="A10" s="17"/>
      <c r="B10" s="18"/>
      <c r="C10" s="18"/>
      <c r="D10" s="18">
        <f t="shared" ref="D10:D41" si="5">SUM(H10,J10,L10,N10,P10,R10,T10,V10,X10,Z10,AB10,AD10,AF10,AH10,AJ10,AL10)</f>
        <v>12.5</v>
      </c>
      <c r="E10" s="18">
        <f t="shared" ref="E10:E41" si="6">SUM(I10,K10,M10,O10,Q10,S10,U10,W10,Y10,AA10,AC10,AE10,AG10,AI10,AK10,AM10)</f>
        <v>5.5</v>
      </c>
      <c r="F10" s="18">
        <f>成绩单!F10</f>
        <v>0</v>
      </c>
      <c r="G10" s="18" t="str">
        <f>成绩单!G10</f>
        <v>刘双</v>
      </c>
      <c r="H10" s="18">
        <f>IF(OR(成绩单!H10="作弊",成绩单!H10="请假",成绩单!H10="旷考",成绩单!H10="休学"),0,IF(OR(AND($F10&lt;1,成绩单!H10&gt;=90),AND($F10=1,成绩单!H10&gt;=85),AND($F10&gt;1,成绩单!H10&gt;=80)),0.5,0))</f>
        <v>0.5</v>
      </c>
      <c r="I10" s="18">
        <f>IF(OR(成绩单!I10="作弊",成绩单!I10="请假",成绩单!I10="旷考",成绩单!I10="休学"),0,IF(OR(AND($F10&lt;1,成绩单!I10&gt;=90),AND($F10=1,成绩单!I10&gt;=85),AND($F10&gt;1,成绩单!I10&gt;=80)),0.5,0))</f>
        <v>0</v>
      </c>
      <c r="J10" s="25">
        <f>IF(OR(成绩单!J10="作弊",成绩单!J10="请假",成绩单!J10="旷考",成绩单!J10="休学"),0,IF(OR(AND($F10&lt;1,成绩单!J10&gt;=80),AND($F10=1,成绩单!J10&gt;=77.5),AND($F10&gt;1,成绩单!J10&gt;=75)),3,0))</f>
        <v>3</v>
      </c>
      <c r="K10" s="25">
        <f>IF(OR(成绩单!K10="作弊",成绩单!K10="请假",成绩单!K10="旷考",成绩单!K10="休学"),0,IF(OR(AND($F10&lt;1,成绩单!K10&gt;=80),AND($F10=1,成绩单!K10&gt;=77.5),AND($F10&gt;1,成绩单!K10&gt;=75)),3,0))</f>
        <v>3</v>
      </c>
      <c r="L10" s="18">
        <f>IF(OR(成绩单!L10="作弊",成绩单!L10="请假",成绩单!L10="旷考",成绩单!L10="休学"),0,IF(OR(AND($F10&lt;1,成绩单!L10&gt;=90),AND($F10=1,成绩单!L10&gt;=85),AND($F10&gt;1,成绩单!L10&gt;=80)),0.5,0))</f>
        <v>0.5</v>
      </c>
      <c r="M10" s="18">
        <f>IF(OR(成绩单!M10="作弊",成绩单!M10="请假",成绩单!M10="旷考",成绩单!M10="休学"),0,IF(OR(AND($F10&lt;1,成绩单!M10&gt;=90),AND($F10=1,成绩单!M10&gt;=85),AND($F10&gt;1,成绩单!M10&gt;=80)),0.5,0))</f>
        <v>0.5</v>
      </c>
      <c r="N10" s="18">
        <f>IF(OR(成绩单!N10="作弊",成绩单!N10="请假",成绩单!N10="旷考",成绩单!N10="休学"),0,IF(OR(AND($F10&lt;1,成绩单!N10&gt;=90),AND($F10=1,成绩单!N10&gt;=85),AND($F10&gt;1,成绩单!N10&gt;=80)),0.5,0))</f>
        <v>0.5</v>
      </c>
      <c r="O10" s="18">
        <f>IF(OR(成绩单!O10="作弊",成绩单!O10="请假",成绩单!O10="旷考",成绩单!O10="休学"),0,IF(OR(AND($F10&lt;1,成绩单!O10&gt;=90),AND($F10=1,成绩单!O10&gt;=85),AND($F10&gt;1,成绩单!O10&gt;=80)),0.5,0))</f>
        <v>0</v>
      </c>
      <c r="P10" s="18">
        <f>IF(OR(成绩单!P10="作弊",成绩单!P10="请假",成绩单!P10="旷考",成绩单!P10="休学"),0,IF(OR(AND($F10&lt;1,成绩单!P10&gt;=90),AND($F10=1,成绩单!P10&gt;=85),AND($F10&gt;1,成绩单!P10&gt;=80)),0.5,0))</f>
        <v>0.5</v>
      </c>
      <c r="Q10" s="18">
        <f>IF(OR(成绩单!Q10="作弊",成绩单!Q10="请假",成绩单!Q10="旷考",成绩单!Q10="休学"),0,IF(OR(AND($F10&lt;1,成绩单!Q10&gt;=90),AND($F10=1,成绩单!Q10&gt;=85),AND($F10&gt;1,成绩单!Q10&gt;=80)),0.5,0))</f>
        <v>0.5</v>
      </c>
      <c r="R10" s="25">
        <f>IF(OR(成绩单!R10="作弊",成绩单!R10="请假",成绩单!R10="旷考",成绩单!R10="休学"),0,IF(OR(AND($F10&lt;1,成绩单!R10&gt;=82),AND($F10=1,成绩单!R10&gt;=80),AND($F10&gt;1,成绩单!R10&gt;=78)),3,0))</f>
        <v>3</v>
      </c>
      <c r="S10" s="25">
        <f>IF(OR(成绩单!S10="作弊",成绩单!S10="请假",成绩单!S10="旷考",成绩单!S10="休学"),0,IF(OR(AND($F10&lt;1,成绩单!S10&gt;=82),AND($F10=1,成绩单!S10&gt;=80),AND($F10&gt;1,成绩单!S10&gt;=78)),3,0))</f>
        <v>0</v>
      </c>
      <c r="T10" s="18">
        <f>IF(OR(成绩单!T10="作弊",成绩单!T10="请假",成绩单!T10="旷考",成绩单!T10="休学"),0,IF(OR(AND($F10&lt;1,成绩单!T10&gt;=90),AND($F10=1,成绩单!T10&gt;=85),AND($F10&gt;1,成绩单!T10&gt;=80)),0.5,0))</f>
        <v>0</v>
      </c>
      <c r="U10" s="18">
        <f>IF(OR(成绩单!U10="作弊",成绩单!U10="请假",成绩单!U10="旷考",成绩单!U10="休学"),0,IF(OR(AND($F10&lt;1,成绩单!U10&gt;=90),AND($F10=1,成绩单!U10&gt;=85),AND($F10&gt;1,成绩单!U10&gt;=80)),0.5,0))</f>
        <v>0.5</v>
      </c>
      <c r="V10" s="18">
        <f>IF(OR(成绩单!V10="作弊",成绩单!V10="请假",成绩单!V10="旷考",成绩单!V10="休学"),0,IF(OR(AND($F10&lt;1,成绩单!V10&gt;=90),AND($F10=1,成绩单!V10&gt;=85),AND($F10&gt;1,成绩单!V10&gt;=80)),0.5,0))</f>
        <v>0.5</v>
      </c>
      <c r="W10" s="18">
        <f>IF(OR(成绩单!W10="作弊",成绩单!W10="请假",成绩单!W10="旷考",成绩单!W10="休学"),0,IF(OR(AND($F10&lt;1,成绩单!W10&gt;=90),AND($F10=1,成绩单!W10&gt;=85),AND($F10&gt;1,成绩单!W10&gt;=80)),0.5,0))</f>
        <v>0.5</v>
      </c>
      <c r="X10" s="18">
        <f>IF(OR(成绩单!X10="作弊",成绩单!X10="请假",成绩单!X10="旷考",成绩单!X10="休学"),0,IF(OR(AND($F10&lt;1,成绩单!X10&gt;=90),AND($F10=1,成绩单!X10&gt;=85),AND($F10&gt;1,成绩单!X10&gt;=80)),0.5,0))</f>
        <v>0.5</v>
      </c>
      <c r="Y10" s="18">
        <f>IF(OR(成绩单!Y10="作弊",成绩单!Y10="请假",成绩单!Y10="旷考",成绩单!Y10="休学"),0,IF(OR(AND($F10&lt;1,成绩单!Y10&gt;=90),AND($F10=1,成绩单!Y10&gt;=85),AND($F10&gt;1,成绩单!Y10&gt;=80)),0.5,0))</f>
        <v>0</v>
      </c>
      <c r="Z10" s="18">
        <f>IF(OR(成绩单!Z10="作弊",成绩单!Z10="请假",成绩单!Z10="旷考",成绩单!Z10="休学"),0,IF(OR(AND($F10&lt;1,成绩单!Z10&gt;=90),AND($F10=1,成绩单!Z10&gt;=85),AND($F10&gt;1,成绩单!Z10&gt;=80)),0.5,0))</f>
        <v>0.5</v>
      </c>
      <c r="AA10" s="18">
        <f>IF(OR(成绩单!AA10="作弊",成绩单!AA10="请假",成绩单!AA10="旷考",成绩单!AA10="休学"),0,IF(OR(AND($F10&lt;1,成绩单!AA10&gt;=90),AND($F10=1,成绩单!AA10&gt;=85),AND($F10&gt;1,成绩单!AA10&gt;=80)),0.5,0))</f>
        <v>0.5</v>
      </c>
      <c r="AB10" s="25">
        <f>IF(OR(成绩单!AB10="作弊",成绩单!AB10="请假",成绩单!AB10="旷考",成绩单!AB10="休学"),0,IF(OR(AND($F10&lt;1,成绩单!AB10&gt;=85),AND($F10=1,成绩单!AB10&gt;=82),AND($F10&gt;1,成绩单!AB10&gt;=80)),3,0))</f>
        <v>3</v>
      </c>
      <c r="AC10" s="25">
        <f>IF(OR(成绩单!AC10="作弊",成绩单!AC10="请假",成绩单!AC10="旷考",成绩单!AC10="休学"),0,IF(OR(AND($F10&lt;1,成绩单!AC10&gt;=85),AND($F10=1,成绩单!AC10&gt;=82),AND($F10&gt;1,成绩单!AC10&gt;=80)),3,0))</f>
        <v>0</v>
      </c>
      <c r="AD10" s="18">
        <f>IF(OR(成绩单!AD10="作弊",成绩单!AD10="请假",成绩单!AD10="旷考",成绩单!AD10="休学"),0,IF(OR(AND($F10&lt;1,成绩单!AD10&gt;=90),AND($F10=1,成绩单!AD10&gt;=85),AND($F10&gt;1,成绩单!AD10&gt;=80)),0.5,0))</f>
        <v>0</v>
      </c>
      <c r="AE10" s="18">
        <f>IF(OR(成绩单!AE10="作弊",成绩单!AE10="请假",成绩单!AE10="旷考",成绩单!AE10="休学"),0,IF(OR(AND($F10&lt;1,成绩单!AE10&gt;=90),AND($F10=1,成绩单!AE10&gt;=85),AND($F10&gt;1,成绩单!AE10&gt;=80)),0.5,0))</f>
        <v>0</v>
      </c>
      <c r="AF10" s="18">
        <f>IF(OR(成绩单!AF10="作弊",成绩单!AF10="请假",成绩单!AF10="旷考",成绩单!AF10="休学"),0,IF(OR(AND($F10&lt;1,成绩单!AF10&gt;=90),AND($F10=1,成绩单!AF10&gt;=85),AND($F10&gt;1,成绩单!AF10&gt;=80)),0.5,0))</f>
        <v>0</v>
      </c>
      <c r="AG10" s="18">
        <f>IF(OR(成绩单!AG10="作弊",成绩单!AG10="请假",成绩单!AG10="旷考",成绩单!AG10="休学"),0,IF(OR(AND($F10&lt;1,成绩单!AG10&gt;=90),AND($F10=1,成绩单!AG10&gt;=85),AND($F10&gt;1,成绩单!AG10&gt;=80)),0.5,0))</f>
        <v>0</v>
      </c>
      <c r="AH10" s="18">
        <f>IF(OR(成绩单!AH10="作弊",成绩单!AH10="请假",成绩单!AH10="旷考",成绩单!AH10="休学"),0,IF(OR(AND($F10&lt;1,成绩单!AH10&gt;=90),AND($F10=1,成绩单!AH10&gt;=85),AND($F10&gt;1,成绩单!AH10&gt;=80)),0.5,0))</f>
        <v>0</v>
      </c>
      <c r="AI10" s="18">
        <f>IF(OR(成绩单!AI10="作弊",成绩单!AI10="请假",成绩单!AI10="旷考",成绩单!AI10="休学"),0,IF(OR(AND($F10&lt;1,成绩单!AI10&gt;=90),AND($F10=1,成绩单!AI10&gt;=85),AND($F10&gt;1,成绩单!AI10&gt;=80)),0.5,0))</f>
        <v>0</v>
      </c>
      <c r="AJ10" s="18">
        <f>IF(OR(成绩单!AJ10="作弊",成绩单!AJ10="请假",成绩单!AJ10="旷考",成绩单!AJ10="休学"),0,IF(OR(AND($F10&lt;1,成绩单!AJ10&gt;=90),AND($F10=1,成绩单!AJ10&gt;=85),AND($F10&gt;1,成绩单!AJ10&gt;=80)),0.5,0))</f>
        <v>0</v>
      </c>
      <c r="AK10" s="18">
        <f>IF(OR(成绩单!AK10="作弊",成绩单!AK10="请假",成绩单!AK10="旷考",成绩单!AK10="休学"),0,IF(OR(AND($F10&lt;1,成绩单!AK10&gt;=90),AND($F10=1,成绩单!AK10&gt;=85),AND($F10&gt;1,成绩单!AK10&gt;=80)),0.5,0))</f>
        <v>0</v>
      </c>
      <c r="AL10" s="18">
        <f>IF(OR(成绩单!AL10="作弊",成绩单!AL10="请假",成绩单!AL10="旷考",成绩单!AL10="休学"),0,IF(OR(AND($F10&lt;1,成绩单!AL10&gt;=90),AND($F10=1,成绩单!AL10&gt;=85),AND($F10&gt;1,成绩单!AL10&gt;=80)),0.5,0))</f>
        <v>0</v>
      </c>
      <c r="AM10" s="18">
        <f>IF(OR(成绩单!AM10="作弊",成绩单!AM10="请假",成绩单!AM10="旷考",成绩单!AM10="休学"),0,IF(OR(AND($F10&lt;1,成绩单!AM10&gt;=90),AND($F10=1,成绩单!AM10&gt;=85),AND($F10&gt;1,成绩单!AM10&gt;=80)),0.5,0))</f>
        <v>0</v>
      </c>
      <c r="AN10" s="18"/>
      <c r="AO10" s="18"/>
      <c r="AP10" s="30"/>
      <c r="AQ10" s="30"/>
    </row>
    <row r="11" ht="18.75" customHeight="1" spans="1:43">
      <c r="A11" s="17"/>
      <c r="B11" s="18"/>
      <c r="C11" s="18"/>
      <c r="D11" s="18">
        <f t="shared" si="5"/>
        <v>13</v>
      </c>
      <c r="E11" s="18">
        <f t="shared" si="6"/>
        <v>6.5</v>
      </c>
      <c r="F11" s="18">
        <f>成绩单!F11</f>
        <v>0</v>
      </c>
      <c r="G11" s="18" t="str">
        <f>成绩单!G11</f>
        <v>王佳乐</v>
      </c>
      <c r="H11" s="18">
        <f>IF(OR(成绩单!H11="作弊",成绩单!H11="请假",成绩单!H11="旷考",成绩单!H11="休学"),0,IF(OR(AND($F11&lt;1,成绩单!H11&gt;=90),AND($F11=1,成绩单!H11&gt;=85),AND($F11&gt;1,成绩单!H11&gt;=80)),0.5,0))</f>
        <v>0.5</v>
      </c>
      <c r="I11" s="18">
        <f>IF(OR(成绩单!I11="作弊",成绩单!I11="请假",成绩单!I11="旷考",成绩单!I11="休学"),0,IF(OR(AND($F11&lt;1,成绩单!I11&gt;=90),AND($F11=1,成绩单!I11&gt;=85),AND($F11&gt;1,成绩单!I11&gt;=80)),0.5,0))</f>
        <v>0</v>
      </c>
      <c r="J11" s="25">
        <f>IF(OR(成绩单!J11="作弊",成绩单!J11="请假",成绩单!J11="旷考",成绩单!J11="休学"),0,IF(OR(AND($F11&lt;1,成绩单!J11&gt;=80),AND($F11=1,成绩单!J11&gt;=77.5),AND($F11&gt;1,成绩单!J11&gt;=75)),3,0))</f>
        <v>3</v>
      </c>
      <c r="K11" s="25">
        <f>IF(OR(成绩单!K11="作弊",成绩单!K11="请假",成绩单!K11="旷考",成绩单!K11="休学"),0,IF(OR(AND($F11&lt;1,成绩单!K11&gt;=80),AND($F11=1,成绩单!K11&gt;=77.5),AND($F11&gt;1,成绩单!K11&gt;=75)),3,0))</f>
        <v>3</v>
      </c>
      <c r="L11" s="18">
        <f>IF(OR(成绩单!L11="作弊",成绩单!L11="请假",成绩单!L11="旷考",成绩单!L11="休学"),0,IF(OR(AND($F11&lt;1,成绩单!L11&gt;=90),AND($F11=1,成绩单!L11&gt;=85),AND($F11&gt;1,成绩单!L11&gt;=80)),0.5,0))</f>
        <v>0.5</v>
      </c>
      <c r="M11" s="18">
        <f>IF(OR(成绩单!M11="作弊",成绩单!M11="请假",成绩单!M11="旷考",成绩单!M11="休学"),0,IF(OR(AND($F11&lt;1,成绩单!M11&gt;=90),AND($F11=1,成绩单!M11&gt;=85),AND($F11&gt;1,成绩单!M11&gt;=80)),0.5,0))</f>
        <v>0</v>
      </c>
      <c r="N11" s="18">
        <f>IF(OR(成绩单!N11="作弊",成绩单!N11="请假",成绩单!N11="旷考",成绩单!N11="休学"),0,IF(OR(AND($F11&lt;1,成绩单!N11&gt;=90),AND($F11=1,成绩单!N11&gt;=85),AND($F11&gt;1,成绩单!N11&gt;=80)),0.5,0))</f>
        <v>0.5</v>
      </c>
      <c r="O11" s="18">
        <f>IF(OR(成绩单!O11="作弊",成绩单!O11="请假",成绩单!O11="旷考",成绩单!O11="休学"),0,IF(OR(AND($F11&lt;1,成绩单!O11&gt;=90),AND($F11=1,成绩单!O11&gt;=85),AND($F11&gt;1,成绩单!O11&gt;=80)),0.5,0))</f>
        <v>0</v>
      </c>
      <c r="P11" s="18">
        <f>IF(OR(成绩单!P11="作弊",成绩单!P11="请假",成绩单!P11="旷考",成绩单!P11="休学"),0,IF(OR(AND($F11&lt;1,成绩单!P11&gt;=90),AND($F11=1,成绩单!P11&gt;=85),AND($F11&gt;1,成绩单!P11&gt;=80)),0.5,0))</f>
        <v>0.5</v>
      </c>
      <c r="Q11" s="18">
        <f>IF(OR(成绩单!Q11="作弊",成绩单!Q11="请假",成绩单!Q11="旷考",成绩单!Q11="休学"),0,IF(OR(AND($F11&lt;1,成绩单!Q11&gt;=90),AND($F11=1,成绩单!Q11&gt;=85),AND($F11&gt;1,成绩单!Q11&gt;=80)),0.5,0))</f>
        <v>0</v>
      </c>
      <c r="R11" s="25">
        <f>IF(OR(成绩单!R11="作弊",成绩单!R11="请假",成绩单!R11="旷考",成绩单!R11="休学"),0,IF(OR(AND($F11&lt;1,成绩单!R11&gt;=82),AND($F11=1,成绩单!R11&gt;=80),AND($F11&gt;1,成绩单!R11&gt;=78)),3,0))</f>
        <v>3</v>
      </c>
      <c r="S11" s="25">
        <f>IF(OR(成绩单!S11="作弊",成绩单!S11="请假",成绩单!S11="旷考",成绩单!S11="休学"),0,IF(OR(AND($F11&lt;1,成绩单!S11&gt;=82),AND($F11=1,成绩单!S11&gt;=80),AND($F11&gt;1,成绩单!S11&gt;=78)),3,0))</f>
        <v>0</v>
      </c>
      <c r="T11" s="18">
        <f>IF(OR(成绩单!T11="作弊",成绩单!T11="请假",成绩单!T11="旷考",成绩单!T11="休学"),0,IF(OR(AND($F11&lt;1,成绩单!T11&gt;=90),AND($F11=1,成绩单!T11&gt;=85),AND($F11&gt;1,成绩单!T11&gt;=80)),0.5,0))</f>
        <v>0.5</v>
      </c>
      <c r="U11" s="18">
        <f>IF(OR(成绩单!U11="作弊",成绩单!U11="请假",成绩单!U11="旷考",成绩单!U11="休学"),0,IF(OR(AND($F11&lt;1,成绩单!U11&gt;=90),AND($F11=1,成绩单!U11&gt;=85),AND($F11&gt;1,成绩单!U11&gt;=80)),0.5,0))</f>
        <v>0</v>
      </c>
      <c r="V11" s="18">
        <f>IF(OR(成绩单!V11="作弊",成绩单!V11="请假",成绩单!V11="旷考",成绩单!V11="休学"),0,IF(OR(AND($F11&lt;1,成绩单!V11&gt;=90),AND($F11=1,成绩单!V11&gt;=85),AND($F11&gt;1,成绩单!V11&gt;=80)),0.5,0))</f>
        <v>0.5</v>
      </c>
      <c r="W11" s="18">
        <f>IF(OR(成绩单!W11="作弊",成绩单!W11="请假",成绩单!W11="旷考",成绩单!W11="休学"),0,IF(OR(AND($F11&lt;1,成绩单!W11&gt;=90),AND($F11=1,成绩单!W11&gt;=85),AND($F11&gt;1,成绩单!W11&gt;=80)),0.5,0))</f>
        <v>0</v>
      </c>
      <c r="X11" s="18">
        <f>IF(OR(成绩单!X11="作弊",成绩单!X11="请假",成绩单!X11="旷考",成绩单!X11="休学"),0,IF(OR(AND($F11&lt;1,成绩单!X11&gt;=90),AND($F11=1,成绩单!X11&gt;=85),AND($F11&gt;1,成绩单!X11&gt;=80)),0.5,0))</f>
        <v>0.5</v>
      </c>
      <c r="Y11" s="18">
        <f>IF(OR(成绩单!Y11="作弊",成绩单!Y11="请假",成绩单!Y11="旷考",成绩单!Y11="休学"),0,IF(OR(AND($F11&lt;1,成绩单!Y11&gt;=90),AND($F11=1,成绩单!Y11&gt;=85),AND($F11&gt;1,成绩单!Y11&gt;=80)),0.5,0))</f>
        <v>0</v>
      </c>
      <c r="Z11" s="18">
        <f>IF(OR(成绩单!Z11="作弊",成绩单!Z11="请假",成绩单!Z11="旷考",成绩单!Z11="休学"),0,IF(OR(AND($F11&lt;1,成绩单!Z11&gt;=90),AND($F11=1,成绩单!Z11&gt;=85),AND($F11&gt;1,成绩单!Z11&gt;=80)),0.5,0))</f>
        <v>0.5</v>
      </c>
      <c r="AA11" s="18">
        <f>IF(OR(成绩单!AA11="作弊",成绩单!AA11="请假",成绩单!AA11="旷考",成绩单!AA11="休学"),0,IF(OR(AND($F11&lt;1,成绩单!AA11&gt;=90),AND($F11=1,成绩单!AA11&gt;=85),AND($F11&gt;1,成绩单!AA11&gt;=80)),0.5,0))</f>
        <v>0.5</v>
      </c>
      <c r="AB11" s="25">
        <f>IF(OR(成绩单!AB11="作弊",成绩单!AB11="请假",成绩单!AB11="旷考",成绩单!AB11="休学"),0,IF(OR(AND($F11&lt;1,成绩单!AB11&gt;=85),AND($F11=1,成绩单!AB11&gt;=82),AND($F11&gt;1,成绩单!AB11&gt;=80)),3,0))</f>
        <v>3</v>
      </c>
      <c r="AC11" s="25">
        <f>IF(OR(成绩单!AC11="作弊",成绩单!AC11="请假",成绩单!AC11="旷考",成绩单!AC11="休学"),0,IF(OR(AND($F11&lt;1,成绩单!AC11&gt;=85),AND($F11=1,成绩单!AC11&gt;=82),AND($F11&gt;1,成绩单!AC11&gt;=80)),3,0))</f>
        <v>3</v>
      </c>
      <c r="AD11" s="18">
        <f>IF(OR(成绩单!AD11="作弊",成绩单!AD11="请假",成绩单!AD11="旷考",成绩单!AD11="休学"),0,IF(OR(AND($F11&lt;1,成绩单!AD11&gt;=90),AND($F11=1,成绩单!AD11&gt;=85),AND($F11&gt;1,成绩单!AD11&gt;=80)),0.5,0))</f>
        <v>0</v>
      </c>
      <c r="AE11" s="18">
        <f>IF(OR(成绩单!AE11="作弊",成绩单!AE11="请假",成绩单!AE11="旷考",成绩单!AE11="休学"),0,IF(OR(AND($F11&lt;1,成绩单!AE11&gt;=90),AND($F11=1,成绩单!AE11&gt;=85),AND($F11&gt;1,成绩单!AE11&gt;=80)),0.5,0))</f>
        <v>0</v>
      </c>
      <c r="AF11" s="18">
        <f>IF(OR(成绩单!AF11="作弊",成绩单!AF11="请假",成绩单!AF11="旷考",成绩单!AF11="休学"),0,IF(OR(AND($F11&lt;1,成绩单!AF11&gt;=90),AND($F11=1,成绩单!AF11&gt;=85),AND($F11&gt;1,成绩单!AF11&gt;=80)),0.5,0))</f>
        <v>0</v>
      </c>
      <c r="AG11" s="18">
        <f>IF(OR(成绩单!AG11="作弊",成绩单!AG11="请假",成绩单!AG11="旷考",成绩单!AG11="休学"),0,IF(OR(AND($F11&lt;1,成绩单!AG11&gt;=90),AND($F11=1,成绩单!AG11&gt;=85),AND($F11&gt;1,成绩单!AG11&gt;=80)),0.5,0))</f>
        <v>0</v>
      </c>
      <c r="AH11" s="18">
        <f>IF(OR(成绩单!AH11="作弊",成绩单!AH11="请假",成绩单!AH11="旷考",成绩单!AH11="休学"),0,IF(OR(AND($F11&lt;1,成绩单!AH11&gt;=90),AND($F11=1,成绩单!AH11&gt;=85),AND($F11&gt;1,成绩单!AH11&gt;=80)),0.5,0))</f>
        <v>0</v>
      </c>
      <c r="AI11" s="18">
        <f>IF(OR(成绩单!AI11="作弊",成绩单!AI11="请假",成绩单!AI11="旷考",成绩单!AI11="休学"),0,IF(OR(AND($F11&lt;1,成绩单!AI11&gt;=90),AND($F11=1,成绩单!AI11&gt;=85),AND($F11&gt;1,成绩单!AI11&gt;=80)),0.5,0))</f>
        <v>0</v>
      </c>
      <c r="AJ11" s="18">
        <f>IF(OR(成绩单!AJ11="作弊",成绩单!AJ11="请假",成绩单!AJ11="旷考",成绩单!AJ11="休学"),0,IF(OR(AND($F11&lt;1,成绩单!AJ11&gt;=90),AND($F11=1,成绩单!AJ11&gt;=85),AND($F11&gt;1,成绩单!AJ11&gt;=80)),0.5,0))</f>
        <v>0</v>
      </c>
      <c r="AK11" s="18">
        <f>IF(OR(成绩单!AK11="作弊",成绩单!AK11="请假",成绩单!AK11="旷考",成绩单!AK11="休学"),0,IF(OR(AND($F11&lt;1,成绩单!AK11&gt;=90),AND($F11=1,成绩单!AK11&gt;=85),AND($F11&gt;1,成绩单!AK11&gt;=80)),0.5,0))</f>
        <v>0</v>
      </c>
      <c r="AL11" s="18">
        <f>IF(OR(成绩单!AL11="作弊",成绩单!AL11="请假",成绩单!AL11="旷考",成绩单!AL11="休学"),0,IF(OR(AND($F11&lt;1,成绩单!AL11&gt;=90),AND($F11=1,成绩单!AL11&gt;=85),AND($F11&gt;1,成绩单!AL11&gt;=80)),0.5,0))</f>
        <v>0</v>
      </c>
      <c r="AM11" s="18">
        <f>IF(OR(成绩单!AM11="作弊",成绩单!AM11="请假",成绩单!AM11="旷考",成绩单!AM11="休学"),0,IF(OR(AND($F11&lt;1,成绩单!AM11&gt;=90),AND($F11=1,成绩单!AM11&gt;=85),AND($F11&gt;1,成绩单!AM11&gt;=80)),0.5,0))</f>
        <v>0</v>
      </c>
      <c r="AN11" s="18"/>
      <c r="AO11" s="18"/>
      <c r="AP11" s="30"/>
      <c r="AQ11" s="30"/>
    </row>
    <row r="12" ht="18.75" customHeight="1" spans="1:43">
      <c r="A12" s="17"/>
      <c r="B12" s="18"/>
      <c r="C12" s="18"/>
      <c r="D12" s="18">
        <f t="shared" si="5"/>
        <v>11</v>
      </c>
      <c r="E12" s="18">
        <f t="shared" si="6"/>
        <v>6.5</v>
      </c>
      <c r="F12" s="18">
        <f>成绩单!F12</f>
        <v>0</v>
      </c>
      <c r="G12" s="18" t="str">
        <f>成绩单!G12</f>
        <v>张贾敏</v>
      </c>
      <c r="H12" s="18">
        <f>IF(OR(成绩单!H12="作弊",成绩单!H12="请假",成绩单!H12="旷考",成绩单!H12="休学"),0,IF(OR(AND($F12&lt;1,成绩单!H12&gt;=90),AND($F12=1,成绩单!H12&gt;=85),AND($F12&gt;1,成绩单!H12&gt;=80)),0.5,0))</f>
        <v>0.5</v>
      </c>
      <c r="I12" s="18">
        <f>IF(OR(成绩单!I12="作弊",成绩单!I12="请假",成绩单!I12="旷考",成绩单!I12="休学"),0,IF(OR(AND($F12&lt;1,成绩单!I12&gt;=90),AND($F12=1,成绩单!I12&gt;=85),AND($F12&gt;1,成绩单!I12&gt;=80)),0.5,0))</f>
        <v>0</v>
      </c>
      <c r="J12" s="25">
        <f>IF(OR(成绩单!J12="作弊",成绩单!J12="请假",成绩单!J12="旷考",成绩单!J12="休学"),0,IF(OR(AND($F12&lt;1,成绩单!J12&gt;=80),AND($F12=1,成绩单!J12&gt;=77.5),AND($F12&gt;1,成绩单!J12&gt;=75)),3,0))</f>
        <v>3</v>
      </c>
      <c r="K12" s="25">
        <f>IF(OR(成绩单!K12="作弊",成绩单!K12="请假",成绩单!K12="旷考",成绩单!K12="休学"),0,IF(OR(AND($F12&lt;1,成绩单!K12&gt;=80),AND($F12=1,成绩单!K12&gt;=77.5),AND($F12&gt;1,成绩单!K12&gt;=75)),3,0))</f>
        <v>3</v>
      </c>
      <c r="L12" s="18">
        <f>IF(OR(成绩单!L12="作弊",成绩单!L12="请假",成绩单!L12="旷考",成绩单!L12="休学"),0,IF(OR(AND($F12&lt;1,成绩单!L12&gt;=90),AND($F12=1,成绩单!L12&gt;=85),AND($F12&gt;1,成绩单!L12&gt;=80)),0.5,0))</f>
        <v>0</v>
      </c>
      <c r="M12" s="18">
        <f>IF(OR(成绩单!M12="作弊",成绩单!M12="请假",成绩单!M12="旷考",成绩单!M12="休学"),0,IF(OR(AND($F12&lt;1,成绩单!M12&gt;=90),AND($F12=1,成绩单!M12&gt;=85),AND($F12&gt;1,成绩单!M12&gt;=80)),0.5,0))</f>
        <v>0</v>
      </c>
      <c r="N12" s="18">
        <f>IF(OR(成绩单!N12="作弊",成绩单!N12="请假",成绩单!N12="旷考",成绩单!N12="休学"),0,IF(OR(AND($F12&lt;1,成绩单!N12&gt;=90),AND($F12=1,成绩单!N12&gt;=85),AND($F12&gt;1,成绩单!N12&gt;=80)),0.5,0))</f>
        <v>0.5</v>
      </c>
      <c r="O12" s="18">
        <f>IF(OR(成绩单!O12="作弊",成绩单!O12="请假",成绩单!O12="旷考",成绩单!O12="休学"),0,IF(OR(AND($F12&lt;1,成绩单!O12&gt;=90),AND($F12=1,成绩单!O12&gt;=85),AND($F12&gt;1,成绩单!O12&gt;=80)),0.5,0))</f>
        <v>0</v>
      </c>
      <c r="P12" s="18">
        <f>IF(OR(成绩单!P12="作弊",成绩单!P12="请假",成绩单!P12="旷考",成绩单!P12="休学"),0,IF(OR(AND($F12&lt;1,成绩单!P12&gt;=90),AND($F12=1,成绩单!P12&gt;=85),AND($F12&gt;1,成绩单!P12&gt;=80)),0.5,0))</f>
        <v>0.5</v>
      </c>
      <c r="Q12" s="18">
        <f>IF(OR(成绩单!Q12="作弊",成绩单!Q12="请假",成绩单!Q12="旷考",成绩单!Q12="休学"),0,IF(OR(AND($F12&lt;1,成绩单!Q12&gt;=90),AND($F12=1,成绩单!Q12&gt;=85),AND($F12&gt;1,成绩单!Q12&gt;=80)),0.5,0))</f>
        <v>0</v>
      </c>
      <c r="R12" s="25">
        <f>IF(OR(成绩单!R12="作弊",成绩单!R12="请假",成绩单!R12="旷考",成绩单!R12="休学"),0,IF(OR(AND($F12&lt;1,成绩单!R12&gt;=82),AND($F12=1,成绩单!R12&gt;=80),AND($F12&gt;1,成绩单!R12&gt;=78)),3,0))</f>
        <v>3</v>
      </c>
      <c r="S12" s="25">
        <f>IF(OR(成绩单!S12="作弊",成绩单!S12="请假",成绩单!S12="旷考",成绩单!S12="休学"),0,IF(OR(AND($F12&lt;1,成绩单!S12&gt;=82),AND($F12=1,成绩单!S12&gt;=80),AND($F12&gt;1,成绩单!S12&gt;=78)),3,0))</f>
        <v>3</v>
      </c>
      <c r="T12" s="18">
        <f>IF(OR(成绩单!T12="作弊",成绩单!T12="请假",成绩单!T12="旷考",成绩单!T12="休学"),0,IF(OR(AND($F12&lt;1,成绩单!T12&gt;=90),AND($F12=1,成绩单!T12&gt;=85),AND($F12&gt;1,成绩单!T12&gt;=80)),0.5,0))</f>
        <v>0</v>
      </c>
      <c r="U12" s="18">
        <f>IF(OR(成绩单!U12="作弊",成绩单!U12="请假",成绩单!U12="旷考",成绩单!U12="休学"),0,IF(OR(AND($F12&lt;1,成绩单!U12&gt;=90),AND($F12=1,成绩单!U12&gt;=85),AND($F12&gt;1,成绩单!U12&gt;=80)),0.5,0))</f>
        <v>0</v>
      </c>
      <c r="V12" s="18">
        <f>IF(OR(成绩单!V12="作弊",成绩单!V12="请假",成绩单!V12="旷考",成绩单!V12="休学"),0,IF(OR(AND($F12&lt;1,成绩单!V12&gt;=90),AND($F12=1,成绩单!V12&gt;=85),AND($F12&gt;1,成绩单!V12&gt;=80)),0.5,0))</f>
        <v>0.5</v>
      </c>
      <c r="W12" s="18">
        <f>IF(OR(成绩单!W12="作弊",成绩单!W12="请假",成绩单!W12="旷考",成绩单!W12="休学"),0,IF(OR(AND($F12&lt;1,成绩单!W12&gt;=90),AND($F12=1,成绩单!W12&gt;=85),AND($F12&gt;1,成绩单!W12&gt;=80)),0.5,0))</f>
        <v>0</v>
      </c>
      <c r="X12" s="18">
        <f>IF(OR(成绩单!X12="作弊",成绩单!X12="请假",成绩单!X12="旷考",成绩单!X12="休学"),0,IF(OR(AND($F12&lt;1,成绩单!X12&gt;=90),AND($F12=1,成绩单!X12&gt;=85),AND($F12&gt;1,成绩单!X12&gt;=80)),0.5,0))</f>
        <v>0</v>
      </c>
      <c r="Y12" s="18">
        <f>IF(OR(成绩单!Y12="作弊",成绩单!Y12="请假",成绩单!Y12="旷考",成绩单!Y12="休学"),0,IF(OR(AND($F12&lt;1,成绩单!Y12&gt;=90),AND($F12=1,成绩单!Y12&gt;=85),AND($F12&gt;1,成绩单!Y12&gt;=80)),0.5,0))</f>
        <v>0.5</v>
      </c>
      <c r="Z12" s="18">
        <f>IF(OR(成绩单!Z12="作弊",成绩单!Z12="请假",成绩单!Z12="旷考",成绩单!Z12="休学"),0,IF(OR(AND($F12&lt;1,成绩单!Z12&gt;=90),AND($F12=1,成绩单!Z12&gt;=85),AND($F12&gt;1,成绩单!Z12&gt;=80)),0.5,0))</f>
        <v>0</v>
      </c>
      <c r="AA12" s="18">
        <f>IF(OR(成绩单!AA12="作弊",成绩单!AA12="请假",成绩单!AA12="旷考",成绩单!AA12="休学"),0,IF(OR(AND($F12&lt;1,成绩单!AA12&gt;=90),AND($F12=1,成绩单!AA12&gt;=85),AND($F12&gt;1,成绩单!AA12&gt;=80)),0.5,0))</f>
        <v>0</v>
      </c>
      <c r="AB12" s="25">
        <f>IF(OR(成绩单!AB12="作弊",成绩单!AB12="请假",成绩单!AB12="旷考",成绩单!AB12="休学"),0,IF(OR(AND($F12&lt;1,成绩单!AB12&gt;=85),AND($F12=1,成绩单!AB12&gt;=82),AND($F12&gt;1,成绩单!AB12&gt;=80)),3,0))</f>
        <v>3</v>
      </c>
      <c r="AC12" s="25">
        <f>IF(OR(成绩单!AC12="作弊",成绩单!AC12="请假",成绩单!AC12="旷考",成绩单!AC12="休学"),0,IF(OR(AND($F12&lt;1,成绩单!AC12&gt;=85),AND($F12=1,成绩单!AC12&gt;=82),AND($F12&gt;1,成绩单!AC12&gt;=80)),3,0))</f>
        <v>0</v>
      </c>
      <c r="AD12" s="18">
        <f>IF(OR(成绩单!AD12="作弊",成绩单!AD12="请假",成绩单!AD12="旷考",成绩单!AD12="休学"),0,IF(OR(AND($F12&lt;1,成绩单!AD12&gt;=90),AND($F12=1,成绩单!AD12&gt;=85),AND($F12&gt;1,成绩单!AD12&gt;=80)),0.5,0))</f>
        <v>0</v>
      </c>
      <c r="AE12" s="18">
        <f>IF(OR(成绩单!AE12="作弊",成绩单!AE12="请假",成绩单!AE12="旷考",成绩单!AE12="休学"),0,IF(OR(AND($F12&lt;1,成绩单!AE12&gt;=90),AND($F12=1,成绩单!AE12&gt;=85),AND($F12&gt;1,成绩单!AE12&gt;=80)),0.5,0))</f>
        <v>0</v>
      </c>
      <c r="AF12" s="18">
        <f>IF(OR(成绩单!AF12="作弊",成绩单!AF12="请假",成绩单!AF12="旷考",成绩单!AF12="休学"),0,IF(OR(AND($F12&lt;1,成绩单!AF12&gt;=90),AND($F12=1,成绩单!AF12&gt;=85),AND($F12&gt;1,成绩单!AF12&gt;=80)),0.5,0))</f>
        <v>0</v>
      </c>
      <c r="AG12" s="18">
        <f>IF(OR(成绩单!AG12="作弊",成绩单!AG12="请假",成绩单!AG12="旷考",成绩单!AG12="休学"),0,IF(OR(AND($F12&lt;1,成绩单!AG12&gt;=90),AND($F12=1,成绩单!AG12&gt;=85),AND($F12&gt;1,成绩单!AG12&gt;=80)),0.5,0))</f>
        <v>0</v>
      </c>
      <c r="AH12" s="18">
        <f>IF(OR(成绩单!AH12="作弊",成绩单!AH12="请假",成绩单!AH12="旷考",成绩单!AH12="休学"),0,IF(OR(AND($F12&lt;1,成绩单!AH12&gt;=90),AND($F12=1,成绩单!AH12&gt;=85),AND($F12&gt;1,成绩单!AH12&gt;=80)),0.5,0))</f>
        <v>0</v>
      </c>
      <c r="AI12" s="18">
        <f>IF(OR(成绩单!AI12="作弊",成绩单!AI12="请假",成绩单!AI12="旷考",成绩单!AI12="休学"),0,IF(OR(AND($F12&lt;1,成绩单!AI12&gt;=90),AND($F12=1,成绩单!AI12&gt;=85),AND($F12&gt;1,成绩单!AI12&gt;=80)),0.5,0))</f>
        <v>0</v>
      </c>
      <c r="AJ12" s="18">
        <f>IF(OR(成绩单!AJ12="作弊",成绩单!AJ12="请假",成绩单!AJ12="旷考",成绩单!AJ12="休学"),0,IF(OR(AND($F12&lt;1,成绩单!AJ12&gt;=90),AND($F12=1,成绩单!AJ12&gt;=85),AND($F12&gt;1,成绩单!AJ12&gt;=80)),0.5,0))</f>
        <v>0</v>
      </c>
      <c r="AK12" s="18">
        <f>IF(OR(成绩单!AK12="作弊",成绩单!AK12="请假",成绩单!AK12="旷考",成绩单!AK12="休学"),0,IF(OR(AND($F12&lt;1,成绩单!AK12&gt;=90),AND($F12=1,成绩单!AK12&gt;=85),AND($F12&gt;1,成绩单!AK12&gt;=80)),0.5,0))</f>
        <v>0</v>
      </c>
      <c r="AL12" s="18">
        <f>IF(OR(成绩单!AL12="作弊",成绩单!AL12="请假",成绩单!AL12="旷考",成绩单!AL12="休学"),0,IF(OR(AND($F12&lt;1,成绩单!AL12&gt;=90),AND($F12=1,成绩单!AL12&gt;=85),AND($F12&gt;1,成绩单!AL12&gt;=80)),0.5,0))</f>
        <v>0</v>
      </c>
      <c r="AM12" s="18">
        <f>IF(OR(成绩单!AM12="作弊",成绩单!AM12="请假",成绩单!AM12="旷考",成绩单!AM12="休学"),0,IF(OR(AND($F12&lt;1,成绩单!AM12&gt;=90),AND($F12=1,成绩单!AM12&gt;=85),AND($F12&gt;1,成绩单!AM12&gt;=80)),0.5,0))</f>
        <v>0</v>
      </c>
      <c r="AN12" s="18"/>
      <c r="AO12" s="18"/>
      <c r="AP12" s="30"/>
      <c r="AQ12" s="30"/>
    </row>
    <row r="13" ht="18.75" customHeight="1" spans="1:43">
      <c r="A13" s="17"/>
      <c r="B13" s="18"/>
      <c r="C13" s="18"/>
      <c r="D13" s="18">
        <f t="shared" si="5"/>
        <v>13</v>
      </c>
      <c r="E13" s="18">
        <f t="shared" si="6"/>
        <v>3.5</v>
      </c>
      <c r="F13" s="18">
        <f>成绩单!F13</f>
        <v>1</v>
      </c>
      <c r="G13" s="18" t="str">
        <f>成绩单!G13</f>
        <v>聂亮亮</v>
      </c>
      <c r="H13" s="18">
        <f>IF(OR(成绩单!H13="作弊",成绩单!H13="请假",成绩单!H13="旷考",成绩单!H13="休学"),0,IF(OR(AND($F13&lt;1,成绩单!H13&gt;=90),AND($F13=1,成绩单!H13&gt;=85),AND($F13&gt;1,成绩单!H13&gt;=80)),0.5,0))</f>
        <v>0.5</v>
      </c>
      <c r="I13" s="18">
        <f>IF(OR(成绩单!I13="作弊",成绩单!I13="请假",成绩单!I13="旷考",成绩单!I13="休学"),0,IF(OR(AND($F13&lt;1,成绩单!I13&gt;=90),AND($F13=1,成绩单!I13&gt;=85),AND($F13&gt;1,成绩单!I13&gt;=80)),0.5,0))</f>
        <v>0.5</v>
      </c>
      <c r="J13" s="25">
        <f>IF(OR(成绩单!J13="作弊",成绩单!J13="请假",成绩单!J13="旷考",成绩单!J13="休学"),0,IF(OR(AND($F13&lt;1,成绩单!J13&gt;=80),AND($F13=1,成绩单!J13&gt;=77.5),AND($F13&gt;1,成绩单!J13&gt;=75)),3,0))</f>
        <v>3</v>
      </c>
      <c r="K13" s="25">
        <f>IF(OR(成绩单!K13="作弊",成绩单!K13="请假",成绩单!K13="旷考",成绩单!K13="休学"),0,IF(OR(AND($F13&lt;1,成绩单!K13&gt;=80),AND($F13=1,成绩单!K13&gt;=77.5),AND($F13&gt;1,成绩单!K13&gt;=75)),3,0))</f>
        <v>0</v>
      </c>
      <c r="L13" s="18">
        <f>IF(OR(成绩单!L13="作弊",成绩单!L13="请假",成绩单!L13="旷考",成绩单!L13="休学"),0,IF(OR(AND($F13&lt;1,成绩单!L13&gt;=90),AND($F13=1,成绩单!L13&gt;=85),AND($F13&gt;1,成绩单!L13&gt;=80)),0.5,0))</f>
        <v>0.5</v>
      </c>
      <c r="M13" s="18">
        <f>IF(OR(成绩单!M13="作弊",成绩单!M13="请假",成绩单!M13="旷考",成绩单!M13="休学"),0,IF(OR(AND($F13&lt;1,成绩单!M13&gt;=90),AND($F13=1,成绩单!M13&gt;=85),AND($F13&gt;1,成绩单!M13&gt;=80)),0.5,0))</f>
        <v>0.5</v>
      </c>
      <c r="N13" s="18">
        <f>IF(OR(成绩单!N13="作弊",成绩单!N13="请假",成绩单!N13="旷考",成绩单!N13="休学"),0,IF(OR(AND($F13&lt;1,成绩单!N13&gt;=90),AND($F13=1,成绩单!N13&gt;=85),AND($F13&gt;1,成绩单!N13&gt;=80)),0.5,0))</f>
        <v>0.5</v>
      </c>
      <c r="O13" s="18">
        <f>IF(OR(成绩单!O13="作弊",成绩单!O13="请假",成绩单!O13="旷考",成绩单!O13="休学"),0,IF(OR(AND($F13&lt;1,成绩单!O13&gt;=90),AND($F13=1,成绩单!O13&gt;=85),AND($F13&gt;1,成绩单!O13&gt;=80)),0.5,0))</f>
        <v>0.5</v>
      </c>
      <c r="P13" s="18">
        <f>IF(OR(成绩单!P13="作弊",成绩单!P13="请假",成绩单!P13="旷考",成绩单!P13="休学"),0,IF(OR(AND($F13&lt;1,成绩单!P13&gt;=90),AND($F13=1,成绩单!P13&gt;=85),AND($F13&gt;1,成绩单!P13&gt;=80)),0.5,0))</f>
        <v>0.5</v>
      </c>
      <c r="Q13" s="18">
        <f>IF(OR(成绩单!Q13="作弊",成绩单!Q13="请假",成绩单!Q13="旷考",成绩单!Q13="休学"),0,IF(OR(AND($F13&lt;1,成绩单!Q13&gt;=90),AND($F13=1,成绩单!Q13&gt;=85),AND($F13&gt;1,成绩单!Q13&gt;=80)),0.5,0))</f>
        <v>0.5</v>
      </c>
      <c r="R13" s="25">
        <f>IF(OR(成绩单!R13="作弊",成绩单!R13="请假",成绩单!R13="旷考",成绩单!R13="休学"),0,IF(OR(AND($F13&lt;1,成绩单!R13&gt;=82),AND($F13=1,成绩单!R13&gt;=80),AND($F13&gt;1,成绩单!R13&gt;=78)),3,0))</f>
        <v>3</v>
      </c>
      <c r="S13" s="25">
        <f>IF(OR(成绩单!S13="作弊",成绩单!S13="请假",成绩单!S13="旷考",成绩单!S13="休学"),0,IF(OR(AND($F13&lt;1,成绩单!S13&gt;=82),AND($F13=1,成绩单!S13&gt;=80),AND($F13&gt;1,成绩单!S13&gt;=78)),3,0))</f>
        <v>0</v>
      </c>
      <c r="T13" s="18">
        <f>IF(OR(成绩单!T13="作弊",成绩单!T13="请假",成绩单!T13="旷考",成绩单!T13="休学"),0,IF(OR(AND($F13&lt;1,成绩单!T13&gt;=90),AND($F13=1,成绩单!T13&gt;=85),AND($F13&gt;1,成绩单!T13&gt;=80)),0.5,0))</f>
        <v>0.5</v>
      </c>
      <c r="U13" s="18">
        <f>IF(OR(成绩单!U13="作弊",成绩单!U13="请假",成绩单!U13="旷考",成绩单!U13="休学"),0,IF(OR(AND($F13&lt;1,成绩单!U13&gt;=90),AND($F13=1,成绩单!U13&gt;=85),AND($F13&gt;1,成绩单!U13&gt;=80)),0.5,0))</f>
        <v>0</v>
      </c>
      <c r="V13" s="18">
        <f>IF(OR(成绩单!V13="作弊",成绩单!V13="请假",成绩单!V13="旷考",成绩单!V13="休学"),0,IF(OR(AND($F13&lt;1,成绩单!V13&gt;=90),AND($F13=1,成绩单!V13&gt;=85),AND($F13&gt;1,成绩单!V13&gt;=80)),0.5,0))</f>
        <v>0.5</v>
      </c>
      <c r="W13" s="18">
        <f>IF(OR(成绩单!W13="作弊",成绩单!W13="请假",成绩单!W13="旷考",成绩单!W13="休学"),0,IF(OR(AND($F13&lt;1,成绩单!W13&gt;=90),AND($F13=1,成绩单!W13&gt;=85),AND($F13&gt;1,成绩单!W13&gt;=80)),0.5,0))</f>
        <v>0.5</v>
      </c>
      <c r="X13" s="18">
        <f>IF(OR(成绩单!X13="作弊",成绩单!X13="请假",成绩单!X13="旷考",成绩单!X13="休学"),0,IF(OR(AND($F13&lt;1,成绩单!X13&gt;=90),AND($F13=1,成绩单!X13&gt;=85),AND($F13&gt;1,成绩单!X13&gt;=80)),0.5,0))</f>
        <v>0.5</v>
      </c>
      <c r="Y13" s="18">
        <f>IF(OR(成绩单!Y13="作弊",成绩单!Y13="请假",成绩单!Y13="旷考",成绩单!Y13="休学"),0,IF(OR(AND($F13&lt;1,成绩单!Y13&gt;=90),AND($F13=1,成绩单!Y13&gt;=85),AND($F13&gt;1,成绩单!Y13&gt;=80)),0.5,0))</f>
        <v>0.5</v>
      </c>
      <c r="Z13" s="18">
        <f>IF(OR(成绩单!Z13="作弊",成绩单!Z13="请假",成绩单!Z13="旷考",成绩单!Z13="休学"),0,IF(OR(AND($F13&lt;1,成绩单!Z13&gt;=90),AND($F13=1,成绩单!Z13&gt;=85),AND($F13&gt;1,成绩单!Z13&gt;=80)),0.5,0))</f>
        <v>0.5</v>
      </c>
      <c r="AA13" s="18">
        <f>IF(OR(成绩单!AA13="作弊",成绩单!AA13="请假",成绩单!AA13="旷考",成绩单!AA13="休学"),0,IF(OR(AND($F13&lt;1,成绩单!AA13&gt;=90),AND($F13=1,成绩单!AA13&gt;=85),AND($F13&gt;1,成绩单!AA13&gt;=80)),0.5,0))</f>
        <v>0.5</v>
      </c>
      <c r="AB13" s="25">
        <f>IF(OR(成绩单!AB13="作弊",成绩单!AB13="请假",成绩单!AB13="旷考",成绩单!AB13="休学"),0,IF(OR(AND($F13&lt;1,成绩单!AB13&gt;=85),AND($F13=1,成绩单!AB13&gt;=82),AND($F13&gt;1,成绩单!AB13&gt;=80)),3,0))</f>
        <v>3</v>
      </c>
      <c r="AC13" s="25">
        <f>IF(OR(成绩单!AC13="作弊",成绩单!AC13="请假",成绩单!AC13="旷考",成绩单!AC13="休学"),0,IF(OR(AND($F13&lt;1,成绩单!AC13&gt;=85),AND($F13=1,成绩单!AC13&gt;=82),AND($F13&gt;1,成绩单!AC13&gt;=80)),3,0))</f>
        <v>0</v>
      </c>
      <c r="AD13" s="18">
        <f>IF(OR(成绩单!AD13="作弊",成绩单!AD13="请假",成绩单!AD13="旷考",成绩单!AD13="休学"),0,IF(OR(AND($F13&lt;1,成绩单!AD13&gt;=90),AND($F13=1,成绩单!AD13&gt;=85),AND($F13&gt;1,成绩单!AD13&gt;=80)),0.5,0))</f>
        <v>0</v>
      </c>
      <c r="AE13" s="18">
        <f>IF(OR(成绩单!AE13="作弊",成绩单!AE13="请假",成绩单!AE13="旷考",成绩单!AE13="休学"),0,IF(OR(AND($F13&lt;1,成绩单!AE13&gt;=90),AND($F13=1,成绩单!AE13&gt;=85),AND($F13&gt;1,成绩单!AE13&gt;=80)),0.5,0))</f>
        <v>0</v>
      </c>
      <c r="AF13" s="18">
        <f>IF(OR(成绩单!AF13="作弊",成绩单!AF13="请假",成绩单!AF13="旷考",成绩单!AF13="休学"),0,IF(OR(AND($F13&lt;1,成绩单!AF13&gt;=90),AND($F13=1,成绩单!AF13&gt;=85),AND($F13&gt;1,成绩单!AF13&gt;=80)),0.5,0))</f>
        <v>0</v>
      </c>
      <c r="AG13" s="18">
        <f>IF(OR(成绩单!AG13="作弊",成绩单!AG13="请假",成绩单!AG13="旷考",成绩单!AG13="休学"),0,IF(OR(AND($F13&lt;1,成绩单!AG13&gt;=90),AND($F13=1,成绩单!AG13&gt;=85),AND($F13&gt;1,成绩单!AG13&gt;=80)),0.5,0))</f>
        <v>0</v>
      </c>
      <c r="AH13" s="18">
        <f>IF(OR(成绩单!AH13="作弊",成绩单!AH13="请假",成绩单!AH13="旷考",成绩单!AH13="休学"),0,IF(OR(AND($F13&lt;1,成绩单!AH13&gt;=90),AND($F13=1,成绩单!AH13&gt;=85),AND($F13&gt;1,成绩单!AH13&gt;=80)),0.5,0))</f>
        <v>0</v>
      </c>
      <c r="AI13" s="18">
        <f>IF(OR(成绩单!AI13="作弊",成绩单!AI13="请假",成绩单!AI13="旷考",成绩单!AI13="休学"),0,IF(OR(AND($F13&lt;1,成绩单!AI13&gt;=90),AND($F13=1,成绩单!AI13&gt;=85),AND($F13&gt;1,成绩单!AI13&gt;=80)),0.5,0))</f>
        <v>0</v>
      </c>
      <c r="AJ13" s="18">
        <f>IF(OR(成绩单!AJ13="作弊",成绩单!AJ13="请假",成绩单!AJ13="旷考",成绩单!AJ13="休学"),0,IF(OR(AND($F13&lt;1,成绩单!AJ13&gt;=90),AND($F13=1,成绩单!AJ13&gt;=85),AND($F13&gt;1,成绩单!AJ13&gt;=80)),0.5,0))</f>
        <v>0</v>
      </c>
      <c r="AK13" s="18">
        <f>IF(OR(成绩单!AK13="作弊",成绩单!AK13="请假",成绩单!AK13="旷考",成绩单!AK13="休学"),0,IF(OR(AND($F13&lt;1,成绩单!AK13&gt;=90),AND($F13=1,成绩单!AK13&gt;=85),AND($F13&gt;1,成绩单!AK13&gt;=80)),0.5,0))</f>
        <v>0</v>
      </c>
      <c r="AL13" s="18">
        <f>IF(OR(成绩单!AL13="作弊",成绩单!AL13="请假",成绩单!AL13="旷考",成绩单!AL13="休学"),0,IF(OR(AND($F13&lt;1,成绩单!AL13&gt;=90),AND($F13=1,成绩单!AL13&gt;=85),AND($F13&gt;1,成绩单!AL13&gt;=80)),0.5,0))</f>
        <v>0</v>
      </c>
      <c r="AM13" s="18">
        <f>IF(OR(成绩单!AM13="作弊",成绩单!AM13="请假",成绩单!AM13="旷考",成绩单!AM13="休学"),0,IF(OR(AND($F13&lt;1,成绩单!AM13&gt;=90),AND($F13=1,成绩单!AM13&gt;=85),AND($F13&gt;1,成绩单!AM13&gt;=80)),0.5,0))</f>
        <v>0</v>
      </c>
      <c r="AN13" s="18"/>
      <c r="AO13" s="18"/>
      <c r="AP13" s="30"/>
      <c r="AQ13" s="30"/>
    </row>
    <row r="14" ht="18.75" customHeight="1" spans="1:43">
      <c r="A14" s="17"/>
      <c r="B14" s="18"/>
      <c r="C14" s="18"/>
      <c r="D14" s="18">
        <f t="shared" si="5"/>
        <v>0</v>
      </c>
      <c r="E14" s="18">
        <f t="shared" si="6"/>
        <v>0</v>
      </c>
      <c r="F14" s="18">
        <f>成绩单!F14</f>
        <v>0</v>
      </c>
      <c r="G14" s="18">
        <f>成绩单!G14</f>
        <v>0</v>
      </c>
      <c r="H14" s="18">
        <f>IF(OR(成绩单!H14="作弊",成绩单!H14="请假",成绩单!H14="旷考",成绩单!H14="休学"),0,IF(OR(AND($F14&lt;1,成绩单!H14&gt;=90),AND($F14=1,成绩单!H14&gt;=85),AND($F14&gt;1,成绩单!H14&gt;=80)),0.5,0))</f>
        <v>0</v>
      </c>
      <c r="I14" s="18">
        <f>IF(OR(成绩单!I14="作弊",成绩单!I14="请假",成绩单!I14="旷考",成绩单!I14="休学"),0,IF(OR(AND($F14&lt;1,成绩单!I14&gt;=90),AND($F14=1,成绩单!I14&gt;=85),AND($F14&gt;1,成绩单!I14&gt;=80)),0.5,0))</f>
        <v>0</v>
      </c>
      <c r="J14" s="25">
        <f>IF(OR(成绩单!J14="作弊",成绩单!J14="请假",成绩单!J14="旷考",成绩单!J14="休学"),0,IF(OR(AND($F14&lt;1,成绩单!J14&gt;=80),AND($F14=1,成绩单!J14&gt;=77.5),AND($F14&gt;1,成绩单!J14&gt;=75)),3,0))</f>
        <v>0</v>
      </c>
      <c r="K14" s="25">
        <f>IF(OR(成绩单!K14="作弊",成绩单!K14="请假",成绩单!K14="旷考",成绩单!K14="休学"),0,IF(OR(AND($F14&lt;1,成绩单!K14&gt;=80),AND($F14=1,成绩单!K14&gt;=77.5),AND($F14&gt;1,成绩单!K14&gt;=75)),3,0))</f>
        <v>0</v>
      </c>
      <c r="L14" s="18">
        <f>IF(OR(成绩单!L14="作弊",成绩单!L14="请假",成绩单!L14="旷考",成绩单!L14="休学"),0,IF(OR(AND($F14&lt;1,成绩单!L14&gt;=90),AND($F14=1,成绩单!L14&gt;=85),AND($F14&gt;1,成绩单!L14&gt;=80)),0.5,0))</f>
        <v>0</v>
      </c>
      <c r="M14" s="18">
        <f>IF(OR(成绩单!M14="作弊",成绩单!M14="请假",成绩单!M14="旷考",成绩单!M14="休学"),0,IF(OR(AND($F14&lt;1,成绩单!M14&gt;=90),AND($F14=1,成绩单!M14&gt;=85),AND($F14&gt;1,成绩单!M14&gt;=80)),0.5,0))</f>
        <v>0</v>
      </c>
      <c r="N14" s="18">
        <f>IF(OR(成绩单!N14="作弊",成绩单!N14="请假",成绩单!N14="旷考",成绩单!N14="休学"),0,IF(OR(AND($F14&lt;1,成绩单!N14&gt;=90),AND($F14=1,成绩单!N14&gt;=85),AND($F14&gt;1,成绩单!N14&gt;=80)),0.5,0))</f>
        <v>0</v>
      </c>
      <c r="O14" s="18">
        <f>IF(OR(成绩单!O14="作弊",成绩单!O14="请假",成绩单!O14="旷考",成绩单!O14="休学"),0,IF(OR(AND($F14&lt;1,成绩单!O14&gt;=90),AND($F14=1,成绩单!O14&gt;=85),AND($F14&gt;1,成绩单!O14&gt;=80)),0.5,0))</f>
        <v>0</v>
      </c>
      <c r="P14" s="18">
        <f>IF(OR(成绩单!P14="作弊",成绩单!P14="请假",成绩单!P14="旷考",成绩单!P14="休学"),0,IF(OR(AND($F14&lt;1,成绩单!P14&gt;=90),AND($F14=1,成绩单!P14&gt;=85),AND($F14&gt;1,成绩单!P14&gt;=80)),0.5,0))</f>
        <v>0</v>
      </c>
      <c r="Q14" s="18">
        <f>IF(OR(成绩单!Q14="作弊",成绩单!Q14="请假",成绩单!Q14="旷考",成绩单!Q14="休学"),0,IF(OR(AND($F14&lt;1,成绩单!Q14&gt;=90),AND($F14=1,成绩单!Q14&gt;=85),AND($F14&gt;1,成绩单!Q14&gt;=80)),0.5,0))</f>
        <v>0</v>
      </c>
      <c r="R14" s="25">
        <f>IF(OR(成绩单!R14="作弊",成绩单!R14="请假",成绩单!R14="旷考",成绩单!R14="休学"),0,IF(OR(AND($F14&lt;1,成绩单!R14&gt;=82),AND($F14=1,成绩单!R14&gt;=80),AND($F14&gt;1,成绩单!R14&gt;=78)),3,0))</f>
        <v>0</v>
      </c>
      <c r="S14" s="25">
        <f>IF(OR(成绩单!S14="作弊",成绩单!S14="请假",成绩单!S14="旷考",成绩单!S14="休学"),0,IF(OR(AND($F14&lt;1,成绩单!S14&gt;=82),AND($F14=1,成绩单!S14&gt;=80),AND($F14&gt;1,成绩单!S14&gt;=78)),3,0))</f>
        <v>0</v>
      </c>
      <c r="T14" s="18">
        <f>IF(OR(成绩单!T14="作弊",成绩单!T14="请假",成绩单!T14="旷考",成绩单!T14="休学"),0,IF(OR(AND($F14&lt;1,成绩单!T14&gt;=90),AND($F14=1,成绩单!T14&gt;=85),AND($F14&gt;1,成绩单!T14&gt;=80)),0.5,0))</f>
        <v>0</v>
      </c>
      <c r="U14" s="18">
        <f>IF(OR(成绩单!U14="作弊",成绩单!U14="请假",成绩单!U14="旷考",成绩单!U14="休学"),0,IF(OR(AND($F14&lt;1,成绩单!U14&gt;=90),AND($F14=1,成绩单!U14&gt;=85),AND($F14&gt;1,成绩单!U14&gt;=80)),0.5,0))</f>
        <v>0</v>
      </c>
      <c r="V14" s="18">
        <f>IF(OR(成绩单!V14="作弊",成绩单!V14="请假",成绩单!V14="旷考",成绩单!V14="休学"),0,IF(OR(AND($F14&lt;1,成绩单!V14&gt;=90),AND($F14=1,成绩单!V14&gt;=85),AND($F14&gt;1,成绩单!V14&gt;=80)),0.5,0))</f>
        <v>0</v>
      </c>
      <c r="W14" s="18">
        <f>IF(OR(成绩单!W14="作弊",成绩单!W14="请假",成绩单!W14="旷考",成绩单!W14="休学"),0,IF(OR(AND($F14&lt;1,成绩单!W14&gt;=90),AND($F14=1,成绩单!W14&gt;=85),AND($F14&gt;1,成绩单!W14&gt;=80)),0.5,0))</f>
        <v>0</v>
      </c>
      <c r="X14" s="18">
        <f>IF(OR(成绩单!X14="作弊",成绩单!X14="请假",成绩单!X14="旷考",成绩单!X14="休学"),0,IF(OR(AND($F14&lt;1,成绩单!X14&gt;=90),AND($F14=1,成绩单!X14&gt;=85),AND($F14&gt;1,成绩单!X14&gt;=80)),0.5,0))</f>
        <v>0</v>
      </c>
      <c r="Y14" s="18">
        <f>IF(OR(成绩单!Y14="作弊",成绩单!Y14="请假",成绩单!Y14="旷考",成绩单!Y14="休学"),0,IF(OR(AND($F14&lt;1,成绩单!Y14&gt;=90),AND($F14=1,成绩单!Y14&gt;=85),AND($F14&gt;1,成绩单!Y14&gt;=80)),0.5,0))</f>
        <v>0</v>
      </c>
      <c r="Z14" s="18">
        <f>IF(OR(成绩单!Z14="作弊",成绩单!Z14="请假",成绩单!Z14="旷考",成绩单!Z14="休学"),0,IF(OR(AND($F14&lt;1,成绩单!Z14&gt;=90),AND($F14=1,成绩单!Z14&gt;=85),AND($F14&gt;1,成绩单!Z14&gt;=80)),0.5,0))</f>
        <v>0</v>
      </c>
      <c r="AA14" s="18">
        <f>IF(OR(成绩单!AA14="作弊",成绩单!AA14="请假",成绩单!AA14="旷考",成绩单!AA14="休学"),0,IF(OR(AND($F14&lt;1,成绩单!AA14&gt;=90),AND($F14=1,成绩单!AA14&gt;=85),AND($F14&gt;1,成绩单!AA14&gt;=80)),0.5,0))</f>
        <v>0</v>
      </c>
      <c r="AB14" s="25">
        <f>IF(OR(成绩单!AB14="作弊",成绩单!AB14="请假",成绩单!AB14="旷考",成绩单!AB14="休学"),0,IF(OR(AND($F14&lt;1,成绩单!AB14&gt;=85),AND($F14=1,成绩单!AB14&gt;=82),AND($F14&gt;1,成绩单!AB14&gt;=80)),3,0))</f>
        <v>0</v>
      </c>
      <c r="AC14" s="25">
        <f>IF(OR(成绩单!AC14="作弊",成绩单!AC14="请假",成绩单!AC14="旷考",成绩单!AC14="休学"),0,IF(OR(AND($F14&lt;1,成绩单!AC14&gt;=85),AND($F14=1,成绩单!AC14&gt;=82),AND($F14&gt;1,成绩单!AC14&gt;=80)),3,0))</f>
        <v>0</v>
      </c>
      <c r="AD14" s="18">
        <f>IF(OR(成绩单!AD14="作弊",成绩单!AD14="请假",成绩单!AD14="旷考",成绩单!AD14="休学"),0,IF(OR(AND($F14&lt;1,成绩单!AD14&gt;=90),AND($F14=1,成绩单!AD14&gt;=85),AND($F14&gt;1,成绩单!AD14&gt;=80)),0.5,0))</f>
        <v>0</v>
      </c>
      <c r="AE14" s="18">
        <f>IF(OR(成绩单!AE14="作弊",成绩单!AE14="请假",成绩单!AE14="旷考",成绩单!AE14="休学"),0,IF(OR(AND($F14&lt;1,成绩单!AE14&gt;=90),AND($F14=1,成绩单!AE14&gt;=85),AND($F14&gt;1,成绩单!AE14&gt;=80)),0.5,0))</f>
        <v>0</v>
      </c>
      <c r="AF14" s="18">
        <f>IF(OR(成绩单!AF14="作弊",成绩单!AF14="请假",成绩单!AF14="旷考",成绩单!AF14="休学"),0,IF(OR(AND($F14&lt;1,成绩单!AF14&gt;=90),AND($F14=1,成绩单!AF14&gt;=85),AND($F14&gt;1,成绩单!AF14&gt;=80)),0.5,0))</f>
        <v>0</v>
      </c>
      <c r="AG14" s="18">
        <f>IF(OR(成绩单!AG14="作弊",成绩单!AG14="请假",成绩单!AG14="旷考",成绩单!AG14="休学"),0,IF(OR(AND($F14&lt;1,成绩单!AG14&gt;=90),AND($F14=1,成绩单!AG14&gt;=85),AND($F14&gt;1,成绩单!AG14&gt;=80)),0.5,0))</f>
        <v>0</v>
      </c>
      <c r="AH14" s="18">
        <f>IF(OR(成绩单!AH14="作弊",成绩单!AH14="请假",成绩单!AH14="旷考",成绩单!AH14="休学"),0,IF(OR(AND($F14&lt;1,成绩单!AH14&gt;=90),AND($F14=1,成绩单!AH14&gt;=85),AND($F14&gt;1,成绩单!AH14&gt;=80)),0.5,0))</f>
        <v>0</v>
      </c>
      <c r="AI14" s="18">
        <f>IF(OR(成绩单!AI14="作弊",成绩单!AI14="请假",成绩单!AI14="旷考",成绩单!AI14="休学"),0,IF(OR(AND($F14&lt;1,成绩单!AI14&gt;=90),AND($F14=1,成绩单!AI14&gt;=85),AND($F14&gt;1,成绩单!AI14&gt;=80)),0.5,0))</f>
        <v>0</v>
      </c>
      <c r="AJ14" s="18">
        <f>IF(OR(成绩单!AJ14="作弊",成绩单!AJ14="请假",成绩单!AJ14="旷考",成绩单!AJ14="休学"),0,IF(OR(AND($F14&lt;1,成绩单!AJ14&gt;=90),AND($F14=1,成绩单!AJ14&gt;=85),AND($F14&gt;1,成绩单!AJ14&gt;=80)),0.5,0))</f>
        <v>0</v>
      </c>
      <c r="AK14" s="18">
        <f>IF(OR(成绩单!AK14="作弊",成绩单!AK14="请假",成绩单!AK14="旷考",成绩单!AK14="休学"),0,IF(OR(AND($F14&lt;1,成绩单!AK14&gt;=90),AND($F14=1,成绩单!AK14&gt;=85),AND($F14&gt;1,成绩单!AK14&gt;=80)),0.5,0))</f>
        <v>0</v>
      </c>
      <c r="AL14" s="18">
        <f>IF(OR(成绩单!AL14="作弊",成绩单!AL14="请假",成绩单!AL14="旷考",成绩单!AL14="休学"),0,IF(OR(AND($F14&lt;1,成绩单!AL14&gt;=90),AND($F14=1,成绩单!AL14&gt;=85),AND($F14&gt;1,成绩单!AL14&gt;=80)),0.5,0))</f>
        <v>0</v>
      </c>
      <c r="AM14" s="18">
        <f>IF(OR(成绩单!AM14="作弊",成绩单!AM14="请假",成绩单!AM14="旷考",成绩单!AM14="休学"),0,IF(OR(AND($F14&lt;1,成绩单!AM14&gt;=90),AND($F14=1,成绩单!AM14&gt;=85),AND($F14&gt;1,成绩单!AM14&gt;=80)),0.5,0))</f>
        <v>0</v>
      </c>
      <c r="AN14" s="18"/>
      <c r="AO14" s="18"/>
      <c r="AP14" s="30"/>
      <c r="AQ14" s="30"/>
    </row>
    <row r="15" s="1" customFormat="1" ht="18.75" customHeight="1" spans="1:203">
      <c r="A15" s="17"/>
      <c r="B15" s="18" t="s">
        <v>26</v>
      </c>
      <c r="C15" s="18"/>
      <c r="D15" s="18">
        <f t="shared" si="5"/>
        <v>13</v>
      </c>
      <c r="E15" s="18">
        <f t="shared" si="6"/>
        <v>5.5</v>
      </c>
      <c r="F15" s="19">
        <f>MAX(F9:F14)</f>
        <v>1</v>
      </c>
      <c r="G15" s="18">
        <f>成绩单!G15</f>
        <v>0</v>
      </c>
      <c r="H15" s="18">
        <f>IF(OR(成绩单!H15="作弊",成绩单!H15="请假",成绩单!H15="旷考",成绩单!H15="休学"),0,IF(OR(AND($F15&lt;1,成绩单!H15&gt;=90),AND($F15=1,成绩单!H15&gt;=85),AND($F15&gt;1,成绩单!H15&gt;=80)),0.5,0))</f>
        <v>0.5</v>
      </c>
      <c r="I15" s="18">
        <f>IF(OR(成绩单!I15="作弊",成绩单!I15="请假",成绩单!I15="旷考",成绩单!I15="休学"),0,IF(OR(AND($F15&lt;1,成绩单!I15&gt;=90),AND($F15=1,成绩单!I15&gt;=85),AND($F15&gt;1,成绩单!I15&gt;=80)),0.5,0))</f>
        <v>0</v>
      </c>
      <c r="J15" s="25">
        <f>IF(OR(成绩单!J15="作弊",成绩单!J15="请假",成绩单!J15="旷考",成绩单!J15="休学"),0,IF(OR(AND($F15&lt;1,成绩单!J15&gt;=80),AND($F15=1,成绩单!J15&gt;=77.5),AND($F15&gt;1,成绩单!J15&gt;=75)),3,0))</f>
        <v>3</v>
      </c>
      <c r="K15" s="25">
        <f>IF(OR(成绩单!K15="作弊",成绩单!K15="请假",成绩单!K15="旷考",成绩单!K15="休学"),0,IF(OR(AND($F15&lt;1,成绩单!K15&gt;=80),AND($F15=1,成绩单!K15&gt;=77.5),AND($F15&gt;1,成绩单!K15&gt;=75)),3,0))</f>
        <v>3</v>
      </c>
      <c r="L15" s="18">
        <f>IF(OR(成绩单!L15="作弊",成绩单!L15="请假",成绩单!L15="旷考",成绩单!L15="休学"),0,IF(OR(AND($F15&lt;1,成绩单!L15&gt;=90),AND($F15=1,成绩单!L15&gt;=85),AND($F15&gt;1,成绩单!L15&gt;=80)),0.5,0))</f>
        <v>0.5</v>
      </c>
      <c r="M15" s="18">
        <f>IF(OR(成绩单!M15="作弊",成绩单!M15="请假",成绩单!M15="旷考",成绩单!M15="休学"),0,IF(OR(AND($F15&lt;1,成绩单!M15&gt;=90),AND($F15=1,成绩单!M15&gt;=85),AND($F15&gt;1,成绩单!M15&gt;=80)),0.5,0))</f>
        <v>0.5</v>
      </c>
      <c r="N15" s="18">
        <f>IF(OR(成绩单!N15="作弊",成绩单!N15="请假",成绩单!N15="旷考",成绩单!N15="休学"),0,IF(OR(AND($F15&lt;1,成绩单!N15&gt;=90),AND($F15=1,成绩单!N15&gt;=85),AND($F15&gt;1,成绩单!N15&gt;=80)),0.5,0))</f>
        <v>0.5</v>
      </c>
      <c r="O15" s="18">
        <f>IF(OR(成绩单!O15="作弊",成绩单!O15="请假",成绩单!O15="旷考",成绩单!O15="休学"),0,IF(OR(AND($F15&lt;1,成绩单!O15&gt;=90),AND($F15=1,成绩单!O15&gt;=85),AND($F15&gt;1,成绩单!O15&gt;=80)),0.5,0))</f>
        <v>0</v>
      </c>
      <c r="P15" s="18">
        <f>IF(OR(成绩单!P15="作弊",成绩单!P15="请假",成绩单!P15="旷考",成绩单!P15="休学"),0,IF(OR(AND($F15&lt;1,成绩单!P15&gt;=90),AND($F15=1,成绩单!P15&gt;=85),AND($F15&gt;1,成绩单!P15&gt;=80)),0.5,0))</f>
        <v>0.5</v>
      </c>
      <c r="Q15" s="18">
        <f>IF(OR(成绩单!Q15="作弊",成绩单!Q15="请假",成绩单!Q15="旷考",成绩单!Q15="休学"),0,IF(OR(AND($F15&lt;1,成绩单!Q15&gt;=90),AND($F15=1,成绩单!Q15&gt;=85),AND($F15&gt;1,成绩单!Q15&gt;=80)),0.5,0))</f>
        <v>0.5</v>
      </c>
      <c r="R15" s="25">
        <f>IF(OR(成绩单!R15="作弊",成绩单!R15="请假",成绩单!R15="旷考",成绩单!R15="休学"),0,IF(OR(AND($F15&lt;1,成绩单!R15&gt;=82),AND($F15=1,成绩单!R15&gt;=80),AND($F15&gt;1,成绩单!R15&gt;=78)),3,0))</f>
        <v>3</v>
      </c>
      <c r="S15" s="25">
        <f>IF(OR(成绩单!S15="作弊",成绩单!S15="请假",成绩单!S15="旷考",成绩单!S15="休学"),0,IF(OR(AND($F15&lt;1,成绩单!S15&gt;=82),AND($F15=1,成绩单!S15&gt;=80),AND($F15&gt;1,成绩单!S15&gt;=78)),3,0))</f>
        <v>0</v>
      </c>
      <c r="T15" s="18">
        <f>IF(OR(成绩单!T15="作弊",成绩单!T15="请假",成绩单!T15="旷考",成绩单!T15="休学"),0,IF(OR(AND($F15&lt;1,成绩单!T15&gt;=90),AND($F15=1,成绩单!T15&gt;=85),AND($F15&gt;1,成绩单!T15&gt;=80)),0.5,0))</f>
        <v>0.5</v>
      </c>
      <c r="U15" s="18">
        <f>IF(OR(成绩单!U15="作弊",成绩单!U15="请假",成绩单!U15="旷考",成绩单!U15="休学"),0,IF(OR(AND($F15&lt;1,成绩单!U15&gt;=90),AND($F15=1,成绩单!U15&gt;=85),AND($F15&gt;1,成绩单!U15&gt;=80)),0.5,0))</f>
        <v>0</v>
      </c>
      <c r="V15" s="18">
        <f>IF(OR(成绩单!V15="作弊",成绩单!V15="请假",成绩单!V15="旷考",成绩单!V15="休学"),0,IF(OR(AND($F15&lt;1,成绩单!V15&gt;=90),AND($F15=1,成绩单!V15&gt;=85),AND($F15&gt;1,成绩单!V15&gt;=80)),0.5,0))</f>
        <v>0.5</v>
      </c>
      <c r="W15" s="18">
        <f>IF(OR(成绩单!W15="作弊",成绩单!W15="请假",成绩单!W15="旷考",成绩单!W15="休学"),0,IF(OR(AND($F15&lt;1,成绩单!W15&gt;=90),AND($F15=1,成绩单!W15&gt;=85),AND($F15&gt;1,成绩单!W15&gt;=80)),0.5,0))</f>
        <v>0.5</v>
      </c>
      <c r="X15" s="18">
        <f>IF(OR(成绩单!X15="作弊",成绩单!X15="请假",成绩单!X15="旷考",成绩单!X15="休学"),0,IF(OR(AND($F15&lt;1,成绩单!X15&gt;=90),AND($F15=1,成绩单!X15&gt;=85),AND($F15&gt;1,成绩单!X15&gt;=80)),0.5,0))</f>
        <v>0.5</v>
      </c>
      <c r="Y15" s="18">
        <f>IF(OR(成绩单!Y15="作弊",成绩单!Y15="请假",成绩单!Y15="旷考",成绩单!Y15="休学"),0,IF(OR(AND($F15&lt;1,成绩单!Y15&gt;=90),AND($F15=1,成绩单!Y15&gt;=85),AND($F15&gt;1,成绩单!Y15&gt;=80)),0.5,0))</f>
        <v>0.5</v>
      </c>
      <c r="Z15" s="18">
        <f>IF(OR(成绩单!Z15="作弊",成绩单!Z15="请假",成绩单!Z15="旷考",成绩单!Z15="休学"),0,IF(OR(AND($F15&lt;1,成绩单!Z15&gt;=90),AND($F15=1,成绩单!Z15&gt;=85),AND($F15&gt;1,成绩单!Z15&gt;=80)),0.5,0))</f>
        <v>0.5</v>
      </c>
      <c r="AA15" s="18">
        <f>IF(OR(成绩单!AA15="作弊",成绩单!AA15="请假",成绩单!AA15="旷考",成绩单!AA15="休学"),0,IF(OR(AND($F15&lt;1,成绩单!AA15&gt;=90),AND($F15=1,成绩单!AA15&gt;=85),AND($F15&gt;1,成绩单!AA15&gt;=80)),0.5,0))</f>
        <v>0.5</v>
      </c>
      <c r="AB15" s="25">
        <f>IF(OR(成绩单!AB15="作弊",成绩单!AB15="请假",成绩单!AB15="旷考",成绩单!AB15="休学"),0,IF(OR(AND($F15&lt;1,成绩单!AB15&gt;=85),AND($F15=1,成绩单!AB15&gt;=82),AND($F15&gt;1,成绩单!AB15&gt;=80)),3,0))</f>
        <v>3</v>
      </c>
      <c r="AC15" s="25">
        <f>IF(OR(成绩单!AC15="作弊",成绩单!AC15="请假",成绩单!AC15="旷考",成绩单!AC15="休学"),0,IF(OR(AND($F15&lt;1,成绩单!AC15&gt;=85),AND($F15=1,成绩单!AC15&gt;=82),AND($F15&gt;1,成绩单!AC15&gt;=80)),3,0))</f>
        <v>0</v>
      </c>
      <c r="AD15" s="18">
        <f>IF(OR(成绩单!AD15="作弊",成绩单!AD15="请假",成绩单!AD15="旷考",成绩单!AD15="休学"),0,IF(OR(AND($F15&lt;1,成绩单!AD15&gt;=90),AND($F15=1,成绩单!AD15&gt;=85),AND($F15&gt;1,成绩单!AD15&gt;=80)),0.5,0))</f>
        <v>0</v>
      </c>
      <c r="AE15" s="18">
        <f>IF(OR(成绩单!AE15="作弊",成绩单!AE15="请假",成绩单!AE15="旷考",成绩单!AE15="休学"),0,IF(OR(AND($F15&lt;1,成绩单!AE15&gt;=90),AND($F15=1,成绩单!AE15&gt;=85),AND($F15&gt;1,成绩单!AE15&gt;=80)),0.5,0))</f>
        <v>0</v>
      </c>
      <c r="AF15" s="18">
        <f>IF(OR(成绩单!AF15="作弊",成绩单!AF15="请假",成绩单!AF15="旷考",成绩单!AF15="休学"),0,IF(OR(AND($F15&lt;1,成绩单!AF15&gt;=90),AND($F15=1,成绩单!AF15&gt;=85),AND($F15&gt;1,成绩单!AF15&gt;=80)),0.5,0))</f>
        <v>0</v>
      </c>
      <c r="AG15" s="18">
        <f>IF(OR(成绩单!AG15="作弊",成绩单!AG15="请假",成绩单!AG15="旷考",成绩单!AG15="休学"),0,IF(OR(AND($F15&lt;1,成绩单!AG15&gt;=90),AND($F15=1,成绩单!AG15&gt;=85),AND($F15&gt;1,成绩单!AG15&gt;=80)),0.5,0))</f>
        <v>0</v>
      </c>
      <c r="AH15" s="18">
        <f>IF(OR(成绩单!AH15="作弊",成绩单!AH15="请假",成绩单!AH15="旷考",成绩单!AH15="休学"),0,IF(OR(AND($F15&lt;1,成绩单!AH15&gt;=90),AND($F15=1,成绩单!AH15&gt;=85),AND($F15&gt;1,成绩单!AH15&gt;=80)),0.5,0))</f>
        <v>0</v>
      </c>
      <c r="AI15" s="18">
        <f>IF(OR(成绩单!AI15="作弊",成绩单!AI15="请假",成绩单!AI15="旷考",成绩单!AI15="休学"),0,IF(OR(AND($F15&lt;1,成绩单!AI15&gt;=90),AND($F15=1,成绩单!AI15&gt;=85),AND($F15&gt;1,成绩单!AI15&gt;=80)),0.5,0))</f>
        <v>0</v>
      </c>
      <c r="AJ15" s="18">
        <f>IF(OR(成绩单!AJ15="作弊",成绩单!AJ15="请假",成绩单!AJ15="旷考",成绩单!AJ15="休学"),0,IF(OR(AND($F15&lt;1,成绩单!AJ15&gt;=90),AND($F15=1,成绩单!AJ15&gt;=85),AND($F15&gt;1,成绩单!AJ15&gt;=80)),0.5,0))</f>
        <v>0</v>
      </c>
      <c r="AK15" s="18">
        <f>IF(OR(成绩单!AK15="作弊",成绩单!AK15="请假",成绩单!AK15="旷考",成绩单!AK15="休学"),0,IF(OR(AND($F15&lt;1,成绩单!AK15&gt;=90),AND($F15=1,成绩单!AK15&gt;=85),AND($F15&gt;1,成绩单!AK15&gt;=80)),0.5,0))</f>
        <v>0</v>
      </c>
      <c r="AL15" s="18">
        <f>IF(OR(成绩单!AL15="作弊",成绩单!AL15="请假",成绩单!AL15="旷考",成绩单!AL15="休学"),0,IF(OR(AND($F15&lt;1,成绩单!AL15&gt;=90),AND($F15=1,成绩单!AL15&gt;=85),AND($F15&gt;1,成绩单!AL15&gt;=80)),0.5,0))</f>
        <v>0</v>
      </c>
      <c r="AM15" s="18">
        <f>IF(OR(成绩单!AM15="作弊",成绩单!AM15="请假",成绩单!AM15="旷考",成绩单!AM15="休学"),0,IF(OR(AND($F15&lt;1,成绩单!AM15&gt;=90),AND($F15=1,成绩单!AM15&gt;=85),AND($F15&gt;1,成绩单!AM15&gt;=80)),0.5,0))</f>
        <v>0</v>
      </c>
      <c r="AN15" s="18"/>
      <c r="AO15" s="18"/>
      <c r="AP15" s="18"/>
      <c r="AQ15" s="18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</row>
    <row r="16" ht="18.75" customHeight="1" spans="1:43">
      <c r="A16" s="17" t="s">
        <v>27</v>
      </c>
      <c r="B16" s="18"/>
      <c r="C16" s="18"/>
      <c r="D16" s="18">
        <f t="shared" si="5"/>
        <v>8.5</v>
      </c>
      <c r="E16" s="18">
        <f t="shared" si="6"/>
        <v>3.5</v>
      </c>
      <c r="F16" s="18">
        <f>成绩单!F16</f>
        <v>0</v>
      </c>
      <c r="G16" s="18" t="str">
        <f>成绩单!G16</f>
        <v>宗志亮</v>
      </c>
      <c r="H16" s="18">
        <f>IF(OR(成绩单!H16="作弊",成绩单!H16="请假",成绩单!H16="旷考",成绩单!H16="休学"),0,IF(OR(AND($F16&lt;1,成绩单!H16&gt;=90),AND($F16=1,成绩单!H16&gt;=85),AND($F16&gt;1,成绩单!H16&gt;=80)),0.5,0))</f>
        <v>0.5</v>
      </c>
      <c r="I16" s="18">
        <f>IF(OR(成绩单!I16="作弊",成绩单!I16="请假",成绩单!I16="旷考",成绩单!I16="休学"),0,IF(OR(AND($F16&lt;1,成绩单!I16&gt;=90),AND($F16=1,成绩单!I16&gt;=85),AND($F16&gt;1,成绩单!I16&gt;=80)),0.5,0))</f>
        <v>0</v>
      </c>
      <c r="J16" s="25">
        <f>IF(OR(成绩单!J16="作弊",成绩单!J16="请假",成绩单!J16="旷考",成绩单!J16="休学"),0,IF(OR(AND($F16&lt;1,成绩单!J16&gt;=80),AND($F16=1,成绩单!J16&gt;=77.5),AND($F16&gt;1,成绩单!J16&gt;=75)),3,0))</f>
        <v>0</v>
      </c>
      <c r="K16" s="25">
        <f>IF(OR(成绩单!K16="作弊",成绩单!K16="请假",成绩单!K16="旷考",成绩单!K16="休学"),0,IF(OR(AND($F16&lt;1,成绩单!K16&gt;=80),AND($F16=1,成绩单!K16&gt;=77.5),AND($F16&gt;1,成绩单!K16&gt;=75)),3,0))</f>
        <v>3</v>
      </c>
      <c r="L16" s="18">
        <f>IF(OR(成绩单!L16="作弊",成绩单!L16="请假",成绩单!L16="旷考",成绩单!L16="休学"),0,IF(OR(AND($F16&lt;1,成绩单!L16&gt;=90),AND($F16=1,成绩单!L16&gt;=85),AND($F16&gt;1,成绩单!L16&gt;=80)),0.5,0))</f>
        <v>0</v>
      </c>
      <c r="M16" s="18">
        <f>IF(OR(成绩单!M16="作弊",成绩单!M16="请假",成绩单!M16="旷考",成绩单!M16="休学"),0,IF(OR(AND($F16&lt;1,成绩单!M16&gt;=90),AND($F16=1,成绩单!M16&gt;=85),AND($F16&gt;1,成绩单!M16&gt;=80)),0.5,0))</f>
        <v>0</v>
      </c>
      <c r="N16" s="18">
        <f>IF(OR(成绩单!N16="作弊",成绩单!N16="请假",成绩单!N16="旷考",成绩单!N16="休学"),0,IF(OR(AND($F16&lt;1,成绩单!N16&gt;=90),AND($F16=1,成绩单!N16&gt;=85),AND($F16&gt;1,成绩单!N16&gt;=80)),0.5,0))</f>
        <v>0.5</v>
      </c>
      <c r="O16" s="18">
        <f>IF(OR(成绩单!O16="作弊",成绩单!O16="请假",成绩单!O16="旷考",成绩单!O16="休学"),0,IF(OR(AND($F16&lt;1,成绩单!O16&gt;=90),AND($F16=1,成绩单!O16&gt;=85),AND($F16&gt;1,成绩单!O16&gt;=80)),0.5,0))</f>
        <v>0.5</v>
      </c>
      <c r="P16" s="18">
        <f>IF(OR(成绩单!P16="作弊",成绩单!P16="请假",成绩单!P16="旷考",成绩单!P16="休学"),0,IF(OR(AND($F16&lt;1,成绩单!P16&gt;=90),AND($F16=1,成绩单!P16&gt;=85),AND($F16&gt;1,成绩单!P16&gt;=80)),0.5,0))</f>
        <v>0.5</v>
      </c>
      <c r="Q16" s="18">
        <f>IF(OR(成绩单!Q16="作弊",成绩单!Q16="请假",成绩单!Q16="旷考",成绩单!Q16="休学"),0,IF(OR(AND($F16&lt;1,成绩单!Q16&gt;=90),AND($F16=1,成绩单!Q16&gt;=85),AND($F16&gt;1,成绩单!Q16&gt;=80)),0.5,0))</f>
        <v>0</v>
      </c>
      <c r="R16" s="25">
        <f>IF(OR(成绩单!R16="作弊",成绩单!R16="请假",成绩单!R16="旷考",成绩单!R16="休学"),0,IF(OR(AND($F16&lt;1,成绩单!R16&gt;=82),AND($F16=1,成绩单!R16&gt;=80),AND($F16&gt;1,成绩单!R16&gt;=78)),3,0))</f>
        <v>3</v>
      </c>
      <c r="S16" s="25">
        <f>IF(OR(成绩单!S16="作弊",成绩单!S16="请假",成绩单!S16="旷考",成绩单!S16="休学"),0,IF(OR(AND($F16&lt;1,成绩单!S16&gt;=82),AND($F16=1,成绩单!S16&gt;=80),AND($F16&gt;1,成绩单!S16&gt;=78)),3,0))</f>
        <v>0</v>
      </c>
      <c r="T16" s="18">
        <f>IF(OR(成绩单!T16="作弊",成绩单!T16="请假",成绩单!T16="旷考",成绩单!T16="休学"),0,IF(OR(AND($F16&lt;1,成绩单!T16&gt;=90),AND($F16=1,成绩单!T16&gt;=85),AND($F16&gt;1,成绩单!T16&gt;=80)),0.5,0))</f>
        <v>0</v>
      </c>
      <c r="U16" s="18">
        <f>IF(OR(成绩单!U16="作弊",成绩单!U16="请假",成绩单!U16="旷考",成绩单!U16="休学"),0,IF(OR(AND($F16&lt;1,成绩单!U16&gt;=90),AND($F16=1,成绩单!U16&gt;=85),AND($F16&gt;1,成绩单!U16&gt;=80)),0.5,0))</f>
        <v>0</v>
      </c>
      <c r="V16" s="18">
        <f>IF(OR(成绩单!V16="作弊",成绩单!V16="请假",成绩单!V16="旷考",成绩单!V16="休学"),0,IF(OR(AND($F16&lt;1,成绩单!V16&gt;=90),AND($F16=1,成绩单!V16&gt;=85),AND($F16&gt;1,成绩单!V16&gt;=80)),0.5,0))</f>
        <v>0.5</v>
      </c>
      <c r="W16" s="18">
        <f>IF(OR(成绩单!W16="作弊",成绩单!W16="请假",成绩单!W16="旷考",成绩单!W16="休学"),0,IF(OR(AND($F16&lt;1,成绩单!W16&gt;=90),AND($F16=1,成绩单!W16&gt;=85),AND($F16&gt;1,成绩单!W16&gt;=80)),0.5,0))</f>
        <v>0</v>
      </c>
      <c r="X16" s="18">
        <f>IF(OR(成绩单!X16="作弊",成绩单!X16="请假",成绩单!X16="旷考",成绩单!X16="休学"),0,IF(OR(AND($F16&lt;1,成绩单!X16&gt;=90),AND($F16=1,成绩单!X16&gt;=85),AND($F16&gt;1,成绩单!X16&gt;=80)),0.5,0))</f>
        <v>0.5</v>
      </c>
      <c r="Y16" s="18">
        <f>IF(OR(成绩单!Y16="作弊",成绩单!Y16="请假",成绩单!Y16="旷考",成绩单!Y16="休学"),0,IF(OR(AND($F16&lt;1,成绩单!Y16&gt;=90),AND($F16=1,成绩单!Y16&gt;=85),AND($F16&gt;1,成绩单!Y16&gt;=80)),0.5,0))</f>
        <v>0</v>
      </c>
      <c r="Z16" s="18">
        <f>IF(OR(成绩单!Z16="作弊",成绩单!Z16="请假",成绩单!Z16="旷考",成绩单!Z16="休学"),0,IF(OR(AND($F16&lt;1,成绩单!Z16&gt;=90),AND($F16=1,成绩单!Z16&gt;=85),AND($F16&gt;1,成绩单!Z16&gt;=80)),0.5,0))</f>
        <v>0</v>
      </c>
      <c r="AA16" s="18">
        <f>IF(OR(成绩单!AA16="作弊",成绩单!AA16="请假",成绩单!AA16="旷考",成绩单!AA16="休学"),0,IF(OR(AND($F16&lt;1,成绩单!AA16&gt;=90),AND($F16=1,成绩单!AA16&gt;=85),AND($F16&gt;1,成绩单!AA16&gt;=80)),0.5,0))</f>
        <v>0</v>
      </c>
      <c r="AB16" s="25">
        <f>IF(OR(成绩单!AB16="作弊",成绩单!AB16="请假",成绩单!AB16="旷考",成绩单!AB16="休学"),0,IF(OR(AND($F16&lt;1,成绩单!AB16&gt;=85),AND($F16=1,成绩单!AB16&gt;=82),AND($F16&gt;1,成绩单!AB16&gt;=80)),3,0))</f>
        <v>3</v>
      </c>
      <c r="AC16" s="25">
        <f>IF(OR(成绩单!AC16="作弊",成绩单!AC16="请假",成绩单!AC16="旷考",成绩单!AC16="休学"),0,IF(OR(AND($F16&lt;1,成绩单!AC16&gt;=85),AND($F16=1,成绩单!AC16&gt;=82),AND($F16&gt;1,成绩单!AC16&gt;=80)),3,0))</f>
        <v>0</v>
      </c>
      <c r="AD16" s="18">
        <f>IF(OR(成绩单!AD16="作弊",成绩单!AD16="请假",成绩单!AD16="旷考",成绩单!AD16="休学"),0,IF(OR(AND($F16&lt;1,成绩单!AD16&gt;=90),AND($F16=1,成绩单!AD16&gt;=85),AND($F16&gt;1,成绩单!AD16&gt;=80)),0.5,0))</f>
        <v>0</v>
      </c>
      <c r="AE16" s="18">
        <f>IF(OR(成绩单!AE16="作弊",成绩单!AE16="请假",成绩单!AE16="旷考",成绩单!AE16="休学"),0,IF(OR(AND($F16&lt;1,成绩单!AE16&gt;=90),AND($F16=1,成绩单!AE16&gt;=85),AND($F16&gt;1,成绩单!AE16&gt;=80)),0.5,0))</f>
        <v>0</v>
      </c>
      <c r="AF16" s="18">
        <f>IF(OR(成绩单!AF16="作弊",成绩单!AF16="请假",成绩单!AF16="旷考",成绩单!AF16="休学"),0,IF(OR(AND($F16&lt;1,成绩单!AF16&gt;=90),AND($F16=1,成绩单!AF16&gt;=85),AND($F16&gt;1,成绩单!AF16&gt;=80)),0.5,0))</f>
        <v>0</v>
      </c>
      <c r="AG16" s="18">
        <f>IF(OR(成绩单!AG16="作弊",成绩单!AG16="请假",成绩单!AG16="旷考",成绩单!AG16="休学"),0,IF(OR(AND($F16&lt;1,成绩单!AG16&gt;=90),AND($F16=1,成绩单!AG16&gt;=85),AND($F16&gt;1,成绩单!AG16&gt;=80)),0.5,0))</f>
        <v>0</v>
      </c>
      <c r="AH16" s="18">
        <f>IF(OR(成绩单!AH16="作弊",成绩单!AH16="请假",成绩单!AH16="旷考",成绩单!AH16="休学"),0,IF(OR(AND($F16&lt;1,成绩单!AH16&gt;=90),AND($F16=1,成绩单!AH16&gt;=85),AND($F16&gt;1,成绩单!AH16&gt;=80)),0.5,0))</f>
        <v>0</v>
      </c>
      <c r="AI16" s="18">
        <f>IF(OR(成绩单!AI16="作弊",成绩单!AI16="请假",成绩单!AI16="旷考",成绩单!AI16="休学"),0,IF(OR(AND($F16&lt;1,成绩单!AI16&gt;=90),AND($F16=1,成绩单!AI16&gt;=85),AND($F16&gt;1,成绩单!AI16&gt;=80)),0.5,0))</f>
        <v>0</v>
      </c>
      <c r="AJ16" s="18">
        <f>IF(OR(成绩单!AJ16="作弊",成绩单!AJ16="请假",成绩单!AJ16="旷考",成绩单!AJ16="休学"),0,IF(OR(AND($F16&lt;1,成绩单!AJ16&gt;=90),AND($F16=1,成绩单!AJ16&gt;=85),AND($F16&gt;1,成绩单!AJ16&gt;=80)),0.5,0))</f>
        <v>0</v>
      </c>
      <c r="AK16" s="18">
        <f>IF(OR(成绩单!AK16="作弊",成绩单!AK16="请假",成绩单!AK16="旷考",成绩单!AK16="休学"),0,IF(OR(AND($F16&lt;1,成绩单!AK16&gt;=90),AND($F16=1,成绩单!AK16&gt;=85),AND($F16&gt;1,成绩单!AK16&gt;=80)),0.5,0))</f>
        <v>0</v>
      </c>
      <c r="AL16" s="18">
        <f>IF(OR(成绩单!AL16="作弊",成绩单!AL16="请假",成绩单!AL16="旷考",成绩单!AL16="休学"),0,IF(OR(AND($F16&lt;1,成绩单!AL16&gt;=90),AND($F16=1,成绩单!AL16&gt;=85),AND($F16&gt;1,成绩单!AL16&gt;=80)),0.5,0))</f>
        <v>0</v>
      </c>
      <c r="AM16" s="18">
        <f>IF(OR(成绩单!AM16="作弊",成绩单!AM16="请假",成绩单!AM16="旷考",成绩单!AM16="休学"),0,IF(OR(AND($F16&lt;1,成绩单!AM16&gt;=90),AND($F16=1,成绩单!AM16&gt;=85),AND($F16&gt;1,成绩单!AM16&gt;=80)),0.5,0))</f>
        <v>0</v>
      </c>
      <c r="AN16" s="18"/>
      <c r="AO16" s="18"/>
      <c r="AP16" s="30"/>
      <c r="AQ16" s="30"/>
    </row>
    <row r="17" ht="18.75" customHeight="1" spans="1:43">
      <c r="A17" s="17"/>
      <c r="B17" s="18"/>
      <c r="C17" s="18"/>
      <c r="D17" s="18">
        <f t="shared" si="5"/>
        <v>12.5</v>
      </c>
      <c r="E17" s="18">
        <f t="shared" si="6"/>
        <v>11.5</v>
      </c>
      <c r="F17" s="18">
        <f>成绩单!F17</f>
        <v>0</v>
      </c>
      <c r="G17" s="18" t="str">
        <f>成绩单!G17</f>
        <v>刘枭飞</v>
      </c>
      <c r="H17" s="18">
        <f>IF(OR(成绩单!H17="作弊",成绩单!H17="请假",成绩单!H17="旷考",成绩单!H17="休学"),0,IF(OR(AND($F17&lt;1,成绩单!H17&gt;=90),AND($F17=1,成绩单!H17&gt;=85),AND($F17&gt;1,成绩单!H17&gt;=80)),0.5,0))</f>
        <v>0.5</v>
      </c>
      <c r="I17" s="18">
        <f>IF(OR(成绩单!I17="作弊",成绩单!I17="请假",成绩单!I17="旷考",成绩单!I17="休学"),0,IF(OR(AND($F17&lt;1,成绩单!I17&gt;=90),AND($F17=1,成绩单!I17&gt;=85),AND($F17&gt;1,成绩单!I17&gt;=80)),0.5,0))</f>
        <v>0.5</v>
      </c>
      <c r="J17" s="25">
        <f>IF(OR(成绩单!J17="作弊",成绩单!J17="请假",成绩单!J17="旷考",成绩单!J17="休学"),0,IF(OR(AND($F17&lt;1,成绩单!J17&gt;=80),AND($F17=1,成绩单!J17&gt;=77.5),AND($F17&gt;1,成绩单!J17&gt;=75)),3,0))</f>
        <v>3</v>
      </c>
      <c r="K17" s="25">
        <f>IF(OR(成绩单!K17="作弊",成绩单!K17="请假",成绩单!K17="旷考",成绩单!K17="休学"),0,IF(OR(AND($F17&lt;1,成绩单!K17&gt;=80),AND($F17=1,成绩单!K17&gt;=77.5),AND($F17&gt;1,成绩单!K17&gt;=75)),3,0))</f>
        <v>3</v>
      </c>
      <c r="L17" s="18">
        <f>IF(OR(成绩单!L17="作弊",成绩单!L17="请假",成绩单!L17="旷考",成绩单!L17="休学"),0,IF(OR(AND($F17&lt;1,成绩单!L17&gt;=90),AND($F17=1,成绩单!L17&gt;=85),AND($F17&gt;1,成绩单!L17&gt;=80)),0.5,0))</f>
        <v>0</v>
      </c>
      <c r="M17" s="18">
        <f>IF(OR(成绩单!M17="作弊",成绩单!M17="请假",成绩单!M17="旷考",成绩单!M17="休学"),0,IF(OR(AND($F17&lt;1,成绩单!M17&gt;=90),AND($F17=1,成绩单!M17&gt;=85),AND($F17&gt;1,成绩单!M17&gt;=80)),0.5,0))</f>
        <v>0.5</v>
      </c>
      <c r="N17" s="18">
        <f>IF(OR(成绩单!N17="作弊",成绩单!N17="请假",成绩单!N17="旷考",成绩单!N17="休学"),0,IF(OR(AND($F17&lt;1,成绩单!N17&gt;=90),AND($F17=1,成绩单!N17&gt;=85),AND($F17&gt;1,成绩单!N17&gt;=80)),0.5,0))</f>
        <v>0.5</v>
      </c>
      <c r="O17" s="18">
        <f>IF(OR(成绩单!O17="作弊",成绩单!O17="请假",成绩单!O17="旷考",成绩单!O17="休学"),0,IF(OR(AND($F17&lt;1,成绩单!O17&gt;=90),AND($F17=1,成绩单!O17&gt;=85),AND($F17&gt;1,成绩单!O17&gt;=80)),0.5,0))</f>
        <v>0</v>
      </c>
      <c r="P17" s="18">
        <f>IF(OR(成绩单!P17="作弊",成绩单!P17="请假",成绩单!P17="旷考",成绩单!P17="休学"),0,IF(OR(AND($F17&lt;1,成绩单!P17&gt;=90),AND($F17=1,成绩单!P17&gt;=85),AND($F17&gt;1,成绩单!P17&gt;=80)),0.5,0))</f>
        <v>0.5</v>
      </c>
      <c r="Q17" s="18">
        <f>IF(OR(成绩单!Q17="作弊",成绩单!Q17="请假",成绩单!Q17="旷考",成绩单!Q17="休学"),0,IF(OR(AND($F17&lt;1,成绩单!Q17&gt;=90),AND($F17=1,成绩单!Q17&gt;=85),AND($F17&gt;1,成绩单!Q17&gt;=80)),0.5,0))</f>
        <v>0</v>
      </c>
      <c r="R17" s="25">
        <f>IF(OR(成绩单!R17="作弊",成绩单!R17="请假",成绩单!R17="旷考",成绩单!R17="休学"),0,IF(OR(AND($F17&lt;1,成绩单!R17&gt;=82),AND($F17=1,成绩单!R17&gt;=80),AND($F17&gt;1,成绩单!R17&gt;=78)),3,0))</f>
        <v>3</v>
      </c>
      <c r="S17" s="25">
        <f>IF(OR(成绩单!S17="作弊",成绩单!S17="请假",成绩单!S17="旷考",成绩单!S17="休学"),0,IF(OR(AND($F17&lt;1,成绩单!S17&gt;=82),AND($F17=1,成绩单!S17&gt;=80),AND($F17&gt;1,成绩单!S17&gt;=78)),3,0))</f>
        <v>3</v>
      </c>
      <c r="T17" s="18">
        <f>IF(OR(成绩单!T17="作弊",成绩单!T17="请假",成绩单!T17="旷考",成绩单!T17="休学"),0,IF(OR(AND($F17&lt;1,成绩单!T17&gt;=90),AND($F17=1,成绩单!T17&gt;=85),AND($F17&gt;1,成绩单!T17&gt;=80)),0.5,0))</f>
        <v>0.5</v>
      </c>
      <c r="U17" s="18">
        <f>IF(OR(成绩单!U17="作弊",成绩单!U17="请假",成绩单!U17="旷考",成绩单!U17="休学"),0,IF(OR(AND($F17&lt;1,成绩单!U17&gt;=90),AND($F17=1,成绩单!U17&gt;=85),AND($F17&gt;1,成绩单!U17&gt;=80)),0.5,0))</f>
        <v>0.5</v>
      </c>
      <c r="V17" s="18">
        <f>IF(OR(成绩单!V17="作弊",成绩单!V17="请假",成绩单!V17="旷考",成绩单!V17="休学"),0,IF(OR(AND($F17&lt;1,成绩单!V17&gt;=90),AND($F17=1,成绩单!V17&gt;=85),AND($F17&gt;1,成绩单!V17&gt;=80)),0.5,0))</f>
        <v>0.5</v>
      </c>
      <c r="W17" s="18">
        <f>IF(OR(成绩单!W17="作弊",成绩单!W17="请假",成绩单!W17="旷考",成绩单!W17="休学"),0,IF(OR(AND($F17&lt;1,成绩单!W17&gt;=90),AND($F17=1,成绩单!W17&gt;=85),AND($F17&gt;1,成绩单!W17&gt;=80)),0.5,0))</f>
        <v>0.5</v>
      </c>
      <c r="X17" s="18">
        <f>IF(OR(成绩单!X17="作弊",成绩单!X17="请假",成绩单!X17="旷考",成绩单!X17="休学"),0,IF(OR(AND($F17&lt;1,成绩单!X17&gt;=90),AND($F17=1,成绩单!X17&gt;=85),AND($F17&gt;1,成绩单!X17&gt;=80)),0.5,0))</f>
        <v>0.5</v>
      </c>
      <c r="Y17" s="18">
        <f>IF(OR(成绩单!Y17="作弊",成绩单!Y17="请假",成绩单!Y17="旷考",成绩单!Y17="休学"),0,IF(OR(AND($F17&lt;1,成绩单!Y17&gt;=90),AND($F17=1,成绩单!Y17&gt;=85),AND($F17&gt;1,成绩单!Y17&gt;=80)),0.5,0))</f>
        <v>0</v>
      </c>
      <c r="Z17" s="18">
        <f>IF(OR(成绩单!Z17="作弊",成绩单!Z17="请假",成绩单!Z17="旷考",成绩单!Z17="休学"),0,IF(OR(AND($F17&lt;1,成绩单!Z17&gt;=90),AND($F17=1,成绩单!Z17&gt;=85),AND($F17&gt;1,成绩单!Z17&gt;=80)),0.5,0))</f>
        <v>0.5</v>
      </c>
      <c r="AA17" s="18">
        <f>IF(OR(成绩单!AA17="作弊",成绩单!AA17="请假",成绩单!AA17="旷考",成绩单!AA17="休学"),0,IF(OR(AND($F17&lt;1,成绩单!AA17&gt;=90),AND($F17=1,成绩单!AA17&gt;=85),AND($F17&gt;1,成绩单!AA17&gt;=80)),0.5,0))</f>
        <v>0.5</v>
      </c>
      <c r="AB17" s="25">
        <f>IF(OR(成绩单!AB17="作弊",成绩单!AB17="请假",成绩单!AB17="旷考",成绩单!AB17="休学"),0,IF(OR(AND($F17&lt;1,成绩单!AB17&gt;=85),AND($F17=1,成绩单!AB17&gt;=82),AND($F17&gt;1,成绩单!AB17&gt;=80)),3,0))</f>
        <v>3</v>
      </c>
      <c r="AC17" s="25">
        <f>IF(OR(成绩单!AC17="作弊",成绩单!AC17="请假",成绩单!AC17="旷考",成绩单!AC17="休学"),0,IF(OR(AND($F17&lt;1,成绩单!AC17&gt;=85),AND($F17=1,成绩单!AC17&gt;=82),AND($F17&gt;1,成绩单!AC17&gt;=80)),3,0))</f>
        <v>3</v>
      </c>
      <c r="AD17" s="18">
        <f>IF(OR(成绩单!AD17="作弊",成绩单!AD17="请假",成绩单!AD17="旷考",成绩单!AD17="休学"),0,IF(OR(AND($F17&lt;1,成绩单!AD17&gt;=90),AND($F17=1,成绩单!AD17&gt;=85),AND($F17&gt;1,成绩单!AD17&gt;=80)),0.5,0))</f>
        <v>0</v>
      </c>
      <c r="AE17" s="18">
        <f>IF(OR(成绩单!AE17="作弊",成绩单!AE17="请假",成绩单!AE17="旷考",成绩单!AE17="休学"),0,IF(OR(AND($F17&lt;1,成绩单!AE17&gt;=90),AND($F17=1,成绩单!AE17&gt;=85),AND($F17&gt;1,成绩单!AE17&gt;=80)),0.5,0))</f>
        <v>0</v>
      </c>
      <c r="AF17" s="18">
        <f>IF(OR(成绩单!AF17="作弊",成绩单!AF17="请假",成绩单!AF17="旷考",成绩单!AF17="休学"),0,IF(OR(AND($F17&lt;1,成绩单!AF17&gt;=90),AND($F17=1,成绩单!AF17&gt;=85),AND($F17&gt;1,成绩单!AF17&gt;=80)),0.5,0))</f>
        <v>0</v>
      </c>
      <c r="AG17" s="18">
        <f>IF(OR(成绩单!AG17="作弊",成绩单!AG17="请假",成绩单!AG17="旷考",成绩单!AG17="休学"),0,IF(OR(AND($F17&lt;1,成绩单!AG17&gt;=90),AND($F17=1,成绩单!AG17&gt;=85),AND($F17&gt;1,成绩单!AG17&gt;=80)),0.5,0))</f>
        <v>0</v>
      </c>
      <c r="AH17" s="18">
        <f>IF(OR(成绩单!AH17="作弊",成绩单!AH17="请假",成绩单!AH17="旷考",成绩单!AH17="休学"),0,IF(OR(AND($F17&lt;1,成绩单!AH17&gt;=90),AND($F17=1,成绩单!AH17&gt;=85),AND($F17&gt;1,成绩单!AH17&gt;=80)),0.5,0))</f>
        <v>0</v>
      </c>
      <c r="AI17" s="18">
        <f>IF(OR(成绩单!AI17="作弊",成绩单!AI17="请假",成绩单!AI17="旷考",成绩单!AI17="休学"),0,IF(OR(AND($F17&lt;1,成绩单!AI17&gt;=90),AND($F17=1,成绩单!AI17&gt;=85),AND($F17&gt;1,成绩单!AI17&gt;=80)),0.5,0))</f>
        <v>0</v>
      </c>
      <c r="AJ17" s="18">
        <f>IF(OR(成绩单!AJ17="作弊",成绩单!AJ17="请假",成绩单!AJ17="旷考",成绩单!AJ17="休学"),0,IF(OR(AND($F17&lt;1,成绩单!AJ17&gt;=90),AND($F17=1,成绩单!AJ17&gt;=85),AND($F17&gt;1,成绩单!AJ17&gt;=80)),0.5,0))</f>
        <v>0</v>
      </c>
      <c r="AK17" s="18">
        <f>IF(OR(成绩单!AK17="作弊",成绩单!AK17="请假",成绩单!AK17="旷考",成绩单!AK17="休学"),0,IF(OR(AND($F17&lt;1,成绩单!AK17&gt;=90),AND($F17=1,成绩单!AK17&gt;=85),AND($F17&gt;1,成绩单!AK17&gt;=80)),0.5,0))</f>
        <v>0</v>
      </c>
      <c r="AL17" s="18">
        <f>IF(OR(成绩单!AL17="作弊",成绩单!AL17="请假",成绩单!AL17="旷考",成绩单!AL17="休学"),0,IF(OR(AND($F17&lt;1,成绩单!AL17&gt;=90),AND($F17=1,成绩单!AL17&gt;=85),AND($F17&gt;1,成绩单!AL17&gt;=80)),0.5,0))</f>
        <v>0</v>
      </c>
      <c r="AM17" s="18">
        <f>IF(OR(成绩单!AM17="作弊",成绩单!AM17="请假",成绩单!AM17="旷考",成绩单!AM17="休学"),0,IF(OR(AND($F17&lt;1,成绩单!AM17&gt;=90),AND($F17=1,成绩单!AM17&gt;=85),AND($F17&gt;1,成绩单!AM17&gt;=80)),0.5,0))</f>
        <v>0</v>
      </c>
      <c r="AN17" s="18"/>
      <c r="AO17" s="18"/>
      <c r="AP17" s="30"/>
      <c r="AQ17" s="30"/>
    </row>
    <row r="18" ht="18.75" customHeight="1" spans="1:43">
      <c r="A18" s="17"/>
      <c r="B18" s="18"/>
      <c r="C18" s="18"/>
      <c r="D18" s="18">
        <f t="shared" si="5"/>
        <v>9</v>
      </c>
      <c r="E18" s="18">
        <f t="shared" si="6"/>
        <v>6</v>
      </c>
      <c r="F18" s="18">
        <f>成绩单!F18</f>
        <v>0</v>
      </c>
      <c r="G18" s="18" t="str">
        <f>成绩单!G18</f>
        <v>赵宇航</v>
      </c>
      <c r="H18" s="18">
        <f>IF(OR(成绩单!H18="作弊",成绩单!H18="请假",成绩单!H18="旷考",成绩单!H18="休学"),0,IF(OR(AND($F18&lt;1,成绩单!H18&gt;=90),AND($F18=1,成绩单!H18&gt;=85),AND($F18&gt;1,成绩单!H18&gt;=80)),0.5,0))</f>
        <v>0</v>
      </c>
      <c r="I18" s="18">
        <f>IF(OR(成绩单!I18="作弊",成绩单!I18="请假",成绩单!I18="旷考",成绩单!I18="休学"),0,IF(OR(AND($F18&lt;1,成绩单!I18&gt;=90),AND($F18=1,成绩单!I18&gt;=85),AND($F18&gt;1,成绩单!I18&gt;=80)),0.5,0))</f>
        <v>0.5</v>
      </c>
      <c r="J18" s="25">
        <f>IF(OR(成绩单!J18="作弊",成绩单!J18="请假",成绩单!J18="旷考",成绩单!J18="休学"),0,IF(OR(AND($F18&lt;1,成绩单!J18&gt;=80),AND($F18=1,成绩单!J18&gt;=77.5),AND($F18&gt;1,成绩单!J18&gt;=75)),3,0))</f>
        <v>3</v>
      </c>
      <c r="K18" s="25">
        <f>IF(OR(成绩单!K18="作弊",成绩单!K18="请假",成绩单!K18="旷考",成绩单!K18="休学"),0,IF(OR(AND($F18&lt;1,成绩单!K18&gt;=80),AND($F18=1,成绩单!K18&gt;=77.5),AND($F18&gt;1,成绩单!K18&gt;=75)),3,0))</f>
        <v>3</v>
      </c>
      <c r="L18" s="18">
        <f>IF(OR(成绩单!L18="作弊",成绩单!L18="请假",成绩单!L18="旷考",成绩单!L18="休学"),0,IF(OR(AND($F18&lt;1,成绩单!L18&gt;=90),AND($F18=1,成绩单!L18&gt;=85),AND($F18&gt;1,成绩单!L18&gt;=80)),0.5,0))</f>
        <v>0.5</v>
      </c>
      <c r="M18" s="18">
        <f>IF(OR(成绩单!M18="作弊",成绩单!M18="请假",成绩单!M18="旷考",成绩单!M18="休学"),0,IF(OR(AND($F18&lt;1,成绩单!M18&gt;=90),AND($F18=1,成绩单!M18&gt;=85),AND($F18&gt;1,成绩单!M18&gt;=80)),0.5,0))</f>
        <v>0.5</v>
      </c>
      <c r="N18" s="18">
        <f>IF(OR(成绩单!N18="作弊",成绩单!N18="请假",成绩单!N18="旷考",成绩单!N18="休学"),0,IF(OR(AND($F18&lt;1,成绩单!N18&gt;=90),AND($F18=1,成绩单!N18&gt;=85),AND($F18&gt;1,成绩单!N18&gt;=80)),0.5,0))</f>
        <v>0.5</v>
      </c>
      <c r="O18" s="18">
        <f>IF(OR(成绩单!O18="作弊",成绩单!O18="请假",成绩单!O18="旷考",成绩单!O18="休学"),0,IF(OR(AND($F18&lt;1,成绩单!O18&gt;=90),AND($F18=1,成绩单!O18&gt;=85),AND($F18&gt;1,成绩单!O18&gt;=80)),0.5,0))</f>
        <v>0</v>
      </c>
      <c r="P18" s="18">
        <f>IF(OR(成绩单!P18="作弊",成绩单!P18="请假",成绩单!P18="旷考",成绩单!P18="休学"),0,IF(OR(AND($F18&lt;1,成绩单!P18&gt;=90),AND($F18=1,成绩单!P18&gt;=85),AND($F18&gt;1,成绩单!P18&gt;=80)),0.5,0))</f>
        <v>0.5</v>
      </c>
      <c r="Q18" s="18">
        <f>IF(OR(成绩单!Q18="作弊",成绩单!Q18="请假",成绩单!Q18="旷考",成绩单!Q18="休学"),0,IF(OR(AND($F18&lt;1,成绩单!Q18&gt;=90),AND($F18=1,成绩单!Q18&gt;=85),AND($F18&gt;1,成绩单!Q18&gt;=80)),0.5,0))</f>
        <v>0.5</v>
      </c>
      <c r="R18" s="25">
        <f>IF(OR(成绩单!R18="作弊",成绩单!R18="请假",成绩单!R18="旷考",成绩单!R18="休学"),0,IF(OR(AND($F18&lt;1,成绩单!R18&gt;=82),AND($F18=1,成绩单!R18&gt;=80),AND($F18&gt;1,成绩单!R18&gt;=78)),3,0))</f>
        <v>0</v>
      </c>
      <c r="S18" s="25">
        <f>IF(OR(成绩单!S18="作弊",成绩单!S18="请假",成绩单!S18="旷考",成绩单!S18="休学"),0,IF(OR(AND($F18&lt;1,成绩单!S18&gt;=82),AND($F18=1,成绩单!S18&gt;=80),AND($F18&gt;1,成绩单!S18&gt;=78)),3,0))</f>
        <v>0</v>
      </c>
      <c r="T18" s="18">
        <f>IF(OR(成绩单!T18="作弊",成绩单!T18="请假",成绩单!T18="旷考",成绩单!T18="休学"),0,IF(OR(AND($F18&lt;1,成绩单!T18&gt;=90),AND($F18=1,成绩单!T18&gt;=85),AND($F18&gt;1,成绩单!T18&gt;=80)),0.5,0))</f>
        <v>0</v>
      </c>
      <c r="U18" s="18">
        <f>IF(OR(成绩单!U18="作弊",成绩单!U18="请假",成绩单!U18="旷考",成绩单!U18="休学"),0,IF(OR(AND($F18&lt;1,成绩单!U18&gt;=90),AND($F18=1,成绩单!U18&gt;=85),AND($F18&gt;1,成绩单!U18&gt;=80)),0.5,0))</f>
        <v>0.5</v>
      </c>
      <c r="V18" s="18">
        <f>IF(OR(成绩单!V18="作弊",成绩单!V18="请假",成绩单!V18="旷考",成绩单!V18="休学"),0,IF(OR(AND($F18&lt;1,成绩单!V18&gt;=90),AND($F18=1,成绩单!V18&gt;=85),AND($F18&gt;1,成绩单!V18&gt;=80)),0.5,0))</f>
        <v>0.5</v>
      </c>
      <c r="W18" s="18">
        <f>IF(OR(成绩单!W18="作弊",成绩单!W18="请假",成绩单!W18="旷考",成绩单!W18="休学"),0,IF(OR(AND($F18&lt;1,成绩单!W18&gt;=90),AND($F18=1,成绩单!W18&gt;=85),AND($F18&gt;1,成绩单!W18&gt;=80)),0.5,0))</f>
        <v>0.5</v>
      </c>
      <c r="X18" s="18">
        <f>IF(OR(成绩单!X18="作弊",成绩单!X18="请假",成绩单!X18="旷考",成绩单!X18="休学"),0,IF(OR(AND($F18&lt;1,成绩单!X18&gt;=90),AND($F18=1,成绩单!X18&gt;=85),AND($F18&gt;1,成绩单!X18&gt;=80)),0.5,0))</f>
        <v>0.5</v>
      </c>
      <c r="Y18" s="18">
        <f>IF(OR(成绩单!Y18="作弊",成绩单!Y18="请假",成绩单!Y18="旷考",成绩单!Y18="休学"),0,IF(OR(AND($F18&lt;1,成绩单!Y18&gt;=90),AND($F18=1,成绩单!Y18&gt;=85),AND($F18&gt;1,成绩单!Y18&gt;=80)),0.5,0))</f>
        <v>0</v>
      </c>
      <c r="Z18" s="18">
        <f>IF(OR(成绩单!Z18="作弊",成绩单!Z18="请假",成绩单!Z18="旷考",成绩单!Z18="休学"),0,IF(OR(AND($F18&lt;1,成绩单!Z18&gt;=90),AND($F18=1,成绩单!Z18&gt;=85),AND($F18&gt;1,成绩单!Z18&gt;=80)),0.5,0))</f>
        <v>0.5</v>
      </c>
      <c r="AA18" s="18">
        <f>IF(OR(成绩单!AA18="作弊",成绩单!AA18="请假",成绩单!AA18="旷考",成绩单!AA18="休学"),0,IF(OR(AND($F18&lt;1,成绩单!AA18&gt;=90),AND($F18=1,成绩单!AA18&gt;=85),AND($F18&gt;1,成绩单!AA18&gt;=80)),0.5,0))</f>
        <v>0.5</v>
      </c>
      <c r="AB18" s="25">
        <f>IF(OR(成绩单!AB18="作弊",成绩单!AB18="请假",成绩单!AB18="旷考",成绩单!AB18="休学"),0,IF(OR(AND($F18&lt;1,成绩单!AB18&gt;=85),AND($F18=1,成绩单!AB18&gt;=82),AND($F18&gt;1,成绩单!AB18&gt;=80)),3,0))</f>
        <v>3</v>
      </c>
      <c r="AC18" s="25">
        <f>IF(OR(成绩单!AC18="作弊",成绩单!AC18="请假",成绩单!AC18="旷考",成绩单!AC18="休学"),0,IF(OR(AND($F18&lt;1,成绩单!AC18&gt;=85),AND($F18=1,成绩单!AC18&gt;=82),AND($F18&gt;1,成绩单!AC18&gt;=80)),3,0))</f>
        <v>0</v>
      </c>
      <c r="AD18" s="18">
        <f>IF(OR(成绩单!AD18="作弊",成绩单!AD18="请假",成绩单!AD18="旷考",成绩单!AD18="休学"),0,IF(OR(AND($F18&lt;1,成绩单!AD18&gt;=90),AND($F18=1,成绩单!AD18&gt;=85),AND($F18&gt;1,成绩单!AD18&gt;=80)),0.5,0))</f>
        <v>0</v>
      </c>
      <c r="AE18" s="18">
        <f>IF(OR(成绩单!AE18="作弊",成绩单!AE18="请假",成绩单!AE18="旷考",成绩单!AE18="休学"),0,IF(OR(AND($F18&lt;1,成绩单!AE18&gt;=90),AND($F18=1,成绩单!AE18&gt;=85),AND($F18&gt;1,成绩单!AE18&gt;=80)),0.5,0))</f>
        <v>0</v>
      </c>
      <c r="AF18" s="18">
        <f>IF(OR(成绩单!AF18="作弊",成绩单!AF18="请假",成绩单!AF18="旷考",成绩单!AF18="休学"),0,IF(OR(AND($F18&lt;1,成绩单!AF18&gt;=90),AND($F18=1,成绩单!AF18&gt;=85),AND($F18&gt;1,成绩单!AF18&gt;=80)),0.5,0))</f>
        <v>0</v>
      </c>
      <c r="AG18" s="18">
        <f>IF(OR(成绩单!AG18="作弊",成绩单!AG18="请假",成绩单!AG18="旷考",成绩单!AG18="休学"),0,IF(OR(AND($F18&lt;1,成绩单!AG18&gt;=90),AND($F18=1,成绩单!AG18&gt;=85),AND($F18&gt;1,成绩单!AG18&gt;=80)),0.5,0))</f>
        <v>0</v>
      </c>
      <c r="AH18" s="18">
        <f>IF(OR(成绩单!AH18="作弊",成绩单!AH18="请假",成绩单!AH18="旷考",成绩单!AH18="休学"),0,IF(OR(AND($F18&lt;1,成绩单!AH18&gt;=90),AND($F18=1,成绩单!AH18&gt;=85),AND($F18&gt;1,成绩单!AH18&gt;=80)),0.5,0))</f>
        <v>0</v>
      </c>
      <c r="AI18" s="18">
        <f>IF(OR(成绩单!AI18="作弊",成绩单!AI18="请假",成绩单!AI18="旷考",成绩单!AI18="休学"),0,IF(OR(AND($F18&lt;1,成绩单!AI18&gt;=90),AND($F18=1,成绩单!AI18&gt;=85),AND($F18&gt;1,成绩单!AI18&gt;=80)),0.5,0))</f>
        <v>0</v>
      </c>
      <c r="AJ18" s="18">
        <f>IF(OR(成绩单!AJ18="作弊",成绩单!AJ18="请假",成绩单!AJ18="旷考",成绩单!AJ18="休学"),0,IF(OR(AND($F18&lt;1,成绩单!AJ18&gt;=90),AND($F18=1,成绩单!AJ18&gt;=85),AND($F18&gt;1,成绩单!AJ18&gt;=80)),0.5,0))</f>
        <v>0</v>
      </c>
      <c r="AK18" s="18">
        <f>IF(OR(成绩单!AK18="作弊",成绩单!AK18="请假",成绩单!AK18="旷考",成绩单!AK18="休学"),0,IF(OR(AND($F18&lt;1,成绩单!AK18&gt;=90),AND($F18=1,成绩单!AK18&gt;=85),AND($F18&gt;1,成绩单!AK18&gt;=80)),0.5,0))</f>
        <v>0</v>
      </c>
      <c r="AL18" s="18">
        <f>IF(OR(成绩单!AL18="作弊",成绩单!AL18="请假",成绩单!AL18="旷考",成绩单!AL18="休学"),0,IF(OR(AND($F18&lt;1,成绩单!AL18&gt;=90),AND($F18=1,成绩单!AL18&gt;=85),AND($F18&gt;1,成绩单!AL18&gt;=80)),0.5,0))</f>
        <v>0</v>
      </c>
      <c r="AM18" s="18">
        <f>IF(OR(成绩单!AM18="作弊",成绩单!AM18="请假",成绩单!AM18="旷考",成绩单!AM18="休学"),0,IF(OR(AND($F18&lt;1,成绩单!AM18&gt;=90),AND($F18=1,成绩单!AM18&gt;=85),AND($F18&gt;1,成绩单!AM18&gt;=80)),0.5,0))</f>
        <v>0</v>
      </c>
      <c r="AN18" s="18"/>
      <c r="AO18" s="18"/>
      <c r="AP18" s="30"/>
      <c r="AQ18" s="30"/>
    </row>
    <row r="19" ht="18.75" customHeight="1" spans="1:43">
      <c r="A19" s="17"/>
      <c r="B19" s="18"/>
      <c r="C19" s="18"/>
      <c r="D19" s="18">
        <f t="shared" si="5"/>
        <v>12.5</v>
      </c>
      <c r="E19" s="18">
        <f t="shared" si="6"/>
        <v>0.5</v>
      </c>
      <c r="F19" s="18">
        <f>成绩单!F19</f>
        <v>0</v>
      </c>
      <c r="G19" s="18" t="str">
        <f>成绩单!G19</f>
        <v>闫俊</v>
      </c>
      <c r="H19" s="18">
        <f>IF(OR(成绩单!H19="作弊",成绩单!H19="请假",成绩单!H19="旷考",成绩单!H19="休学"),0,IF(OR(AND($F19&lt;1,成绩单!H19&gt;=90),AND($F19=1,成绩单!H19&gt;=85),AND($F19&gt;1,成绩单!H19&gt;=80)),0.5,0))</f>
        <v>0.5</v>
      </c>
      <c r="I19" s="18">
        <f>IF(OR(成绩单!I19="作弊",成绩单!I19="请假",成绩单!I19="旷考",成绩单!I19="休学"),0,IF(OR(AND($F19&lt;1,成绩单!I19&gt;=90),AND($F19=1,成绩单!I19&gt;=85),AND($F19&gt;1,成绩单!I19&gt;=80)),0.5,0))</f>
        <v>0</v>
      </c>
      <c r="J19" s="25">
        <f>IF(OR(成绩单!J19="作弊",成绩单!J19="请假",成绩单!J19="旷考",成绩单!J19="休学"),0,IF(OR(AND($F19&lt;1,成绩单!J19&gt;=80),AND($F19=1,成绩单!J19&gt;=77.5),AND($F19&gt;1,成绩单!J19&gt;=75)),3,0))</f>
        <v>3</v>
      </c>
      <c r="K19" s="25">
        <f>IF(OR(成绩单!K19="作弊",成绩单!K19="请假",成绩单!K19="旷考",成绩单!K19="休学"),0,IF(OR(AND($F19&lt;1,成绩单!K19&gt;=80),AND($F19=1,成绩单!K19&gt;=77.5),AND($F19&gt;1,成绩单!K19&gt;=75)),3,0))</f>
        <v>0</v>
      </c>
      <c r="L19" s="18">
        <f>IF(OR(成绩单!L19="作弊",成绩单!L19="请假",成绩单!L19="旷考",成绩单!L19="休学"),0,IF(OR(AND($F19&lt;1,成绩单!L19&gt;=90),AND($F19=1,成绩单!L19&gt;=85),AND($F19&gt;1,成绩单!L19&gt;=80)),0.5,0))</f>
        <v>0.5</v>
      </c>
      <c r="M19" s="18">
        <f>IF(OR(成绩单!M19="作弊",成绩单!M19="请假",成绩单!M19="旷考",成绩单!M19="休学"),0,IF(OR(AND($F19&lt;1,成绩单!M19&gt;=90),AND($F19=1,成绩单!M19&gt;=85),AND($F19&gt;1,成绩单!M19&gt;=80)),0.5,0))</f>
        <v>0</v>
      </c>
      <c r="N19" s="18">
        <f>IF(OR(成绩单!N19="作弊",成绩单!N19="请假",成绩单!N19="旷考",成绩单!N19="休学"),0,IF(OR(AND($F19&lt;1,成绩单!N19&gt;=90),AND($F19=1,成绩单!N19&gt;=85),AND($F19&gt;1,成绩单!N19&gt;=80)),0.5,0))</f>
        <v>0.5</v>
      </c>
      <c r="O19" s="18">
        <f>IF(OR(成绩单!O19="作弊",成绩单!O19="请假",成绩单!O19="旷考",成绩单!O19="休学"),0,IF(OR(AND($F19&lt;1,成绩单!O19&gt;=90),AND($F19=1,成绩单!O19&gt;=85),AND($F19&gt;1,成绩单!O19&gt;=80)),0.5,0))</f>
        <v>0</v>
      </c>
      <c r="P19" s="18">
        <f>IF(OR(成绩单!P19="作弊",成绩单!P19="请假",成绩单!P19="旷考",成绩单!P19="休学"),0,IF(OR(AND($F19&lt;1,成绩单!P19&gt;=90),AND($F19=1,成绩单!P19&gt;=85),AND($F19&gt;1,成绩单!P19&gt;=80)),0.5,0))</f>
        <v>0.5</v>
      </c>
      <c r="Q19" s="18">
        <f>IF(OR(成绩单!Q19="作弊",成绩单!Q19="请假",成绩单!Q19="旷考",成绩单!Q19="休学"),0,IF(OR(AND($F19&lt;1,成绩单!Q19&gt;=90),AND($F19=1,成绩单!Q19&gt;=85),AND($F19&gt;1,成绩单!Q19&gt;=80)),0.5,0))</f>
        <v>0</v>
      </c>
      <c r="R19" s="25">
        <f>IF(OR(成绩单!R19="作弊",成绩单!R19="请假",成绩单!R19="旷考",成绩单!R19="休学"),0,IF(OR(AND($F19&lt;1,成绩单!R19&gt;=82),AND($F19=1,成绩单!R19&gt;=80),AND($F19&gt;1,成绩单!R19&gt;=78)),3,0))</f>
        <v>3</v>
      </c>
      <c r="S19" s="25">
        <f>IF(OR(成绩单!S19="作弊",成绩单!S19="请假",成绩单!S19="旷考",成绩单!S19="休学"),0,IF(OR(AND($F19&lt;1,成绩单!S19&gt;=82),AND($F19=1,成绩单!S19&gt;=80),AND($F19&gt;1,成绩单!S19&gt;=78)),3,0))</f>
        <v>0</v>
      </c>
      <c r="T19" s="18">
        <f>IF(OR(成绩单!T19="作弊",成绩单!T19="请假",成绩单!T19="旷考",成绩单!T19="休学"),0,IF(OR(AND($F19&lt;1,成绩单!T19&gt;=90),AND($F19=1,成绩单!T19&gt;=85),AND($F19&gt;1,成绩单!T19&gt;=80)),0.5,0))</f>
        <v>0.5</v>
      </c>
      <c r="U19" s="18">
        <f>IF(OR(成绩单!U19="作弊",成绩单!U19="请假",成绩单!U19="旷考",成绩单!U19="休学"),0,IF(OR(AND($F19&lt;1,成绩单!U19&gt;=90),AND($F19=1,成绩单!U19&gt;=85),AND($F19&gt;1,成绩单!U19&gt;=80)),0.5,0))</f>
        <v>0</v>
      </c>
      <c r="V19" s="18">
        <f>IF(OR(成绩单!V19="作弊",成绩单!V19="请假",成绩单!V19="旷考",成绩单!V19="休学"),0,IF(OR(AND($F19&lt;1,成绩单!V19&gt;=90),AND($F19=1,成绩单!V19&gt;=85),AND($F19&gt;1,成绩单!V19&gt;=80)),0.5,0))</f>
        <v>0.5</v>
      </c>
      <c r="W19" s="18">
        <f>IF(OR(成绩单!W19="作弊",成绩单!W19="请假",成绩单!W19="旷考",成绩单!W19="休学"),0,IF(OR(AND($F19&lt;1,成绩单!W19&gt;=90),AND($F19=1,成绩单!W19&gt;=85),AND($F19&gt;1,成绩单!W19&gt;=80)),0.5,0))</f>
        <v>0</v>
      </c>
      <c r="X19" s="18">
        <f>IF(OR(成绩单!X19="作弊",成绩单!X19="请假",成绩单!X19="旷考",成绩单!X19="休学"),0,IF(OR(AND($F19&lt;1,成绩单!X19&gt;=90),AND($F19=1,成绩单!X19&gt;=85),AND($F19&gt;1,成绩单!X19&gt;=80)),0.5,0))</f>
        <v>0.5</v>
      </c>
      <c r="Y19" s="18">
        <f>IF(OR(成绩单!Y19="作弊",成绩单!Y19="请假",成绩单!Y19="旷考",成绩单!Y19="休学"),0,IF(OR(AND($F19&lt;1,成绩单!Y19&gt;=90),AND($F19=1,成绩单!Y19&gt;=85),AND($F19&gt;1,成绩单!Y19&gt;=80)),0.5,0))</f>
        <v>0</v>
      </c>
      <c r="Z19" s="18">
        <f>IF(OR(成绩单!Z19="作弊",成绩单!Z19="请假",成绩单!Z19="旷考",成绩单!Z19="休学"),0,IF(OR(AND($F19&lt;1,成绩单!Z19&gt;=90),AND($F19=1,成绩单!Z19&gt;=85),AND($F19&gt;1,成绩单!Z19&gt;=80)),0.5,0))</f>
        <v>0</v>
      </c>
      <c r="AA19" s="18">
        <f>IF(OR(成绩单!AA19="作弊",成绩单!AA19="请假",成绩单!AA19="旷考",成绩单!AA19="休学"),0,IF(OR(AND($F19&lt;1,成绩单!AA19&gt;=90),AND($F19=1,成绩单!AA19&gt;=85),AND($F19&gt;1,成绩单!AA19&gt;=80)),0.5,0))</f>
        <v>0.5</v>
      </c>
      <c r="AB19" s="25">
        <f>IF(OR(成绩单!AB19="作弊",成绩单!AB19="请假",成绩单!AB19="旷考",成绩单!AB19="休学"),0,IF(OR(AND($F19&lt;1,成绩单!AB19&gt;=85),AND($F19=1,成绩单!AB19&gt;=82),AND($F19&gt;1,成绩单!AB19&gt;=80)),3,0))</f>
        <v>3</v>
      </c>
      <c r="AC19" s="25">
        <f>IF(OR(成绩单!AC19="作弊",成绩单!AC19="请假",成绩单!AC19="旷考",成绩单!AC19="休学"),0,IF(OR(AND($F19&lt;1,成绩单!AC19&gt;=85),AND($F19=1,成绩单!AC19&gt;=82),AND($F19&gt;1,成绩单!AC19&gt;=80)),3,0))</f>
        <v>0</v>
      </c>
      <c r="AD19" s="18">
        <f>IF(OR(成绩单!AD19="作弊",成绩单!AD19="请假",成绩单!AD19="旷考",成绩单!AD19="休学"),0,IF(OR(AND($F19&lt;1,成绩单!AD19&gt;=90),AND($F19=1,成绩单!AD19&gt;=85),AND($F19&gt;1,成绩单!AD19&gt;=80)),0.5,0))</f>
        <v>0</v>
      </c>
      <c r="AE19" s="18">
        <f>IF(OR(成绩单!AE19="作弊",成绩单!AE19="请假",成绩单!AE19="旷考",成绩单!AE19="休学"),0,IF(OR(AND($F19&lt;1,成绩单!AE19&gt;=90),AND($F19=1,成绩单!AE19&gt;=85),AND($F19&gt;1,成绩单!AE19&gt;=80)),0.5,0))</f>
        <v>0</v>
      </c>
      <c r="AF19" s="18">
        <f>IF(OR(成绩单!AF19="作弊",成绩单!AF19="请假",成绩单!AF19="旷考",成绩单!AF19="休学"),0,IF(OR(AND($F19&lt;1,成绩单!AF19&gt;=90),AND($F19=1,成绩单!AF19&gt;=85),AND($F19&gt;1,成绩单!AF19&gt;=80)),0.5,0))</f>
        <v>0</v>
      </c>
      <c r="AG19" s="18">
        <f>IF(OR(成绩单!AG19="作弊",成绩单!AG19="请假",成绩单!AG19="旷考",成绩单!AG19="休学"),0,IF(OR(AND($F19&lt;1,成绩单!AG19&gt;=90),AND($F19=1,成绩单!AG19&gt;=85),AND($F19&gt;1,成绩单!AG19&gt;=80)),0.5,0))</f>
        <v>0</v>
      </c>
      <c r="AH19" s="18">
        <f>IF(OR(成绩单!AH19="作弊",成绩单!AH19="请假",成绩单!AH19="旷考",成绩单!AH19="休学"),0,IF(OR(AND($F19&lt;1,成绩单!AH19&gt;=90),AND($F19=1,成绩单!AH19&gt;=85),AND($F19&gt;1,成绩单!AH19&gt;=80)),0.5,0))</f>
        <v>0</v>
      </c>
      <c r="AI19" s="18">
        <f>IF(OR(成绩单!AI19="作弊",成绩单!AI19="请假",成绩单!AI19="旷考",成绩单!AI19="休学"),0,IF(OR(AND($F19&lt;1,成绩单!AI19&gt;=90),AND($F19=1,成绩单!AI19&gt;=85),AND($F19&gt;1,成绩单!AI19&gt;=80)),0.5,0))</f>
        <v>0</v>
      </c>
      <c r="AJ19" s="18">
        <f>IF(OR(成绩单!AJ19="作弊",成绩单!AJ19="请假",成绩单!AJ19="旷考",成绩单!AJ19="休学"),0,IF(OR(AND($F19&lt;1,成绩单!AJ19&gt;=90),AND($F19=1,成绩单!AJ19&gt;=85),AND($F19&gt;1,成绩单!AJ19&gt;=80)),0.5,0))</f>
        <v>0</v>
      </c>
      <c r="AK19" s="18">
        <f>IF(OR(成绩单!AK19="作弊",成绩单!AK19="请假",成绩单!AK19="旷考",成绩单!AK19="休学"),0,IF(OR(AND($F19&lt;1,成绩单!AK19&gt;=90),AND($F19=1,成绩单!AK19&gt;=85),AND($F19&gt;1,成绩单!AK19&gt;=80)),0.5,0))</f>
        <v>0</v>
      </c>
      <c r="AL19" s="18">
        <f>IF(OR(成绩单!AL19="作弊",成绩单!AL19="请假",成绩单!AL19="旷考",成绩单!AL19="休学"),0,IF(OR(AND($F19&lt;1,成绩单!AL19&gt;=90),AND($F19=1,成绩单!AL19&gt;=85),AND($F19&gt;1,成绩单!AL19&gt;=80)),0.5,0))</f>
        <v>0</v>
      </c>
      <c r="AM19" s="18">
        <f>IF(OR(成绩单!AM19="作弊",成绩单!AM19="请假",成绩单!AM19="旷考",成绩单!AM19="休学"),0,IF(OR(AND($F19&lt;1,成绩单!AM19&gt;=90),AND($F19=1,成绩单!AM19&gt;=85),AND($F19&gt;1,成绩单!AM19&gt;=80)),0.5,0))</f>
        <v>0</v>
      </c>
      <c r="AN19" s="18"/>
      <c r="AO19" s="18"/>
      <c r="AP19" s="30"/>
      <c r="AQ19" s="30"/>
    </row>
    <row r="20" ht="18.75" customHeight="1" spans="1:43">
      <c r="A20" s="17"/>
      <c r="B20" s="18"/>
      <c r="C20" s="18"/>
      <c r="D20" s="18">
        <f t="shared" si="5"/>
        <v>12.5</v>
      </c>
      <c r="E20" s="18">
        <f t="shared" si="6"/>
        <v>8.5</v>
      </c>
      <c r="F20" s="18">
        <f>成绩单!F20</f>
        <v>1</v>
      </c>
      <c r="G20" s="18" t="str">
        <f>成绩单!G20</f>
        <v>高文博</v>
      </c>
      <c r="H20" s="18">
        <f>IF(OR(成绩单!H20="作弊",成绩单!H20="请假",成绩单!H20="旷考",成绩单!H20="休学"),0,IF(OR(AND($F20&lt;1,成绩单!H20&gt;=90),AND($F20=1,成绩单!H20&gt;=85),AND($F20&gt;1,成绩单!H20&gt;=80)),0.5,0))</f>
        <v>0.5</v>
      </c>
      <c r="I20" s="18">
        <f>IF(OR(成绩单!I20="作弊",成绩单!I20="请假",成绩单!I20="旷考",成绩单!I20="休学"),0,IF(OR(AND($F20&lt;1,成绩单!I20&gt;=90),AND($F20=1,成绩单!I20&gt;=85),AND($F20&gt;1,成绩单!I20&gt;=80)),0.5,0))</f>
        <v>0.5</v>
      </c>
      <c r="J20" s="25">
        <f>IF(OR(成绩单!J20="作弊",成绩单!J20="请假",成绩单!J20="旷考",成绩单!J20="休学"),0,IF(OR(AND($F20&lt;1,成绩单!J20&gt;=80),AND($F20=1,成绩单!J20&gt;=77.5),AND($F20&gt;1,成绩单!J20&gt;=75)),3,0))</f>
        <v>3</v>
      </c>
      <c r="K20" s="25">
        <f>IF(OR(成绩单!K20="作弊",成绩单!K20="请假",成绩单!K20="旷考",成绩单!K20="休学"),0,IF(OR(AND($F20&lt;1,成绩单!K20&gt;=80),AND($F20=1,成绩单!K20&gt;=77.5),AND($F20&gt;1,成绩单!K20&gt;=75)),3,0))</f>
        <v>3</v>
      </c>
      <c r="L20" s="18">
        <f>IF(OR(成绩单!L20="作弊",成绩单!L20="请假",成绩单!L20="旷考",成绩单!L20="休学"),0,IF(OR(AND($F20&lt;1,成绩单!L20&gt;=90),AND($F20=1,成绩单!L20&gt;=85),AND($F20&gt;1,成绩单!L20&gt;=80)),0.5,0))</f>
        <v>0.5</v>
      </c>
      <c r="M20" s="18">
        <f>IF(OR(成绩单!M20="作弊",成绩单!M20="请假",成绩单!M20="旷考",成绩单!M20="休学"),0,IF(OR(AND($F20&lt;1,成绩单!M20&gt;=90),AND($F20=1,成绩单!M20&gt;=85),AND($F20&gt;1,成绩单!M20&gt;=80)),0.5,0))</f>
        <v>0.5</v>
      </c>
      <c r="N20" s="18">
        <f>IF(OR(成绩单!N20="作弊",成绩单!N20="请假",成绩单!N20="旷考",成绩单!N20="休学"),0,IF(OR(AND($F20&lt;1,成绩单!N20&gt;=90),AND($F20=1,成绩单!N20&gt;=85),AND($F20&gt;1,成绩单!N20&gt;=80)),0.5,0))</f>
        <v>0.5</v>
      </c>
      <c r="O20" s="18">
        <f>IF(OR(成绩单!O20="作弊",成绩单!O20="请假",成绩单!O20="旷考",成绩单!O20="休学"),0,IF(OR(AND($F20&lt;1,成绩单!O20&gt;=90),AND($F20=1,成绩单!O20&gt;=85),AND($F20&gt;1,成绩单!O20&gt;=80)),0.5,0))</f>
        <v>0</v>
      </c>
      <c r="P20" s="18">
        <f>IF(OR(成绩单!P20="作弊",成绩单!P20="请假",成绩单!P20="旷考",成绩单!P20="休学"),0,IF(OR(AND($F20&lt;1,成绩单!P20&gt;=90),AND($F20=1,成绩单!P20&gt;=85),AND($F20&gt;1,成绩单!P20&gt;=80)),0.5,0))</f>
        <v>0.5</v>
      </c>
      <c r="Q20" s="18">
        <f>IF(OR(成绩单!Q20="作弊",成绩单!Q20="请假",成绩单!Q20="旷考",成绩单!Q20="休学"),0,IF(OR(AND($F20&lt;1,成绩单!Q20&gt;=90),AND($F20=1,成绩单!Q20&gt;=85),AND($F20&gt;1,成绩单!Q20&gt;=80)),0.5,0))</f>
        <v>0.5</v>
      </c>
      <c r="R20" s="25">
        <f>IF(OR(成绩单!R20="作弊",成绩单!R20="请假",成绩单!R20="旷考",成绩单!R20="休学"),0,IF(OR(AND($F20&lt;1,成绩单!R20&gt;=82),AND($F20=1,成绩单!R20&gt;=80),AND($F20&gt;1,成绩单!R20&gt;=78)),3,0))</f>
        <v>3</v>
      </c>
      <c r="S20" s="25">
        <f>IF(OR(成绩单!S20="作弊",成绩单!S20="请假",成绩单!S20="旷考",成绩单!S20="休学"),0,IF(OR(AND($F20&lt;1,成绩单!S20&gt;=82),AND($F20=1,成绩单!S20&gt;=80),AND($F20&gt;1,成绩单!S20&gt;=78)),3,0))</f>
        <v>3</v>
      </c>
      <c r="T20" s="18">
        <f>IF(OR(成绩单!T20="作弊",成绩单!T20="请假",成绩单!T20="旷考",成绩单!T20="休学"),0,IF(OR(AND($F20&lt;1,成绩单!T20&gt;=90),AND($F20=1,成绩单!T20&gt;=85),AND($F20&gt;1,成绩单!T20&gt;=80)),0.5,0))</f>
        <v>0</v>
      </c>
      <c r="U20" s="18">
        <f>IF(OR(成绩单!U20="作弊",成绩单!U20="请假",成绩单!U20="旷考",成绩单!U20="休学"),0,IF(OR(AND($F20&lt;1,成绩单!U20&gt;=90),AND($F20=1,成绩单!U20&gt;=85),AND($F20&gt;1,成绩单!U20&gt;=80)),0.5,0))</f>
        <v>0</v>
      </c>
      <c r="V20" s="18">
        <f>IF(OR(成绩单!V20="作弊",成绩单!V20="请假",成绩单!V20="旷考",成绩单!V20="休学"),0,IF(OR(AND($F20&lt;1,成绩单!V20&gt;=90),AND($F20=1,成绩单!V20&gt;=85),AND($F20&gt;1,成绩单!V20&gt;=80)),0.5,0))</f>
        <v>0.5</v>
      </c>
      <c r="W20" s="18">
        <f>IF(OR(成绩单!W20="作弊",成绩单!W20="请假",成绩单!W20="旷考",成绩单!W20="休学"),0,IF(OR(AND($F20&lt;1,成绩单!W20&gt;=90),AND($F20=1,成绩单!W20&gt;=85),AND($F20&gt;1,成绩单!W20&gt;=80)),0.5,0))</f>
        <v>0.5</v>
      </c>
      <c r="X20" s="18">
        <f>IF(OR(成绩单!X20="作弊",成绩单!X20="请假",成绩单!X20="旷考",成绩单!X20="休学"),0,IF(OR(AND($F20&lt;1,成绩单!X20&gt;=90),AND($F20=1,成绩单!X20&gt;=85),AND($F20&gt;1,成绩单!X20&gt;=80)),0.5,0))</f>
        <v>0.5</v>
      </c>
      <c r="Y20" s="18">
        <f>IF(OR(成绩单!Y20="作弊",成绩单!Y20="请假",成绩单!Y20="旷考",成绩单!Y20="休学"),0,IF(OR(AND($F20&lt;1,成绩单!Y20&gt;=90),AND($F20=1,成绩单!Y20&gt;=85),AND($F20&gt;1,成绩单!Y20&gt;=80)),0.5,0))</f>
        <v>0</v>
      </c>
      <c r="Z20" s="18">
        <f>IF(OR(成绩单!Z20="作弊",成绩单!Z20="请假",成绩单!Z20="旷考",成绩单!Z20="休学"),0,IF(OR(AND($F20&lt;1,成绩单!Z20&gt;=90),AND($F20=1,成绩单!Z20&gt;=85),AND($F20&gt;1,成绩单!Z20&gt;=80)),0.5,0))</f>
        <v>0.5</v>
      </c>
      <c r="AA20" s="18">
        <f>IF(OR(成绩单!AA20="作弊",成绩单!AA20="请假",成绩单!AA20="旷考",成绩单!AA20="休学"),0,IF(OR(AND($F20&lt;1,成绩单!AA20&gt;=90),AND($F20=1,成绩单!AA20&gt;=85),AND($F20&gt;1,成绩单!AA20&gt;=80)),0.5,0))</f>
        <v>0.5</v>
      </c>
      <c r="AB20" s="25">
        <f>IF(OR(成绩单!AB20="作弊",成绩单!AB20="请假",成绩单!AB20="旷考",成绩单!AB20="休学"),0,IF(OR(AND($F20&lt;1,成绩单!AB20&gt;=85),AND($F20=1,成绩单!AB20&gt;=82),AND($F20&gt;1,成绩单!AB20&gt;=80)),3,0))</f>
        <v>3</v>
      </c>
      <c r="AC20" s="25">
        <f>IF(OR(成绩单!AC20="作弊",成绩单!AC20="请假",成绩单!AC20="旷考",成绩单!AC20="休学"),0,IF(OR(AND($F20&lt;1,成绩单!AC20&gt;=85),AND($F20=1,成绩单!AC20&gt;=82),AND($F20&gt;1,成绩单!AC20&gt;=80)),3,0))</f>
        <v>0</v>
      </c>
      <c r="AD20" s="18">
        <f>IF(OR(成绩单!AD20="作弊",成绩单!AD20="请假",成绩单!AD20="旷考",成绩单!AD20="休学"),0,IF(OR(AND($F20&lt;1,成绩单!AD20&gt;=90),AND($F20=1,成绩单!AD20&gt;=85),AND($F20&gt;1,成绩单!AD20&gt;=80)),0.5,0))</f>
        <v>0</v>
      </c>
      <c r="AE20" s="18">
        <f>IF(OR(成绩单!AE20="作弊",成绩单!AE20="请假",成绩单!AE20="旷考",成绩单!AE20="休学"),0,IF(OR(AND($F20&lt;1,成绩单!AE20&gt;=90),AND($F20=1,成绩单!AE20&gt;=85),AND($F20&gt;1,成绩单!AE20&gt;=80)),0.5,0))</f>
        <v>0</v>
      </c>
      <c r="AF20" s="18">
        <f>IF(OR(成绩单!AF20="作弊",成绩单!AF20="请假",成绩单!AF20="旷考",成绩单!AF20="休学"),0,IF(OR(AND($F20&lt;1,成绩单!AF20&gt;=90),AND($F20=1,成绩单!AF20&gt;=85),AND($F20&gt;1,成绩单!AF20&gt;=80)),0.5,0))</f>
        <v>0</v>
      </c>
      <c r="AG20" s="18">
        <f>IF(OR(成绩单!AG20="作弊",成绩单!AG20="请假",成绩单!AG20="旷考",成绩单!AG20="休学"),0,IF(OR(AND($F20&lt;1,成绩单!AG20&gt;=90),AND($F20=1,成绩单!AG20&gt;=85),AND($F20&gt;1,成绩单!AG20&gt;=80)),0.5,0))</f>
        <v>0</v>
      </c>
      <c r="AH20" s="18">
        <f>IF(OR(成绩单!AH20="作弊",成绩单!AH20="请假",成绩单!AH20="旷考",成绩单!AH20="休学"),0,IF(OR(AND($F20&lt;1,成绩单!AH20&gt;=90),AND($F20=1,成绩单!AH20&gt;=85),AND($F20&gt;1,成绩单!AH20&gt;=80)),0.5,0))</f>
        <v>0</v>
      </c>
      <c r="AI20" s="18">
        <f>IF(OR(成绩单!AI20="作弊",成绩单!AI20="请假",成绩单!AI20="旷考",成绩单!AI20="休学"),0,IF(OR(AND($F20&lt;1,成绩单!AI20&gt;=90),AND($F20=1,成绩单!AI20&gt;=85),AND($F20&gt;1,成绩单!AI20&gt;=80)),0.5,0))</f>
        <v>0</v>
      </c>
      <c r="AJ20" s="18">
        <f>IF(OR(成绩单!AJ20="作弊",成绩单!AJ20="请假",成绩单!AJ20="旷考",成绩单!AJ20="休学"),0,IF(OR(AND($F20&lt;1,成绩单!AJ20&gt;=90),AND($F20=1,成绩单!AJ20&gt;=85),AND($F20&gt;1,成绩单!AJ20&gt;=80)),0.5,0))</f>
        <v>0</v>
      </c>
      <c r="AK20" s="18">
        <f>IF(OR(成绩单!AK20="作弊",成绩单!AK20="请假",成绩单!AK20="旷考",成绩单!AK20="休学"),0,IF(OR(AND($F20&lt;1,成绩单!AK20&gt;=90),AND($F20=1,成绩单!AK20&gt;=85),AND($F20&gt;1,成绩单!AK20&gt;=80)),0.5,0))</f>
        <v>0</v>
      </c>
      <c r="AL20" s="18">
        <f>IF(OR(成绩单!AL20="作弊",成绩单!AL20="请假",成绩单!AL20="旷考",成绩单!AL20="休学"),0,IF(OR(AND($F20&lt;1,成绩单!AL20&gt;=90),AND($F20=1,成绩单!AL20&gt;=85),AND($F20&gt;1,成绩单!AL20&gt;=80)),0.5,0))</f>
        <v>0</v>
      </c>
      <c r="AM20" s="18">
        <f>IF(OR(成绩单!AM20="作弊",成绩单!AM20="请假",成绩单!AM20="旷考",成绩单!AM20="休学"),0,IF(OR(AND($F20&lt;1,成绩单!AM20&gt;=90),AND($F20=1,成绩单!AM20&gt;=85),AND($F20&gt;1,成绩单!AM20&gt;=80)),0.5,0))</f>
        <v>0</v>
      </c>
      <c r="AN20" s="18"/>
      <c r="AO20" s="18"/>
      <c r="AP20" s="30"/>
      <c r="AQ20" s="30"/>
    </row>
    <row r="21" ht="18.75" customHeight="1" spans="1:43">
      <c r="A21" s="17"/>
      <c r="B21" s="18"/>
      <c r="C21" s="18"/>
      <c r="D21" s="18">
        <f t="shared" si="5"/>
        <v>0</v>
      </c>
      <c r="E21" s="18">
        <f t="shared" si="6"/>
        <v>0</v>
      </c>
      <c r="F21" s="18">
        <f>成绩单!F21</f>
        <v>0</v>
      </c>
      <c r="G21" s="18">
        <f>成绩单!G21</f>
        <v>0</v>
      </c>
      <c r="H21" s="18">
        <f>IF(OR(成绩单!H21="作弊",成绩单!H21="请假",成绩单!H21="旷考",成绩单!H21="休学"),0,IF(OR(AND($F21&lt;1,成绩单!H21&gt;=90),AND($F21=1,成绩单!H21&gt;=85),AND($F21&gt;1,成绩单!H21&gt;=80)),0.5,0))</f>
        <v>0</v>
      </c>
      <c r="I21" s="18">
        <f>IF(OR(成绩单!I21="作弊",成绩单!I21="请假",成绩单!I21="旷考",成绩单!I21="休学"),0,IF(OR(AND($F21&lt;1,成绩单!I21&gt;=90),AND($F21=1,成绩单!I21&gt;=85),AND($F21&gt;1,成绩单!I21&gt;=80)),0.5,0))</f>
        <v>0</v>
      </c>
      <c r="J21" s="25">
        <f>IF(OR(成绩单!J21="作弊",成绩单!J21="请假",成绩单!J21="旷考",成绩单!J21="休学"),0,IF(OR(AND($F21&lt;1,成绩单!J21&gt;=80),AND($F21=1,成绩单!J21&gt;=77.5),AND($F21&gt;1,成绩单!J21&gt;=75)),3,0))</f>
        <v>0</v>
      </c>
      <c r="K21" s="25">
        <f>IF(OR(成绩单!K21="作弊",成绩单!K21="请假",成绩单!K21="旷考",成绩单!K21="休学"),0,IF(OR(AND($F21&lt;1,成绩单!K21&gt;=80),AND($F21=1,成绩单!K21&gt;=77.5),AND($F21&gt;1,成绩单!K21&gt;=75)),3,0))</f>
        <v>0</v>
      </c>
      <c r="L21" s="18">
        <f>IF(OR(成绩单!L21="作弊",成绩单!L21="请假",成绩单!L21="旷考",成绩单!L21="休学"),0,IF(OR(AND($F21&lt;1,成绩单!L21&gt;=90),AND($F21=1,成绩单!L21&gt;=85),AND($F21&gt;1,成绩单!L21&gt;=80)),0.5,0))</f>
        <v>0</v>
      </c>
      <c r="M21" s="18">
        <f>IF(OR(成绩单!M21="作弊",成绩单!M21="请假",成绩单!M21="旷考",成绩单!M21="休学"),0,IF(OR(AND($F21&lt;1,成绩单!M21&gt;=90),AND($F21=1,成绩单!M21&gt;=85),AND($F21&gt;1,成绩单!M21&gt;=80)),0.5,0))</f>
        <v>0</v>
      </c>
      <c r="N21" s="18">
        <f>IF(OR(成绩单!N21="作弊",成绩单!N21="请假",成绩单!N21="旷考",成绩单!N21="休学"),0,IF(OR(AND($F21&lt;1,成绩单!N21&gt;=90),AND($F21=1,成绩单!N21&gt;=85),AND($F21&gt;1,成绩单!N21&gt;=80)),0.5,0))</f>
        <v>0</v>
      </c>
      <c r="O21" s="18">
        <f>IF(OR(成绩单!O21="作弊",成绩单!O21="请假",成绩单!O21="旷考",成绩单!O21="休学"),0,IF(OR(AND($F21&lt;1,成绩单!O21&gt;=90),AND($F21=1,成绩单!O21&gt;=85),AND($F21&gt;1,成绩单!O21&gt;=80)),0.5,0))</f>
        <v>0</v>
      </c>
      <c r="P21" s="18">
        <f>IF(OR(成绩单!P21="作弊",成绩单!P21="请假",成绩单!P21="旷考",成绩单!P21="休学"),0,IF(OR(AND($F21&lt;1,成绩单!P21&gt;=90),AND($F21=1,成绩单!P21&gt;=85),AND($F21&gt;1,成绩单!P21&gt;=80)),0.5,0))</f>
        <v>0</v>
      </c>
      <c r="Q21" s="18">
        <f>IF(OR(成绩单!Q21="作弊",成绩单!Q21="请假",成绩单!Q21="旷考",成绩单!Q21="休学"),0,IF(OR(AND($F21&lt;1,成绩单!Q21&gt;=90),AND($F21=1,成绩单!Q21&gt;=85),AND($F21&gt;1,成绩单!Q21&gt;=80)),0.5,0))</f>
        <v>0</v>
      </c>
      <c r="R21" s="25">
        <f>IF(OR(成绩单!R21="作弊",成绩单!R21="请假",成绩单!R21="旷考",成绩单!R21="休学"),0,IF(OR(AND($F21&lt;1,成绩单!R21&gt;=82),AND($F21=1,成绩单!R21&gt;=80),AND($F21&gt;1,成绩单!R21&gt;=78)),3,0))</f>
        <v>0</v>
      </c>
      <c r="S21" s="25">
        <f>IF(OR(成绩单!S21="作弊",成绩单!S21="请假",成绩单!S21="旷考",成绩单!S21="休学"),0,IF(OR(AND($F21&lt;1,成绩单!S21&gt;=82),AND($F21=1,成绩单!S21&gt;=80),AND($F21&gt;1,成绩单!S21&gt;=78)),3,0))</f>
        <v>0</v>
      </c>
      <c r="T21" s="18">
        <f>IF(OR(成绩单!T21="作弊",成绩单!T21="请假",成绩单!T21="旷考",成绩单!T21="休学"),0,IF(OR(AND($F21&lt;1,成绩单!T21&gt;=90),AND($F21=1,成绩单!T21&gt;=85),AND($F21&gt;1,成绩单!T21&gt;=80)),0.5,0))</f>
        <v>0</v>
      </c>
      <c r="U21" s="18">
        <f>IF(OR(成绩单!U21="作弊",成绩单!U21="请假",成绩单!U21="旷考",成绩单!U21="休学"),0,IF(OR(AND($F21&lt;1,成绩单!U21&gt;=90),AND($F21=1,成绩单!U21&gt;=85),AND($F21&gt;1,成绩单!U21&gt;=80)),0.5,0))</f>
        <v>0</v>
      </c>
      <c r="V21" s="18">
        <f>IF(OR(成绩单!V21="作弊",成绩单!V21="请假",成绩单!V21="旷考",成绩单!V21="休学"),0,IF(OR(AND($F21&lt;1,成绩单!V21&gt;=90),AND($F21=1,成绩单!V21&gt;=85),AND($F21&gt;1,成绩单!V21&gt;=80)),0.5,0))</f>
        <v>0</v>
      </c>
      <c r="W21" s="18">
        <f>IF(OR(成绩单!W21="作弊",成绩单!W21="请假",成绩单!W21="旷考",成绩单!W21="休学"),0,IF(OR(AND($F21&lt;1,成绩单!W21&gt;=90),AND($F21=1,成绩单!W21&gt;=85),AND($F21&gt;1,成绩单!W21&gt;=80)),0.5,0))</f>
        <v>0</v>
      </c>
      <c r="X21" s="18">
        <f>IF(OR(成绩单!X21="作弊",成绩单!X21="请假",成绩单!X21="旷考",成绩单!X21="休学"),0,IF(OR(AND($F21&lt;1,成绩单!X21&gt;=90),AND($F21=1,成绩单!X21&gt;=85),AND($F21&gt;1,成绩单!X21&gt;=80)),0.5,0))</f>
        <v>0</v>
      </c>
      <c r="Y21" s="18">
        <f>IF(OR(成绩单!Y21="作弊",成绩单!Y21="请假",成绩单!Y21="旷考",成绩单!Y21="休学"),0,IF(OR(AND($F21&lt;1,成绩单!Y21&gt;=90),AND($F21=1,成绩单!Y21&gt;=85),AND($F21&gt;1,成绩单!Y21&gt;=80)),0.5,0))</f>
        <v>0</v>
      </c>
      <c r="Z21" s="18">
        <f>IF(OR(成绩单!Z21="作弊",成绩单!Z21="请假",成绩单!Z21="旷考",成绩单!Z21="休学"),0,IF(OR(AND($F21&lt;1,成绩单!Z21&gt;=90),AND($F21=1,成绩单!Z21&gt;=85),AND($F21&gt;1,成绩单!Z21&gt;=80)),0.5,0))</f>
        <v>0</v>
      </c>
      <c r="AA21" s="18">
        <f>IF(OR(成绩单!AA21="作弊",成绩单!AA21="请假",成绩单!AA21="旷考",成绩单!AA21="休学"),0,IF(OR(AND($F21&lt;1,成绩单!AA21&gt;=90),AND($F21=1,成绩单!AA21&gt;=85),AND($F21&gt;1,成绩单!AA21&gt;=80)),0.5,0))</f>
        <v>0</v>
      </c>
      <c r="AB21" s="25">
        <f>IF(OR(成绩单!AB21="作弊",成绩单!AB21="请假",成绩单!AB21="旷考",成绩单!AB21="休学"),0,IF(OR(AND($F21&lt;1,成绩单!AB21&gt;=85),AND($F21=1,成绩单!AB21&gt;=82),AND($F21&gt;1,成绩单!AB21&gt;=80)),3,0))</f>
        <v>0</v>
      </c>
      <c r="AC21" s="25">
        <f>IF(OR(成绩单!AC21="作弊",成绩单!AC21="请假",成绩单!AC21="旷考",成绩单!AC21="休学"),0,IF(OR(AND($F21&lt;1,成绩单!AC21&gt;=85),AND($F21=1,成绩单!AC21&gt;=82),AND($F21&gt;1,成绩单!AC21&gt;=80)),3,0))</f>
        <v>0</v>
      </c>
      <c r="AD21" s="18">
        <f>IF(OR(成绩单!AD21="作弊",成绩单!AD21="请假",成绩单!AD21="旷考",成绩单!AD21="休学"),0,IF(OR(AND($F21&lt;1,成绩单!AD21&gt;=90),AND($F21=1,成绩单!AD21&gt;=85),AND($F21&gt;1,成绩单!AD21&gt;=80)),0.5,0))</f>
        <v>0</v>
      </c>
      <c r="AE21" s="18">
        <f>IF(OR(成绩单!AE21="作弊",成绩单!AE21="请假",成绩单!AE21="旷考",成绩单!AE21="休学"),0,IF(OR(AND($F21&lt;1,成绩单!AE21&gt;=90),AND($F21=1,成绩单!AE21&gt;=85),AND($F21&gt;1,成绩单!AE21&gt;=80)),0.5,0))</f>
        <v>0</v>
      </c>
      <c r="AF21" s="18">
        <f>IF(OR(成绩单!AF21="作弊",成绩单!AF21="请假",成绩单!AF21="旷考",成绩单!AF21="休学"),0,IF(OR(AND($F21&lt;1,成绩单!AF21&gt;=90),AND($F21=1,成绩单!AF21&gt;=85),AND($F21&gt;1,成绩单!AF21&gt;=80)),0.5,0))</f>
        <v>0</v>
      </c>
      <c r="AG21" s="18">
        <f>IF(OR(成绩单!AG21="作弊",成绩单!AG21="请假",成绩单!AG21="旷考",成绩单!AG21="休学"),0,IF(OR(AND($F21&lt;1,成绩单!AG21&gt;=90),AND($F21=1,成绩单!AG21&gt;=85),AND($F21&gt;1,成绩单!AG21&gt;=80)),0.5,0))</f>
        <v>0</v>
      </c>
      <c r="AH21" s="18">
        <f>IF(OR(成绩单!AH21="作弊",成绩单!AH21="请假",成绩单!AH21="旷考",成绩单!AH21="休学"),0,IF(OR(AND($F21&lt;1,成绩单!AH21&gt;=90),AND($F21=1,成绩单!AH21&gt;=85),AND($F21&gt;1,成绩单!AH21&gt;=80)),0.5,0))</f>
        <v>0</v>
      </c>
      <c r="AI21" s="18">
        <f>IF(OR(成绩单!AI21="作弊",成绩单!AI21="请假",成绩单!AI21="旷考",成绩单!AI21="休学"),0,IF(OR(AND($F21&lt;1,成绩单!AI21&gt;=90),AND($F21=1,成绩单!AI21&gt;=85),AND($F21&gt;1,成绩单!AI21&gt;=80)),0.5,0))</f>
        <v>0</v>
      </c>
      <c r="AJ21" s="18">
        <f>IF(OR(成绩单!AJ21="作弊",成绩单!AJ21="请假",成绩单!AJ21="旷考",成绩单!AJ21="休学"),0,IF(OR(AND($F21&lt;1,成绩单!AJ21&gt;=90),AND($F21=1,成绩单!AJ21&gt;=85),AND($F21&gt;1,成绩单!AJ21&gt;=80)),0.5,0))</f>
        <v>0</v>
      </c>
      <c r="AK21" s="18">
        <f>IF(OR(成绩单!AK21="作弊",成绩单!AK21="请假",成绩单!AK21="旷考",成绩单!AK21="休学"),0,IF(OR(AND($F21&lt;1,成绩单!AK21&gt;=90),AND($F21=1,成绩单!AK21&gt;=85),AND($F21&gt;1,成绩单!AK21&gt;=80)),0.5,0))</f>
        <v>0</v>
      </c>
      <c r="AL21" s="18">
        <f>IF(OR(成绩单!AL21="作弊",成绩单!AL21="请假",成绩单!AL21="旷考",成绩单!AL21="休学"),0,IF(OR(AND($F21&lt;1,成绩单!AL21&gt;=90),AND($F21=1,成绩单!AL21&gt;=85),AND($F21&gt;1,成绩单!AL21&gt;=80)),0.5,0))</f>
        <v>0</v>
      </c>
      <c r="AM21" s="18">
        <f>IF(OR(成绩单!AM21="作弊",成绩单!AM21="请假",成绩单!AM21="旷考",成绩单!AM21="休学"),0,IF(OR(AND($F21&lt;1,成绩单!AM21&gt;=90),AND($F21=1,成绩单!AM21&gt;=85),AND($F21&gt;1,成绩单!AM21&gt;=80)),0.5,0))</f>
        <v>0</v>
      </c>
      <c r="AN21" s="18"/>
      <c r="AO21" s="18"/>
      <c r="AP21" s="30"/>
      <c r="AQ21" s="30"/>
    </row>
    <row r="22" s="1" customFormat="1" ht="18.75" customHeight="1" spans="1:203">
      <c r="A22" s="17"/>
      <c r="B22" s="18" t="s">
        <v>26</v>
      </c>
      <c r="C22" s="18"/>
      <c r="D22" s="18">
        <f t="shared" si="5"/>
        <v>13</v>
      </c>
      <c r="E22" s="18">
        <f t="shared" si="6"/>
        <v>6</v>
      </c>
      <c r="F22" s="19">
        <f>MAX(F16:F21)</f>
        <v>1</v>
      </c>
      <c r="G22" s="18">
        <f>成绩单!G22</f>
        <v>0</v>
      </c>
      <c r="H22" s="18">
        <f>IF(OR(成绩单!H22="作弊",成绩单!H22="请假",成绩单!H22="旷考",成绩单!H22="休学"),0,IF(OR(AND($F22&lt;1,成绩单!H22&gt;=90),AND($F22=1,成绩单!H22&gt;=85),AND($F22&gt;1,成绩单!H22&gt;=80)),0.5,0))</f>
        <v>0.5</v>
      </c>
      <c r="I22" s="18">
        <f>IF(OR(成绩单!I22="作弊",成绩单!I22="请假",成绩单!I22="旷考",成绩单!I22="休学"),0,IF(OR(AND($F22&lt;1,成绩单!I22&gt;=90),AND($F22=1,成绩单!I22&gt;=85),AND($F22&gt;1,成绩单!I22&gt;=80)),0.5,0))</f>
        <v>0.5</v>
      </c>
      <c r="J22" s="25">
        <f>IF(OR(成绩单!J22="作弊",成绩单!J22="请假",成绩单!J22="旷考",成绩单!J22="休学"),0,IF(OR(AND($F22&lt;1,成绩单!J22&gt;=80),AND($F22=1,成绩单!J22&gt;=77.5),AND($F22&gt;1,成绩单!J22&gt;=75)),3,0))</f>
        <v>3</v>
      </c>
      <c r="K22" s="25">
        <f>IF(OR(成绩单!K22="作弊",成绩单!K22="请假",成绩单!K22="旷考",成绩单!K22="休学"),0,IF(OR(AND($F22&lt;1,成绩单!K22&gt;=80),AND($F22=1,成绩单!K22&gt;=77.5),AND($F22&gt;1,成绩单!K22&gt;=75)),3,0))</f>
        <v>3</v>
      </c>
      <c r="L22" s="18">
        <f>IF(OR(成绩单!L22="作弊",成绩单!L22="请假",成绩单!L22="旷考",成绩单!L22="休学"),0,IF(OR(AND($F22&lt;1,成绩单!L22&gt;=90),AND($F22=1,成绩单!L22&gt;=85),AND($F22&gt;1,成绩单!L22&gt;=80)),0.5,0))</f>
        <v>0.5</v>
      </c>
      <c r="M22" s="18">
        <f>IF(OR(成绩单!M22="作弊",成绩单!M22="请假",成绩单!M22="旷考",成绩单!M22="休学"),0,IF(OR(AND($F22&lt;1,成绩单!M22&gt;=90),AND($F22=1,成绩单!M22&gt;=85),AND($F22&gt;1,成绩单!M22&gt;=80)),0.5,0))</f>
        <v>0.5</v>
      </c>
      <c r="N22" s="18">
        <f>IF(OR(成绩单!N22="作弊",成绩单!N22="请假",成绩单!N22="旷考",成绩单!N22="休学"),0,IF(OR(AND($F22&lt;1,成绩单!N22&gt;=90),AND($F22=1,成绩单!N22&gt;=85),AND($F22&gt;1,成绩单!N22&gt;=80)),0.5,0))</f>
        <v>0.5</v>
      </c>
      <c r="O22" s="18">
        <f>IF(OR(成绩单!O22="作弊",成绩单!O22="请假",成绩单!O22="旷考",成绩单!O22="休学"),0,IF(OR(AND($F22&lt;1,成绩单!O22&gt;=90),AND($F22=1,成绩单!O22&gt;=85),AND($F22&gt;1,成绩单!O22&gt;=80)),0.5,0))</f>
        <v>0.5</v>
      </c>
      <c r="P22" s="18">
        <f>IF(OR(成绩单!P22="作弊",成绩单!P22="请假",成绩单!P22="旷考",成绩单!P22="休学"),0,IF(OR(AND($F22&lt;1,成绩单!P22&gt;=90),AND($F22=1,成绩单!P22&gt;=85),AND($F22&gt;1,成绩单!P22&gt;=80)),0.5,0))</f>
        <v>0.5</v>
      </c>
      <c r="Q22" s="18">
        <f>IF(OR(成绩单!Q22="作弊",成绩单!Q22="请假",成绩单!Q22="旷考",成绩单!Q22="休学"),0,IF(OR(AND($F22&lt;1,成绩单!Q22&gt;=90),AND($F22=1,成绩单!Q22&gt;=85),AND($F22&gt;1,成绩单!Q22&gt;=80)),0.5,0))</f>
        <v>0.5</v>
      </c>
      <c r="R22" s="25">
        <f>IF(OR(成绩单!R22="作弊",成绩单!R22="请假",成绩单!R22="旷考",成绩单!R22="休学"),0,IF(OR(AND($F22&lt;1,成绩单!R22&gt;=82),AND($F22=1,成绩单!R22&gt;=80),AND($F22&gt;1,成绩单!R22&gt;=78)),3,0))</f>
        <v>3</v>
      </c>
      <c r="S22" s="25">
        <f>IF(OR(成绩单!S22="作弊",成绩单!S22="请假",成绩单!S22="旷考",成绩单!S22="休学"),0,IF(OR(AND($F22&lt;1,成绩单!S22&gt;=82),AND($F22=1,成绩单!S22&gt;=80),AND($F22&gt;1,成绩单!S22&gt;=78)),3,0))</f>
        <v>0</v>
      </c>
      <c r="T22" s="18">
        <f>IF(OR(成绩单!T22="作弊",成绩单!T22="请假",成绩单!T22="旷考",成绩单!T22="休学"),0,IF(OR(AND($F22&lt;1,成绩单!T22&gt;=90),AND($F22=1,成绩单!T22&gt;=85),AND($F22&gt;1,成绩单!T22&gt;=80)),0.5,0))</f>
        <v>0.5</v>
      </c>
      <c r="U22" s="18">
        <f>IF(OR(成绩单!U22="作弊",成绩单!U22="请假",成绩单!U22="旷考",成绩单!U22="休学"),0,IF(OR(AND($F22&lt;1,成绩单!U22&gt;=90),AND($F22=1,成绩单!U22&gt;=85),AND($F22&gt;1,成绩单!U22&gt;=80)),0.5,0))</f>
        <v>0</v>
      </c>
      <c r="V22" s="18">
        <f>IF(OR(成绩单!V22="作弊",成绩单!V22="请假",成绩单!V22="旷考",成绩单!V22="休学"),0,IF(OR(AND($F22&lt;1,成绩单!V22&gt;=90),AND($F22=1,成绩单!V22&gt;=85),AND($F22&gt;1,成绩单!V22&gt;=80)),0.5,0))</f>
        <v>0.5</v>
      </c>
      <c r="W22" s="18">
        <f>IF(OR(成绩单!W22="作弊",成绩单!W22="请假",成绩单!W22="旷考",成绩单!W22="休学"),0,IF(OR(AND($F22&lt;1,成绩单!W22&gt;=90),AND($F22=1,成绩单!W22&gt;=85),AND($F22&gt;1,成绩单!W22&gt;=80)),0.5,0))</f>
        <v>0.5</v>
      </c>
      <c r="X22" s="18">
        <f>IF(OR(成绩单!X22="作弊",成绩单!X22="请假",成绩单!X22="旷考",成绩单!X22="休学"),0,IF(OR(AND($F22&lt;1,成绩单!X22&gt;=90),AND($F22=1,成绩单!X22&gt;=85),AND($F22&gt;1,成绩单!X22&gt;=80)),0.5,0))</f>
        <v>0.5</v>
      </c>
      <c r="Y22" s="18">
        <f>IF(OR(成绩单!Y22="作弊",成绩单!Y22="请假",成绩单!Y22="旷考",成绩单!Y22="休学"),0,IF(OR(AND($F22&lt;1,成绩单!Y22&gt;=90),AND($F22=1,成绩单!Y22&gt;=85),AND($F22&gt;1,成绩单!Y22&gt;=80)),0.5,0))</f>
        <v>0</v>
      </c>
      <c r="Z22" s="18">
        <f>IF(OR(成绩单!Z22="作弊",成绩单!Z22="请假",成绩单!Z22="旷考",成绩单!Z22="休学"),0,IF(OR(AND($F22&lt;1,成绩单!Z22&gt;=90),AND($F22=1,成绩单!Z22&gt;=85),AND($F22&gt;1,成绩单!Z22&gt;=80)),0.5,0))</f>
        <v>0.5</v>
      </c>
      <c r="AA22" s="18">
        <f>IF(OR(成绩单!AA22="作弊",成绩单!AA22="请假",成绩单!AA22="旷考",成绩单!AA22="休学"),0,IF(OR(AND($F22&lt;1,成绩单!AA22&gt;=90),AND($F22=1,成绩单!AA22&gt;=85),AND($F22&gt;1,成绩单!AA22&gt;=80)),0.5,0))</f>
        <v>0.5</v>
      </c>
      <c r="AB22" s="25">
        <f>IF(OR(成绩单!AB22="作弊",成绩单!AB22="请假",成绩单!AB22="旷考",成绩单!AB22="休学"),0,IF(OR(AND($F22&lt;1,成绩单!AB22&gt;=85),AND($F22=1,成绩单!AB22&gt;=82),AND($F22&gt;1,成绩单!AB22&gt;=80)),3,0))</f>
        <v>3</v>
      </c>
      <c r="AC22" s="25">
        <f>IF(OR(成绩单!AC22="作弊",成绩单!AC22="请假",成绩单!AC22="旷考",成绩单!AC22="休学"),0,IF(OR(AND($F22&lt;1,成绩单!AC22&gt;=85),AND($F22=1,成绩单!AC22&gt;=82),AND($F22&gt;1,成绩单!AC22&gt;=80)),3,0))</f>
        <v>0</v>
      </c>
      <c r="AD22" s="18">
        <f>IF(OR(成绩单!AD22="作弊",成绩单!AD22="请假",成绩单!AD22="旷考",成绩单!AD22="休学"),0,IF(OR(AND($F22&lt;1,成绩单!AD22&gt;=90),AND($F22=1,成绩单!AD22&gt;=85),AND($F22&gt;1,成绩单!AD22&gt;=80)),0.5,0))</f>
        <v>0</v>
      </c>
      <c r="AE22" s="18">
        <f>IF(OR(成绩单!AE22="作弊",成绩单!AE22="请假",成绩单!AE22="旷考",成绩单!AE22="休学"),0,IF(OR(AND($F22&lt;1,成绩单!AE22&gt;=90),AND($F22=1,成绩单!AE22&gt;=85),AND($F22&gt;1,成绩单!AE22&gt;=80)),0.5,0))</f>
        <v>0</v>
      </c>
      <c r="AF22" s="18">
        <f>IF(OR(成绩单!AF22="作弊",成绩单!AF22="请假",成绩单!AF22="旷考",成绩单!AF22="休学"),0,IF(OR(AND($F22&lt;1,成绩单!AF22&gt;=90),AND($F22=1,成绩单!AF22&gt;=85),AND($F22&gt;1,成绩单!AF22&gt;=80)),0.5,0))</f>
        <v>0</v>
      </c>
      <c r="AG22" s="18">
        <f>IF(OR(成绩单!AG22="作弊",成绩单!AG22="请假",成绩单!AG22="旷考",成绩单!AG22="休学"),0,IF(OR(AND($F22&lt;1,成绩单!AG22&gt;=90),AND($F22=1,成绩单!AG22&gt;=85),AND($F22&gt;1,成绩单!AG22&gt;=80)),0.5,0))</f>
        <v>0</v>
      </c>
      <c r="AH22" s="18">
        <f>IF(OR(成绩单!AH22="作弊",成绩单!AH22="请假",成绩单!AH22="旷考",成绩单!AH22="休学"),0,IF(OR(AND($F22&lt;1,成绩单!AH22&gt;=90),AND($F22=1,成绩单!AH22&gt;=85),AND($F22&gt;1,成绩单!AH22&gt;=80)),0.5,0))</f>
        <v>0</v>
      </c>
      <c r="AI22" s="18">
        <f>IF(OR(成绩单!AI22="作弊",成绩单!AI22="请假",成绩单!AI22="旷考",成绩单!AI22="休学"),0,IF(OR(AND($F22&lt;1,成绩单!AI22&gt;=90),AND($F22=1,成绩单!AI22&gt;=85),AND($F22&gt;1,成绩单!AI22&gt;=80)),0.5,0))</f>
        <v>0</v>
      </c>
      <c r="AJ22" s="18">
        <f>IF(OR(成绩单!AJ22="作弊",成绩单!AJ22="请假",成绩单!AJ22="旷考",成绩单!AJ22="休学"),0,IF(OR(AND($F22&lt;1,成绩单!AJ22&gt;=90),AND($F22=1,成绩单!AJ22&gt;=85),AND($F22&gt;1,成绩单!AJ22&gt;=80)),0.5,0))</f>
        <v>0</v>
      </c>
      <c r="AK22" s="18">
        <f>IF(OR(成绩单!AK22="作弊",成绩单!AK22="请假",成绩单!AK22="旷考",成绩单!AK22="休学"),0,IF(OR(AND($F22&lt;1,成绩单!AK22&gt;=90),AND($F22=1,成绩单!AK22&gt;=85),AND($F22&gt;1,成绩单!AK22&gt;=80)),0.5,0))</f>
        <v>0</v>
      </c>
      <c r="AL22" s="18">
        <f>IF(OR(成绩单!AL22="作弊",成绩单!AL22="请假",成绩单!AL22="旷考",成绩单!AL22="休学"),0,IF(OR(AND($F22&lt;1,成绩单!AL22&gt;=90),AND($F22=1,成绩单!AL22&gt;=85),AND($F22&gt;1,成绩单!AL22&gt;=80)),0.5,0))</f>
        <v>0</v>
      </c>
      <c r="AM22" s="18">
        <f>IF(OR(成绩单!AM22="作弊",成绩单!AM22="请假",成绩单!AM22="旷考",成绩单!AM22="休学"),0,IF(OR(AND($F22&lt;1,成绩单!AM22&gt;=90),AND($F22=1,成绩单!AM22&gt;=85),AND($F22&gt;1,成绩单!AM22&gt;=80)),0.5,0))</f>
        <v>0</v>
      </c>
      <c r="AN22" s="18"/>
      <c r="AO22" s="18"/>
      <c r="AP22" s="18"/>
      <c r="AQ22" s="18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</row>
    <row r="23" ht="18.75" customHeight="1" spans="1:43">
      <c r="A23" s="17" t="s">
        <v>33</v>
      </c>
      <c r="B23" s="18"/>
      <c r="C23" s="18"/>
      <c r="D23" s="18">
        <f t="shared" si="5"/>
        <v>12.5</v>
      </c>
      <c r="E23" s="18">
        <f t="shared" si="6"/>
        <v>5</v>
      </c>
      <c r="F23" s="18">
        <f>成绩单!F23</f>
        <v>0</v>
      </c>
      <c r="G23" s="18" t="str">
        <f>成绩单!G23</f>
        <v>冀波</v>
      </c>
      <c r="H23" s="18">
        <f>IF(OR(成绩单!H23="作弊",成绩单!H23="请假",成绩单!H23="旷考",成绩单!H23="休学"),0,IF(OR(AND($F23&lt;1,成绩单!H23&gt;=90),AND($F23=1,成绩单!H23&gt;=85),AND($F23&gt;1,成绩单!H23&gt;=80)),0.5,0))</f>
        <v>0.5</v>
      </c>
      <c r="I23" s="18">
        <f>IF(OR(成绩单!I23="作弊",成绩单!I23="请假",成绩单!I23="旷考",成绩单!I23="休学"),0,IF(OR(AND($F23&lt;1,成绩单!I23&gt;=90),AND($F23=1,成绩单!I23&gt;=85),AND($F23&gt;1,成绩单!I23&gt;=80)),0.5,0))</f>
        <v>0</v>
      </c>
      <c r="J23" s="25">
        <f>IF(OR(成绩单!J23="作弊",成绩单!J23="请假",成绩单!J23="旷考",成绩单!J23="休学"),0,IF(OR(AND($F23&lt;1,成绩单!J23&gt;=80),AND($F23=1,成绩单!J23&gt;=77.5),AND($F23&gt;1,成绩单!J23&gt;=75)),3,0))</f>
        <v>3</v>
      </c>
      <c r="K23" s="25">
        <f>IF(OR(成绩单!K23="作弊",成绩单!K23="请假",成绩单!K23="旷考",成绩单!K23="休学"),0,IF(OR(AND($F23&lt;1,成绩单!K23&gt;=80),AND($F23=1,成绩单!K23&gt;=77.5),AND($F23&gt;1,成绩单!K23&gt;=75)),3,0))</f>
        <v>0</v>
      </c>
      <c r="L23" s="18">
        <f>IF(OR(成绩单!L23="作弊",成绩单!L23="请假",成绩单!L23="旷考",成绩单!L23="休学"),0,IF(OR(AND($F23&lt;1,成绩单!L23&gt;=90),AND($F23=1,成绩单!L23&gt;=85),AND($F23&gt;1,成绩单!L23&gt;=80)),0.5,0))</f>
        <v>0</v>
      </c>
      <c r="M23" s="18">
        <f>IF(OR(成绩单!M23="作弊",成绩单!M23="请假",成绩单!M23="旷考",成绩单!M23="休学"),0,IF(OR(AND($F23&lt;1,成绩单!M23&gt;=90),AND($F23=1,成绩单!M23&gt;=85),AND($F23&gt;1,成绩单!M23&gt;=80)),0.5,0))</f>
        <v>0</v>
      </c>
      <c r="N23" s="18">
        <f>IF(OR(成绩单!N23="作弊",成绩单!N23="请假",成绩单!N23="旷考",成绩单!N23="休学"),0,IF(OR(AND($F23&lt;1,成绩单!N23&gt;=90),AND($F23=1,成绩单!N23&gt;=85),AND($F23&gt;1,成绩单!N23&gt;=80)),0.5,0))</f>
        <v>0.5</v>
      </c>
      <c r="O23" s="18">
        <f>IF(OR(成绩单!O23="作弊",成绩单!O23="请假",成绩单!O23="旷考",成绩单!O23="休学"),0,IF(OR(AND($F23&lt;1,成绩单!O23&gt;=90),AND($F23=1,成绩单!O23&gt;=85),AND($F23&gt;1,成绩单!O23&gt;=80)),0.5,0))</f>
        <v>0</v>
      </c>
      <c r="P23" s="18">
        <f>IF(OR(成绩单!P23="作弊",成绩单!P23="请假",成绩单!P23="旷考",成绩单!P23="休学"),0,IF(OR(AND($F23&lt;1,成绩单!P23&gt;=90),AND($F23=1,成绩单!P23&gt;=85),AND($F23&gt;1,成绩单!P23&gt;=80)),0.5,0))</f>
        <v>0.5</v>
      </c>
      <c r="Q23" s="18">
        <f>IF(OR(成绩单!Q23="作弊",成绩单!Q23="请假",成绩单!Q23="旷考",成绩单!Q23="休学"),0,IF(OR(AND($F23&lt;1,成绩单!Q23&gt;=90),AND($F23=1,成绩单!Q23&gt;=85),AND($F23&gt;1,成绩单!Q23&gt;=80)),0.5,0))</f>
        <v>0.5</v>
      </c>
      <c r="R23" s="25">
        <f>IF(OR(成绩单!R23="作弊",成绩单!R23="请假",成绩单!R23="旷考",成绩单!R23="休学"),0,IF(OR(AND($F23&lt;1,成绩单!R23&gt;=82),AND($F23=1,成绩单!R23&gt;=80),AND($F23&gt;1,成绩单!R23&gt;=78)),3,0))</f>
        <v>3</v>
      </c>
      <c r="S23" s="25">
        <f>IF(OR(成绩单!S23="作弊",成绩单!S23="请假",成绩单!S23="旷考",成绩单!S23="休学"),0,IF(OR(AND($F23&lt;1,成绩单!S23&gt;=82),AND($F23=1,成绩单!S23&gt;=80),AND($F23&gt;1,成绩单!S23&gt;=78)),3,0))</f>
        <v>3</v>
      </c>
      <c r="T23" s="18">
        <f>IF(OR(成绩单!T23="作弊",成绩单!T23="请假",成绩单!T23="旷考",成绩单!T23="休学"),0,IF(OR(AND($F23&lt;1,成绩单!T23&gt;=90),AND($F23=1,成绩单!T23&gt;=85),AND($F23&gt;1,成绩单!T23&gt;=80)),0.5,0))</f>
        <v>0.5</v>
      </c>
      <c r="U23" s="18">
        <f>IF(OR(成绩单!U23="作弊",成绩单!U23="请假",成绩单!U23="旷考",成绩单!U23="休学"),0,IF(OR(AND($F23&lt;1,成绩单!U23&gt;=90),AND($F23=1,成绩单!U23&gt;=85),AND($F23&gt;1,成绩单!U23&gt;=80)),0.5,0))</f>
        <v>0</v>
      </c>
      <c r="V23" s="18">
        <f>IF(OR(成绩单!V23="作弊",成绩单!V23="请假",成绩单!V23="旷考",成绩单!V23="休学"),0,IF(OR(AND($F23&lt;1,成绩单!V23&gt;=90),AND($F23=1,成绩单!V23&gt;=85),AND($F23&gt;1,成绩单!V23&gt;=80)),0.5,0))</f>
        <v>0.5</v>
      </c>
      <c r="W23" s="18">
        <f>IF(OR(成绩单!W23="作弊",成绩单!W23="请假",成绩单!W23="旷考",成绩单!W23="休学"),0,IF(OR(AND($F23&lt;1,成绩单!W23&gt;=90),AND($F23=1,成绩单!W23&gt;=85),AND($F23&gt;1,成绩单!W23&gt;=80)),0.5,0))</f>
        <v>0.5</v>
      </c>
      <c r="X23" s="18">
        <f>IF(OR(成绩单!X23="作弊",成绩单!X23="请假",成绩单!X23="旷考",成绩单!X23="休学"),0,IF(OR(AND($F23&lt;1,成绩单!X23&gt;=90),AND($F23=1,成绩单!X23&gt;=85),AND($F23&gt;1,成绩单!X23&gt;=80)),0.5,0))</f>
        <v>0.5</v>
      </c>
      <c r="Y23" s="18">
        <f>IF(OR(成绩单!Y23="作弊",成绩单!Y23="请假",成绩单!Y23="旷考",成绩单!Y23="休学"),0,IF(OR(AND($F23&lt;1,成绩单!Y23&gt;=90),AND($F23=1,成绩单!Y23&gt;=85),AND($F23&gt;1,成绩单!Y23&gt;=80)),0.5,0))</f>
        <v>0.5</v>
      </c>
      <c r="Z23" s="18">
        <f>IF(OR(成绩单!Z23="作弊",成绩单!Z23="请假",成绩单!Z23="旷考",成绩单!Z23="休学"),0,IF(OR(AND($F23&lt;1,成绩单!Z23&gt;=90),AND($F23=1,成绩单!Z23&gt;=85),AND($F23&gt;1,成绩单!Z23&gt;=80)),0.5,0))</f>
        <v>0.5</v>
      </c>
      <c r="AA23" s="18">
        <f>IF(OR(成绩单!AA23="作弊",成绩单!AA23="请假",成绩单!AA23="旷考",成绩单!AA23="休学"),0,IF(OR(AND($F23&lt;1,成绩单!AA23&gt;=90),AND($F23=1,成绩单!AA23&gt;=85),AND($F23&gt;1,成绩单!AA23&gt;=80)),0.5,0))</f>
        <v>0.5</v>
      </c>
      <c r="AB23" s="25">
        <f>IF(OR(成绩单!AB23="作弊",成绩单!AB23="请假",成绩单!AB23="旷考",成绩单!AB23="休学"),0,IF(OR(AND($F23&lt;1,成绩单!AB23&gt;=85),AND($F23=1,成绩单!AB23&gt;=82),AND($F23&gt;1,成绩单!AB23&gt;=80)),3,0))</f>
        <v>3</v>
      </c>
      <c r="AC23" s="25">
        <f>IF(OR(成绩单!AC23="作弊",成绩单!AC23="请假",成绩单!AC23="旷考",成绩单!AC23="休学"),0,IF(OR(AND($F23&lt;1,成绩单!AC23&gt;=85),AND($F23=1,成绩单!AC23&gt;=82),AND($F23&gt;1,成绩单!AC23&gt;=80)),3,0))</f>
        <v>0</v>
      </c>
      <c r="AD23" s="18">
        <f>IF(OR(成绩单!AD23="作弊",成绩单!AD23="请假",成绩单!AD23="旷考",成绩单!AD23="休学"),0,IF(OR(AND($F23&lt;1,成绩单!AD23&gt;=90),AND($F23=1,成绩单!AD23&gt;=85),AND($F23&gt;1,成绩单!AD23&gt;=80)),0.5,0))</f>
        <v>0</v>
      </c>
      <c r="AE23" s="18">
        <f>IF(OR(成绩单!AE23="作弊",成绩单!AE23="请假",成绩单!AE23="旷考",成绩单!AE23="休学"),0,IF(OR(AND($F23&lt;1,成绩单!AE23&gt;=90),AND($F23=1,成绩单!AE23&gt;=85),AND($F23&gt;1,成绩单!AE23&gt;=80)),0.5,0))</f>
        <v>0</v>
      </c>
      <c r="AF23" s="18">
        <f>IF(OR(成绩单!AF23="作弊",成绩单!AF23="请假",成绩单!AF23="旷考",成绩单!AF23="休学"),0,IF(OR(AND($F23&lt;1,成绩单!AF23&gt;=90),AND($F23=1,成绩单!AF23&gt;=85),AND($F23&gt;1,成绩单!AF23&gt;=80)),0.5,0))</f>
        <v>0</v>
      </c>
      <c r="AG23" s="18">
        <f>IF(OR(成绩单!AG23="作弊",成绩单!AG23="请假",成绩单!AG23="旷考",成绩单!AG23="休学"),0,IF(OR(AND($F23&lt;1,成绩单!AG23&gt;=90),AND($F23=1,成绩单!AG23&gt;=85),AND($F23&gt;1,成绩单!AG23&gt;=80)),0.5,0))</f>
        <v>0</v>
      </c>
      <c r="AH23" s="18">
        <f>IF(OR(成绩单!AH23="作弊",成绩单!AH23="请假",成绩单!AH23="旷考",成绩单!AH23="休学"),0,IF(OR(AND($F23&lt;1,成绩单!AH23&gt;=90),AND($F23=1,成绩单!AH23&gt;=85),AND($F23&gt;1,成绩单!AH23&gt;=80)),0.5,0))</f>
        <v>0</v>
      </c>
      <c r="AI23" s="18">
        <f>IF(OR(成绩单!AI23="作弊",成绩单!AI23="请假",成绩单!AI23="旷考",成绩单!AI23="休学"),0,IF(OR(AND($F23&lt;1,成绩单!AI23&gt;=90),AND($F23=1,成绩单!AI23&gt;=85),AND($F23&gt;1,成绩单!AI23&gt;=80)),0.5,0))</f>
        <v>0</v>
      </c>
      <c r="AJ23" s="18">
        <f>IF(OR(成绩单!AJ23="作弊",成绩单!AJ23="请假",成绩单!AJ23="旷考",成绩单!AJ23="休学"),0,IF(OR(AND($F23&lt;1,成绩单!AJ23&gt;=90),AND($F23=1,成绩单!AJ23&gt;=85),AND($F23&gt;1,成绩单!AJ23&gt;=80)),0.5,0))</f>
        <v>0</v>
      </c>
      <c r="AK23" s="18">
        <f>IF(OR(成绩单!AK23="作弊",成绩单!AK23="请假",成绩单!AK23="旷考",成绩单!AK23="休学"),0,IF(OR(AND($F23&lt;1,成绩单!AK23&gt;=90),AND($F23=1,成绩单!AK23&gt;=85),AND($F23&gt;1,成绩单!AK23&gt;=80)),0.5,0))</f>
        <v>0</v>
      </c>
      <c r="AL23" s="18">
        <f>IF(OR(成绩单!AL23="作弊",成绩单!AL23="请假",成绩单!AL23="旷考",成绩单!AL23="休学"),0,IF(OR(AND($F23&lt;1,成绩单!AL23&gt;=90),AND($F23=1,成绩单!AL23&gt;=85),AND($F23&gt;1,成绩单!AL23&gt;=80)),0.5,0))</f>
        <v>0</v>
      </c>
      <c r="AM23" s="18">
        <f>IF(OR(成绩单!AM23="作弊",成绩单!AM23="请假",成绩单!AM23="旷考",成绩单!AM23="休学"),0,IF(OR(AND($F23&lt;1,成绩单!AM23&gt;=90),AND($F23=1,成绩单!AM23&gt;=85),AND($F23&gt;1,成绩单!AM23&gt;=80)),0.5,0))</f>
        <v>0</v>
      </c>
      <c r="AN23" s="18"/>
      <c r="AO23" s="18"/>
      <c r="AP23" s="30"/>
      <c r="AQ23" s="30"/>
    </row>
    <row r="24" ht="18.75" customHeight="1" spans="1:43">
      <c r="A24" s="17"/>
      <c r="B24" s="18"/>
      <c r="C24" s="18"/>
      <c r="D24" s="18">
        <f t="shared" si="5"/>
        <v>8</v>
      </c>
      <c r="E24" s="18">
        <f t="shared" si="6"/>
        <v>6</v>
      </c>
      <c r="F24" s="18">
        <f>成绩单!F24</f>
        <v>1</v>
      </c>
      <c r="G24" s="18" t="str">
        <f>成绩单!G24</f>
        <v>董瑞</v>
      </c>
      <c r="H24" s="18">
        <f>IF(OR(成绩单!H24="作弊",成绩单!H24="请假",成绩单!H24="旷考",成绩单!H24="休学"),0,IF(OR(AND($F24&lt;1,成绩单!H24&gt;=90),AND($F24=1,成绩单!H24&gt;=85),AND($F24&gt;1,成绩单!H24&gt;=80)),0.5,0))</f>
        <v>0.5</v>
      </c>
      <c r="I24" s="18">
        <f>IF(OR(成绩单!I24="作弊",成绩单!I24="请假",成绩单!I24="旷考",成绩单!I24="休学"),0,IF(OR(AND($F24&lt;1,成绩单!I24&gt;=90),AND($F24=1,成绩单!I24&gt;=85),AND($F24&gt;1,成绩单!I24&gt;=80)),0.5,0))</f>
        <v>0.5</v>
      </c>
      <c r="J24" s="25">
        <f>IF(OR(成绩单!J24="作弊",成绩单!J24="请假",成绩单!J24="旷考",成绩单!J24="休学"),0,IF(OR(AND($F24&lt;1,成绩单!J24&gt;=80),AND($F24=1,成绩单!J24&gt;=77.5),AND($F24&gt;1,成绩单!J24&gt;=75)),3,0))</f>
        <v>3</v>
      </c>
      <c r="K24" s="25">
        <f>IF(OR(成绩单!K24="作弊",成绩单!K24="请假",成绩单!K24="旷考",成绩单!K24="休学"),0,IF(OR(AND($F24&lt;1,成绩单!K24&gt;=80),AND($F24=1,成绩单!K24&gt;=77.5),AND($F24&gt;1,成绩单!K24&gt;=75)),3,0))</f>
        <v>0</v>
      </c>
      <c r="L24" s="18">
        <f>IF(OR(成绩单!L24="作弊",成绩单!L24="请假",成绩单!L24="旷考",成绩单!L24="休学"),0,IF(OR(AND($F24&lt;1,成绩单!L24&gt;=90),AND($F24=1,成绩单!L24&gt;=85),AND($F24&gt;1,成绩单!L24&gt;=80)),0.5,0))</f>
        <v>0</v>
      </c>
      <c r="M24" s="18">
        <f>IF(OR(成绩单!M24="作弊",成绩单!M24="请假",成绩单!M24="旷考",成绩单!M24="休学"),0,IF(OR(AND($F24&lt;1,成绩单!M24&gt;=90),AND($F24=1,成绩单!M24&gt;=85),AND($F24&gt;1,成绩单!M24&gt;=80)),0.5,0))</f>
        <v>0.5</v>
      </c>
      <c r="N24" s="18">
        <f>IF(OR(成绩单!N24="作弊",成绩单!N24="请假",成绩单!N24="旷考",成绩单!N24="休学"),0,IF(OR(AND($F24&lt;1,成绩单!N24&gt;=90),AND($F24=1,成绩单!N24&gt;=85),AND($F24&gt;1,成绩单!N24&gt;=80)),0.5,0))</f>
        <v>0</v>
      </c>
      <c r="O24" s="18">
        <f>IF(OR(成绩单!O24="作弊",成绩单!O24="请假",成绩单!O24="旷考",成绩单!O24="休学"),0,IF(OR(AND($F24&lt;1,成绩单!O24&gt;=90),AND($F24=1,成绩单!O24&gt;=85),AND($F24&gt;1,成绩单!O24&gt;=80)),0.5,0))</f>
        <v>0</v>
      </c>
      <c r="P24" s="18">
        <f>IF(OR(成绩单!P24="作弊",成绩单!P24="请假",成绩单!P24="旷考",成绩单!P24="休学"),0,IF(OR(AND($F24&lt;1,成绩单!P24&gt;=90),AND($F24=1,成绩单!P24&gt;=85),AND($F24&gt;1,成绩单!P24&gt;=80)),0.5,0))</f>
        <v>0</v>
      </c>
      <c r="Q24" s="18">
        <f>IF(OR(成绩单!Q24="作弊",成绩单!Q24="请假",成绩单!Q24="旷考",成绩单!Q24="休学"),0,IF(OR(AND($F24&lt;1,成绩单!Q24&gt;=90),AND($F24=1,成绩单!Q24&gt;=85),AND($F24&gt;1,成绩单!Q24&gt;=80)),0.5,0))</f>
        <v>0.5</v>
      </c>
      <c r="R24" s="25">
        <f>IF(OR(成绩单!R24="作弊",成绩单!R24="请假",成绩单!R24="旷考",成绩单!R24="休学"),0,IF(OR(AND($F24&lt;1,成绩单!R24&gt;=82),AND($F24=1,成绩单!R24&gt;=80),AND($F24&gt;1,成绩单!R24&gt;=78)),3,0))</f>
        <v>0</v>
      </c>
      <c r="S24" s="25">
        <f>IF(OR(成绩单!S24="作弊",成绩单!S24="请假",成绩单!S24="旷考",成绩单!S24="休学"),0,IF(OR(AND($F24&lt;1,成绩单!S24&gt;=82),AND($F24=1,成绩单!S24&gt;=80),AND($F24&gt;1,成绩单!S24&gt;=78)),3,0))</f>
        <v>3</v>
      </c>
      <c r="T24" s="18">
        <f>IF(OR(成绩单!T24="作弊",成绩单!T24="请假",成绩单!T24="旷考",成绩单!T24="休学"),0,IF(OR(AND($F24&lt;1,成绩单!T24&gt;=90),AND($F24=1,成绩单!T24&gt;=85),AND($F24&gt;1,成绩单!T24&gt;=80)),0.5,0))</f>
        <v>0</v>
      </c>
      <c r="U24" s="18">
        <f>IF(OR(成绩单!U24="作弊",成绩单!U24="请假",成绩单!U24="旷考",成绩单!U24="休学"),0,IF(OR(AND($F24&lt;1,成绩单!U24&gt;=90),AND($F24=1,成绩单!U24&gt;=85),AND($F24&gt;1,成绩单!U24&gt;=80)),0.5,0))</f>
        <v>0</v>
      </c>
      <c r="V24" s="18">
        <f>IF(OR(成绩单!V24="作弊",成绩单!V24="请假",成绩单!V24="旷考",成绩单!V24="休学"),0,IF(OR(AND($F24&lt;1,成绩单!V24&gt;=90),AND($F24=1,成绩单!V24&gt;=85),AND($F24&gt;1,成绩单!V24&gt;=80)),0.5,0))</f>
        <v>0.5</v>
      </c>
      <c r="W24" s="18">
        <f>IF(OR(成绩单!W24="作弊",成绩单!W24="请假",成绩单!W24="旷考",成绩单!W24="休学"),0,IF(OR(AND($F24&lt;1,成绩单!W24&gt;=90),AND($F24=1,成绩单!W24&gt;=85),AND($F24&gt;1,成绩单!W24&gt;=80)),0.5,0))</f>
        <v>0.5</v>
      </c>
      <c r="X24" s="18">
        <f>IF(OR(成绩单!X24="作弊",成绩单!X24="请假",成绩单!X24="旷考",成绩单!X24="休学"),0,IF(OR(AND($F24&lt;1,成绩单!X24&gt;=90),AND($F24=1,成绩单!X24&gt;=85),AND($F24&gt;1,成绩单!X24&gt;=80)),0.5,0))</f>
        <v>0.5</v>
      </c>
      <c r="Y24" s="18">
        <f>IF(OR(成绩单!Y24="作弊",成绩单!Y24="请假",成绩单!Y24="旷考",成绩单!Y24="休学"),0,IF(OR(AND($F24&lt;1,成绩单!Y24&gt;=90),AND($F24=1,成绩单!Y24&gt;=85),AND($F24&gt;1,成绩单!Y24&gt;=80)),0.5,0))</f>
        <v>0.5</v>
      </c>
      <c r="Z24" s="18">
        <f>IF(OR(成绩单!Z24="作弊",成绩单!Z24="请假",成绩单!Z24="旷考",成绩单!Z24="休学"),0,IF(OR(AND($F24&lt;1,成绩单!Z24&gt;=90),AND($F24=1,成绩单!Z24&gt;=85),AND($F24&gt;1,成绩单!Z24&gt;=80)),0.5,0))</f>
        <v>0.5</v>
      </c>
      <c r="AA24" s="18">
        <f>IF(OR(成绩单!AA24="作弊",成绩单!AA24="请假",成绩单!AA24="旷考",成绩单!AA24="休学"),0,IF(OR(AND($F24&lt;1,成绩单!AA24&gt;=90),AND($F24=1,成绩单!AA24&gt;=85),AND($F24&gt;1,成绩单!AA24&gt;=80)),0.5,0))</f>
        <v>0.5</v>
      </c>
      <c r="AB24" s="25">
        <f>IF(OR(成绩单!AB24="作弊",成绩单!AB24="请假",成绩单!AB24="旷考",成绩单!AB24="休学"),0,IF(OR(AND($F24&lt;1,成绩单!AB24&gt;=85),AND($F24=1,成绩单!AB24&gt;=82),AND($F24&gt;1,成绩单!AB24&gt;=80)),3,0))</f>
        <v>3</v>
      </c>
      <c r="AC24" s="25">
        <f>IF(OR(成绩单!AC24="作弊",成绩单!AC24="请假",成绩单!AC24="旷考",成绩单!AC24="休学"),0,IF(OR(AND($F24&lt;1,成绩单!AC24&gt;=85),AND($F24=1,成绩单!AC24&gt;=82),AND($F24&gt;1,成绩单!AC24&gt;=80)),3,0))</f>
        <v>0</v>
      </c>
      <c r="AD24" s="18">
        <f>IF(OR(成绩单!AD24="作弊",成绩单!AD24="请假",成绩单!AD24="旷考",成绩单!AD24="休学"),0,IF(OR(AND($F24&lt;1,成绩单!AD24&gt;=90),AND($F24=1,成绩单!AD24&gt;=85),AND($F24&gt;1,成绩单!AD24&gt;=80)),0.5,0))</f>
        <v>0</v>
      </c>
      <c r="AE24" s="18">
        <f>IF(OR(成绩单!AE24="作弊",成绩单!AE24="请假",成绩单!AE24="旷考",成绩单!AE24="休学"),0,IF(OR(AND($F24&lt;1,成绩单!AE24&gt;=90),AND($F24=1,成绩单!AE24&gt;=85),AND($F24&gt;1,成绩单!AE24&gt;=80)),0.5,0))</f>
        <v>0</v>
      </c>
      <c r="AF24" s="18">
        <f>IF(OR(成绩单!AF24="作弊",成绩单!AF24="请假",成绩单!AF24="旷考",成绩单!AF24="休学"),0,IF(OR(AND($F24&lt;1,成绩单!AF24&gt;=90),AND($F24=1,成绩单!AF24&gt;=85),AND($F24&gt;1,成绩单!AF24&gt;=80)),0.5,0))</f>
        <v>0</v>
      </c>
      <c r="AG24" s="18">
        <f>IF(OR(成绩单!AG24="作弊",成绩单!AG24="请假",成绩单!AG24="旷考",成绩单!AG24="休学"),0,IF(OR(AND($F24&lt;1,成绩单!AG24&gt;=90),AND($F24=1,成绩单!AG24&gt;=85),AND($F24&gt;1,成绩单!AG24&gt;=80)),0.5,0))</f>
        <v>0</v>
      </c>
      <c r="AH24" s="18">
        <f>IF(OR(成绩单!AH24="作弊",成绩单!AH24="请假",成绩单!AH24="旷考",成绩单!AH24="休学"),0,IF(OR(AND($F24&lt;1,成绩单!AH24&gt;=90),AND($F24=1,成绩单!AH24&gt;=85),AND($F24&gt;1,成绩单!AH24&gt;=80)),0.5,0))</f>
        <v>0</v>
      </c>
      <c r="AI24" s="18">
        <f>IF(OR(成绩单!AI24="作弊",成绩单!AI24="请假",成绩单!AI24="旷考",成绩单!AI24="休学"),0,IF(OR(AND($F24&lt;1,成绩单!AI24&gt;=90),AND($F24=1,成绩单!AI24&gt;=85),AND($F24&gt;1,成绩单!AI24&gt;=80)),0.5,0))</f>
        <v>0</v>
      </c>
      <c r="AJ24" s="18">
        <f>IF(OR(成绩单!AJ24="作弊",成绩单!AJ24="请假",成绩单!AJ24="旷考",成绩单!AJ24="休学"),0,IF(OR(AND($F24&lt;1,成绩单!AJ24&gt;=90),AND($F24=1,成绩单!AJ24&gt;=85),AND($F24&gt;1,成绩单!AJ24&gt;=80)),0.5,0))</f>
        <v>0</v>
      </c>
      <c r="AK24" s="18">
        <f>IF(OR(成绩单!AK24="作弊",成绩单!AK24="请假",成绩单!AK24="旷考",成绩单!AK24="休学"),0,IF(OR(AND($F24&lt;1,成绩单!AK24&gt;=90),AND($F24=1,成绩单!AK24&gt;=85),AND($F24&gt;1,成绩单!AK24&gt;=80)),0.5,0))</f>
        <v>0</v>
      </c>
      <c r="AL24" s="18">
        <f>IF(OR(成绩单!AL24="作弊",成绩单!AL24="请假",成绩单!AL24="旷考",成绩单!AL24="休学"),0,IF(OR(AND($F24&lt;1,成绩单!AL24&gt;=90),AND($F24=1,成绩单!AL24&gt;=85),AND($F24&gt;1,成绩单!AL24&gt;=80)),0.5,0))</f>
        <v>0</v>
      </c>
      <c r="AM24" s="18">
        <f>IF(OR(成绩单!AM24="作弊",成绩单!AM24="请假",成绩单!AM24="旷考",成绩单!AM24="休学"),0,IF(OR(AND($F24&lt;1,成绩单!AM24&gt;=90),AND($F24=1,成绩单!AM24&gt;=85),AND($F24&gt;1,成绩单!AM24&gt;=80)),0.5,0))</f>
        <v>0</v>
      </c>
      <c r="AN24" s="18"/>
      <c r="AO24" s="18"/>
      <c r="AP24" s="30"/>
      <c r="AQ24" s="30"/>
    </row>
    <row r="25" ht="18.75" customHeight="1" spans="1:43">
      <c r="A25" s="17"/>
      <c r="B25" s="18"/>
      <c r="C25" s="18"/>
      <c r="D25" s="18">
        <f t="shared" si="5"/>
        <v>12.5</v>
      </c>
      <c r="E25" s="18">
        <f t="shared" si="6"/>
        <v>5</v>
      </c>
      <c r="F25" s="18">
        <f>成绩单!F25</f>
        <v>0</v>
      </c>
      <c r="G25" s="18" t="str">
        <f>成绩单!G25</f>
        <v>刘洋</v>
      </c>
      <c r="H25" s="18">
        <f>IF(OR(成绩单!H25="作弊",成绩单!H25="请假",成绩单!H25="旷考",成绩单!H25="休学"),0,IF(OR(AND($F25&lt;1,成绩单!H25&gt;=90),AND($F25=1,成绩单!H25&gt;=85),AND($F25&gt;1,成绩单!H25&gt;=80)),0.5,0))</f>
        <v>0.5</v>
      </c>
      <c r="I25" s="18">
        <f>IF(OR(成绩单!I25="作弊",成绩单!I25="请假",成绩单!I25="旷考",成绩单!I25="休学"),0,IF(OR(AND($F25&lt;1,成绩单!I25&gt;=90),AND($F25=1,成绩单!I25&gt;=85),AND($F25&gt;1,成绩单!I25&gt;=80)),0.5,0))</f>
        <v>0</v>
      </c>
      <c r="J25" s="25">
        <f>IF(OR(成绩单!J25="作弊",成绩单!J25="请假",成绩单!J25="旷考",成绩单!J25="休学"),0,IF(OR(AND($F25&lt;1,成绩单!J25&gt;=80),AND($F25=1,成绩单!J25&gt;=77.5),AND($F25&gt;1,成绩单!J25&gt;=75)),3,0))</f>
        <v>3</v>
      </c>
      <c r="K25" s="25">
        <f>IF(OR(成绩单!K25="作弊",成绩单!K25="请假",成绩单!K25="旷考",成绩单!K25="休学"),0,IF(OR(AND($F25&lt;1,成绩单!K25&gt;=80),AND($F25=1,成绩单!K25&gt;=77.5),AND($F25&gt;1,成绩单!K25&gt;=75)),3,0))</f>
        <v>0</v>
      </c>
      <c r="L25" s="18">
        <f>IF(OR(成绩单!L25="作弊",成绩单!L25="请假",成绩单!L25="旷考",成绩单!L25="休学"),0,IF(OR(AND($F25&lt;1,成绩单!L25&gt;=90),AND($F25=1,成绩单!L25&gt;=85),AND($F25&gt;1,成绩单!L25&gt;=80)),0.5,0))</f>
        <v>0</v>
      </c>
      <c r="M25" s="18">
        <f>IF(OR(成绩单!M25="作弊",成绩单!M25="请假",成绩单!M25="旷考",成绩单!M25="休学"),0,IF(OR(AND($F25&lt;1,成绩单!M25&gt;=90),AND($F25=1,成绩单!M25&gt;=85),AND($F25&gt;1,成绩单!M25&gt;=80)),0.5,0))</f>
        <v>0.5</v>
      </c>
      <c r="N25" s="18">
        <f>IF(OR(成绩单!N25="作弊",成绩单!N25="请假",成绩单!N25="旷考",成绩单!N25="休学"),0,IF(OR(AND($F25&lt;1,成绩单!N25&gt;=90),AND($F25=1,成绩单!N25&gt;=85),AND($F25&gt;1,成绩单!N25&gt;=80)),0.5,0))</f>
        <v>0.5</v>
      </c>
      <c r="O25" s="18">
        <f>IF(OR(成绩单!O25="作弊",成绩单!O25="请假",成绩单!O25="旷考",成绩单!O25="休学"),0,IF(OR(AND($F25&lt;1,成绩单!O25&gt;=90),AND($F25=1,成绩单!O25&gt;=85),AND($F25&gt;1,成绩单!O25&gt;=80)),0.5,0))</f>
        <v>0</v>
      </c>
      <c r="P25" s="18">
        <f>IF(OR(成绩单!P25="作弊",成绩单!P25="请假",成绩单!P25="旷考",成绩单!P25="休学"),0,IF(OR(AND($F25&lt;1,成绩单!P25&gt;=90),AND($F25=1,成绩单!P25&gt;=85),AND($F25&gt;1,成绩单!P25&gt;=80)),0.5,0))</f>
        <v>0.5</v>
      </c>
      <c r="Q25" s="18">
        <f>IF(OR(成绩单!Q25="作弊",成绩单!Q25="请假",成绩单!Q25="旷考",成绩单!Q25="休学"),0,IF(OR(AND($F25&lt;1,成绩单!Q25&gt;=90),AND($F25=1,成绩单!Q25&gt;=85),AND($F25&gt;1,成绩单!Q25&gt;=80)),0.5,0))</f>
        <v>0.5</v>
      </c>
      <c r="R25" s="25">
        <f>IF(OR(成绩单!R25="作弊",成绩单!R25="请假",成绩单!R25="旷考",成绩单!R25="休学"),0,IF(OR(AND($F25&lt;1,成绩单!R25&gt;=82),AND($F25=1,成绩单!R25&gt;=80),AND($F25&gt;1,成绩单!R25&gt;=78)),3,0))</f>
        <v>3</v>
      </c>
      <c r="S25" s="25">
        <f>IF(OR(成绩单!S25="作弊",成绩单!S25="请假",成绩单!S25="旷考",成绩单!S25="休学"),0,IF(OR(AND($F25&lt;1,成绩单!S25&gt;=82),AND($F25=1,成绩单!S25&gt;=80),AND($F25&gt;1,成绩单!S25&gt;=78)),3,0))</f>
        <v>3</v>
      </c>
      <c r="T25" s="18">
        <f>IF(OR(成绩单!T25="作弊",成绩单!T25="请假",成绩单!T25="旷考",成绩单!T25="休学"),0,IF(OR(AND($F25&lt;1,成绩单!T25&gt;=90),AND($F25=1,成绩单!T25&gt;=85),AND($F25&gt;1,成绩单!T25&gt;=80)),0.5,0))</f>
        <v>0.5</v>
      </c>
      <c r="U25" s="18">
        <f>IF(OR(成绩单!U25="作弊",成绩单!U25="请假",成绩单!U25="旷考",成绩单!U25="休学"),0,IF(OR(AND($F25&lt;1,成绩单!U25&gt;=90),AND($F25=1,成绩单!U25&gt;=85),AND($F25&gt;1,成绩单!U25&gt;=80)),0.5,0))</f>
        <v>0.5</v>
      </c>
      <c r="V25" s="18">
        <f>IF(OR(成绩单!V25="作弊",成绩单!V25="请假",成绩单!V25="旷考",成绩单!V25="休学"),0,IF(OR(AND($F25&lt;1,成绩单!V25&gt;=90),AND($F25=1,成绩单!V25&gt;=85),AND($F25&gt;1,成绩单!V25&gt;=80)),0.5,0))</f>
        <v>0.5</v>
      </c>
      <c r="W25" s="18">
        <f>IF(OR(成绩单!W25="作弊",成绩单!W25="请假",成绩单!W25="旷考",成绩单!W25="休学"),0,IF(OR(AND($F25&lt;1,成绩单!W25&gt;=90),AND($F25=1,成绩单!W25&gt;=85),AND($F25&gt;1,成绩单!W25&gt;=80)),0.5,0))</f>
        <v>0.5</v>
      </c>
      <c r="X25" s="18">
        <f>IF(OR(成绩单!X25="作弊",成绩单!X25="请假",成绩单!X25="旷考",成绩单!X25="休学"),0,IF(OR(AND($F25&lt;1,成绩单!X25&gt;=90),AND($F25=1,成绩单!X25&gt;=85),AND($F25&gt;1,成绩单!X25&gt;=80)),0.5,0))</f>
        <v>0.5</v>
      </c>
      <c r="Y25" s="18">
        <f>IF(OR(成绩单!Y25="作弊",成绩单!Y25="请假",成绩单!Y25="旷考",成绩单!Y25="休学"),0,IF(OR(AND($F25&lt;1,成绩单!Y25&gt;=90),AND($F25=1,成绩单!Y25&gt;=85),AND($F25&gt;1,成绩单!Y25&gt;=80)),0.5,0))</f>
        <v>0</v>
      </c>
      <c r="Z25" s="18">
        <f>IF(OR(成绩单!Z25="作弊",成绩单!Z25="请假",成绩单!Z25="旷考",成绩单!Z25="休学"),0,IF(OR(AND($F25&lt;1,成绩单!Z25&gt;=90),AND($F25=1,成绩单!Z25&gt;=85),AND($F25&gt;1,成绩单!Z25&gt;=80)),0.5,0))</f>
        <v>0.5</v>
      </c>
      <c r="AA25" s="18">
        <f>IF(OR(成绩单!AA25="作弊",成绩单!AA25="请假",成绩单!AA25="旷考",成绩单!AA25="休学"),0,IF(OR(AND($F25&lt;1,成绩单!AA25&gt;=90),AND($F25=1,成绩单!AA25&gt;=85),AND($F25&gt;1,成绩单!AA25&gt;=80)),0.5,0))</f>
        <v>0</v>
      </c>
      <c r="AB25" s="25">
        <f>IF(OR(成绩单!AB25="作弊",成绩单!AB25="请假",成绩单!AB25="旷考",成绩单!AB25="休学"),0,IF(OR(AND($F25&lt;1,成绩单!AB25&gt;=85),AND($F25=1,成绩单!AB25&gt;=82),AND($F25&gt;1,成绩单!AB25&gt;=80)),3,0))</f>
        <v>3</v>
      </c>
      <c r="AC25" s="25">
        <f>IF(OR(成绩单!AC25="作弊",成绩单!AC25="请假",成绩单!AC25="旷考",成绩单!AC25="休学"),0,IF(OR(AND($F25&lt;1,成绩单!AC25&gt;=85),AND($F25=1,成绩单!AC25&gt;=82),AND($F25&gt;1,成绩单!AC25&gt;=80)),3,0))</f>
        <v>0</v>
      </c>
      <c r="AD25" s="18">
        <f>IF(OR(成绩单!AD25="作弊",成绩单!AD25="请假",成绩单!AD25="旷考",成绩单!AD25="休学"),0,IF(OR(AND($F25&lt;1,成绩单!AD25&gt;=90),AND($F25=1,成绩单!AD25&gt;=85),AND($F25&gt;1,成绩单!AD25&gt;=80)),0.5,0))</f>
        <v>0</v>
      </c>
      <c r="AE25" s="18">
        <f>IF(OR(成绩单!AE25="作弊",成绩单!AE25="请假",成绩单!AE25="旷考",成绩单!AE25="休学"),0,IF(OR(AND($F25&lt;1,成绩单!AE25&gt;=90),AND($F25=1,成绩单!AE25&gt;=85),AND($F25&gt;1,成绩单!AE25&gt;=80)),0.5,0))</f>
        <v>0</v>
      </c>
      <c r="AF25" s="18">
        <f>IF(OR(成绩单!AF25="作弊",成绩单!AF25="请假",成绩单!AF25="旷考",成绩单!AF25="休学"),0,IF(OR(AND($F25&lt;1,成绩单!AF25&gt;=90),AND($F25=1,成绩单!AF25&gt;=85),AND($F25&gt;1,成绩单!AF25&gt;=80)),0.5,0))</f>
        <v>0</v>
      </c>
      <c r="AG25" s="18">
        <f>IF(OR(成绩单!AG25="作弊",成绩单!AG25="请假",成绩单!AG25="旷考",成绩单!AG25="休学"),0,IF(OR(AND($F25&lt;1,成绩单!AG25&gt;=90),AND($F25=1,成绩单!AG25&gt;=85),AND($F25&gt;1,成绩单!AG25&gt;=80)),0.5,0))</f>
        <v>0</v>
      </c>
      <c r="AH25" s="18">
        <f>IF(OR(成绩单!AH25="作弊",成绩单!AH25="请假",成绩单!AH25="旷考",成绩单!AH25="休学"),0,IF(OR(AND($F25&lt;1,成绩单!AH25&gt;=90),AND($F25=1,成绩单!AH25&gt;=85),AND($F25&gt;1,成绩单!AH25&gt;=80)),0.5,0))</f>
        <v>0</v>
      </c>
      <c r="AI25" s="18">
        <f>IF(OR(成绩单!AI25="作弊",成绩单!AI25="请假",成绩单!AI25="旷考",成绩单!AI25="休学"),0,IF(OR(AND($F25&lt;1,成绩单!AI25&gt;=90),AND($F25=1,成绩单!AI25&gt;=85),AND($F25&gt;1,成绩单!AI25&gt;=80)),0.5,0))</f>
        <v>0</v>
      </c>
      <c r="AJ25" s="18">
        <f>IF(OR(成绩单!AJ25="作弊",成绩单!AJ25="请假",成绩单!AJ25="旷考",成绩单!AJ25="休学"),0,IF(OR(AND($F25&lt;1,成绩单!AJ25&gt;=90),AND($F25=1,成绩单!AJ25&gt;=85),AND($F25&gt;1,成绩单!AJ25&gt;=80)),0.5,0))</f>
        <v>0</v>
      </c>
      <c r="AK25" s="18">
        <f>IF(OR(成绩单!AK25="作弊",成绩单!AK25="请假",成绩单!AK25="旷考",成绩单!AK25="休学"),0,IF(OR(AND($F25&lt;1,成绩单!AK25&gt;=90),AND($F25=1,成绩单!AK25&gt;=85),AND($F25&gt;1,成绩单!AK25&gt;=80)),0.5,0))</f>
        <v>0</v>
      </c>
      <c r="AL25" s="18">
        <f>IF(OR(成绩单!AL25="作弊",成绩单!AL25="请假",成绩单!AL25="旷考",成绩单!AL25="休学"),0,IF(OR(AND($F25&lt;1,成绩单!AL25&gt;=90),AND($F25=1,成绩单!AL25&gt;=85),AND($F25&gt;1,成绩单!AL25&gt;=80)),0.5,0))</f>
        <v>0</v>
      </c>
      <c r="AM25" s="18">
        <f>IF(OR(成绩单!AM25="作弊",成绩单!AM25="请假",成绩单!AM25="旷考",成绩单!AM25="休学"),0,IF(OR(AND($F25&lt;1,成绩单!AM25&gt;=90),AND($F25=1,成绩单!AM25&gt;=85),AND($F25&gt;1,成绩单!AM25&gt;=80)),0.5,0))</f>
        <v>0</v>
      </c>
      <c r="AN25" s="18"/>
      <c r="AO25" s="18"/>
      <c r="AP25" s="30"/>
      <c r="AQ25" s="30"/>
    </row>
    <row r="26" ht="18.75" customHeight="1" spans="1:43">
      <c r="A26" s="17"/>
      <c r="B26" s="18"/>
      <c r="C26" s="18"/>
      <c r="D26" s="18">
        <f t="shared" si="5"/>
        <v>11.5</v>
      </c>
      <c r="E26" s="18">
        <f t="shared" si="6"/>
        <v>8.5</v>
      </c>
      <c r="F26" s="18">
        <f>成绩单!F26</f>
        <v>0</v>
      </c>
      <c r="G26" s="18" t="str">
        <f>成绩单!G26</f>
        <v>叶子文</v>
      </c>
      <c r="H26" s="18">
        <f>IF(OR(成绩单!H26="作弊",成绩单!H26="请假",成绩单!H26="旷考",成绩单!H26="休学"),0,IF(OR(AND($F26&lt;1,成绩单!H26&gt;=90),AND($F26=1,成绩单!H26&gt;=85),AND($F26&gt;1,成绩单!H26&gt;=80)),0.5,0))</f>
        <v>0.5</v>
      </c>
      <c r="I26" s="18">
        <f>IF(OR(成绩单!I26="作弊",成绩单!I26="请假",成绩单!I26="旷考",成绩单!I26="休学"),0,IF(OR(AND($F26&lt;1,成绩单!I26&gt;=90),AND($F26=1,成绩单!I26&gt;=85),AND($F26&gt;1,成绩单!I26&gt;=80)),0.5,0))</f>
        <v>0.5</v>
      </c>
      <c r="J26" s="25">
        <f>IF(OR(成绩单!J26="作弊",成绩单!J26="请假",成绩单!J26="旷考",成绩单!J26="休学"),0,IF(OR(AND($F26&lt;1,成绩单!J26&gt;=80),AND($F26=1,成绩单!J26&gt;=77.5),AND($F26&gt;1,成绩单!J26&gt;=75)),3,0))</f>
        <v>3</v>
      </c>
      <c r="K26" s="25">
        <f>IF(OR(成绩单!K26="作弊",成绩单!K26="请假",成绩单!K26="旷考",成绩单!K26="休学"),0,IF(OR(AND($F26&lt;1,成绩单!K26&gt;=80),AND($F26=1,成绩单!K26&gt;=77.5),AND($F26&gt;1,成绩单!K26&gt;=75)),3,0))</f>
        <v>0</v>
      </c>
      <c r="L26" s="18">
        <f>IF(OR(成绩单!L26="作弊",成绩单!L26="请假",成绩单!L26="旷考",成绩单!L26="休学"),0,IF(OR(AND($F26&lt;1,成绩单!L26&gt;=90),AND($F26=1,成绩单!L26&gt;=85),AND($F26&gt;1,成绩单!L26&gt;=80)),0.5,0))</f>
        <v>0</v>
      </c>
      <c r="M26" s="18">
        <f>IF(OR(成绩单!M26="作弊",成绩单!M26="请假",成绩单!M26="旷考",成绩单!M26="休学"),0,IF(OR(AND($F26&lt;1,成绩单!M26&gt;=90),AND($F26=1,成绩单!M26&gt;=85),AND($F26&gt;1,成绩单!M26&gt;=80)),0.5,0))</f>
        <v>0</v>
      </c>
      <c r="N26" s="18">
        <f>IF(OR(成绩单!N26="作弊",成绩单!N26="请假",成绩单!N26="旷考",成绩单!N26="休学"),0,IF(OR(AND($F26&lt;1,成绩单!N26&gt;=90),AND($F26=1,成绩单!N26&gt;=85),AND($F26&gt;1,成绩单!N26&gt;=80)),0.5,0))</f>
        <v>0.5</v>
      </c>
      <c r="O26" s="18">
        <f>IF(OR(成绩单!O26="作弊",成绩单!O26="请假",成绩单!O26="旷考",成绩单!O26="休学"),0,IF(OR(AND($F26&lt;1,成绩单!O26&gt;=90),AND($F26=1,成绩单!O26&gt;=85),AND($F26&gt;1,成绩单!O26&gt;=80)),0.5,0))</f>
        <v>0.5</v>
      </c>
      <c r="P26" s="18">
        <f>IF(OR(成绩单!P26="作弊",成绩单!P26="请假",成绩单!P26="旷考",成绩单!P26="休学"),0,IF(OR(AND($F26&lt;1,成绩单!P26&gt;=90),AND($F26=1,成绩单!P26&gt;=85),AND($F26&gt;1,成绩单!P26&gt;=80)),0.5,0))</f>
        <v>0.5</v>
      </c>
      <c r="Q26" s="18">
        <f>IF(OR(成绩单!Q26="作弊",成绩单!Q26="请假",成绩单!Q26="旷考",成绩单!Q26="休学"),0,IF(OR(AND($F26&lt;1,成绩单!Q26&gt;=90),AND($F26=1,成绩单!Q26&gt;=85),AND($F26&gt;1,成绩单!Q26&gt;=80)),0.5,0))</f>
        <v>0</v>
      </c>
      <c r="R26" s="25">
        <f>IF(OR(成绩单!R26="作弊",成绩单!R26="请假",成绩单!R26="旷考",成绩单!R26="休学"),0,IF(OR(AND($F26&lt;1,成绩单!R26&gt;=82),AND($F26=1,成绩单!R26&gt;=80),AND($F26&gt;1,成绩单!R26&gt;=78)),3,0))</f>
        <v>3</v>
      </c>
      <c r="S26" s="25">
        <f>IF(OR(成绩单!S26="作弊",成绩单!S26="请假",成绩单!S26="旷考",成绩单!S26="休学"),0,IF(OR(AND($F26&lt;1,成绩单!S26&gt;=82),AND($F26=1,成绩单!S26&gt;=80),AND($F26&gt;1,成绩单!S26&gt;=78)),3,0))</f>
        <v>3</v>
      </c>
      <c r="T26" s="18">
        <f>IF(OR(成绩单!T26="作弊",成绩单!T26="请假",成绩单!T26="旷考",成绩单!T26="休学"),0,IF(OR(AND($F26&lt;1,成绩单!T26&gt;=90),AND($F26=1,成绩单!T26&gt;=85),AND($F26&gt;1,成绩单!T26&gt;=80)),0.5,0))</f>
        <v>0</v>
      </c>
      <c r="U26" s="18">
        <f>IF(OR(成绩单!U26="作弊",成绩单!U26="请假",成绩单!U26="旷考",成绩单!U26="休学"),0,IF(OR(AND($F26&lt;1,成绩单!U26&gt;=90),AND($F26=1,成绩单!U26&gt;=85),AND($F26&gt;1,成绩单!U26&gt;=80)),0.5,0))</f>
        <v>0</v>
      </c>
      <c r="V26" s="18">
        <f>IF(OR(成绩单!V26="作弊",成绩单!V26="请假",成绩单!V26="旷考",成绩单!V26="休学"),0,IF(OR(AND($F26&lt;1,成绩单!V26&gt;=90),AND($F26=1,成绩单!V26&gt;=85),AND($F26&gt;1,成绩单!V26&gt;=80)),0.5,0))</f>
        <v>0.5</v>
      </c>
      <c r="W26" s="18">
        <f>IF(OR(成绩单!W26="作弊",成绩单!W26="请假",成绩单!W26="旷考",成绩单!W26="休学"),0,IF(OR(AND($F26&lt;1,成绩单!W26&gt;=90),AND($F26=1,成绩单!W26&gt;=85),AND($F26&gt;1,成绩单!W26&gt;=80)),0.5,0))</f>
        <v>0.5</v>
      </c>
      <c r="X26" s="18">
        <f>IF(OR(成绩单!X26="作弊",成绩单!X26="请假",成绩单!X26="旷考",成绩单!X26="休学"),0,IF(OR(AND($F26&lt;1,成绩单!X26&gt;=90),AND($F26=1,成绩单!X26&gt;=85),AND($F26&gt;1,成绩单!X26&gt;=80)),0.5,0))</f>
        <v>0.5</v>
      </c>
      <c r="Y26" s="18">
        <f>IF(OR(成绩单!Y26="作弊",成绩单!Y26="请假",成绩单!Y26="旷考",成绩单!Y26="休学"),0,IF(OR(AND($F26&lt;1,成绩单!Y26&gt;=90),AND($F26=1,成绩单!Y26&gt;=85),AND($F26&gt;1,成绩单!Y26&gt;=80)),0.5,0))</f>
        <v>0.5</v>
      </c>
      <c r="Z26" s="18">
        <f>IF(OR(成绩单!Z26="作弊",成绩单!Z26="请假",成绩单!Z26="旷考",成绩单!Z26="休学"),0,IF(OR(AND($F26&lt;1,成绩单!Z26&gt;=90),AND($F26=1,成绩单!Z26&gt;=85),AND($F26&gt;1,成绩单!Z26&gt;=80)),0.5,0))</f>
        <v>0</v>
      </c>
      <c r="AA26" s="18">
        <f>IF(OR(成绩单!AA26="作弊",成绩单!AA26="请假",成绩单!AA26="旷考",成绩单!AA26="休学"),0,IF(OR(AND($F26&lt;1,成绩单!AA26&gt;=90),AND($F26=1,成绩单!AA26&gt;=85),AND($F26&gt;1,成绩单!AA26&gt;=80)),0.5,0))</f>
        <v>0.5</v>
      </c>
      <c r="AB26" s="25">
        <f>IF(OR(成绩单!AB26="作弊",成绩单!AB26="请假",成绩单!AB26="旷考",成绩单!AB26="休学"),0,IF(OR(AND($F26&lt;1,成绩单!AB26&gt;=85),AND($F26=1,成绩单!AB26&gt;=82),AND($F26&gt;1,成绩单!AB26&gt;=80)),3,0))</f>
        <v>3</v>
      </c>
      <c r="AC26" s="25">
        <f>IF(OR(成绩单!AC26="作弊",成绩单!AC26="请假",成绩单!AC26="旷考",成绩单!AC26="休学"),0,IF(OR(AND($F26&lt;1,成绩单!AC26&gt;=85),AND($F26=1,成绩单!AC26&gt;=82),AND($F26&gt;1,成绩单!AC26&gt;=80)),3,0))</f>
        <v>3</v>
      </c>
      <c r="AD26" s="18">
        <f>IF(OR(成绩单!AD26="作弊",成绩单!AD26="请假",成绩单!AD26="旷考",成绩单!AD26="休学"),0,IF(OR(AND($F26&lt;1,成绩单!AD26&gt;=90),AND($F26=1,成绩单!AD26&gt;=85),AND($F26&gt;1,成绩单!AD26&gt;=80)),0.5,0))</f>
        <v>0</v>
      </c>
      <c r="AE26" s="18">
        <f>IF(OR(成绩单!AE26="作弊",成绩单!AE26="请假",成绩单!AE26="旷考",成绩单!AE26="休学"),0,IF(OR(AND($F26&lt;1,成绩单!AE26&gt;=90),AND($F26=1,成绩单!AE26&gt;=85),AND($F26&gt;1,成绩单!AE26&gt;=80)),0.5,0))</f>
        <v>0</v>
      </c>
      <c r="AF26" s="18">
        <f>IF(OR(成绩单!AF26="作弊",成绩单!AF26="请假",成绩单!AF26="旷考",成绩单!AF26="休学"),0,IF(OR(AND($F26&lt;1,成绩单!AF26&gt;=90),AND($F26=1,成绩单!AF26&gt;=85),AND($F26&gt;1,成绩单!AF26&gt;=80)),0.5,0))</f>
        <v>0</v>
      </c>
      <c r="AG26" s="18">
        <f>IF(OR(成绩单!AG26="作弊",成绩单!AG26="请假",成绩单!AG26="旷考",成绩单!AG26="休学"),0,IF(OR(AND($F26&lt;1,成绩单!AG26&gt;=90),AND($F26=1,成绩单!AG26&gt;=85),AND($F26&gt;1,成绩单!AG26&gt;=80)),0.5,0))</f>
        <v>0</v>
      </c>
      <c r="AH26" s="18">
        <f>IF(OR(成绩单!AH26="作弊",成绩单!AH26="请假",成绩单!AH26="旷考",成绩单!AH26="休学"),0,IF(OR(AND($F26&lt;1,成绩单!AH26&gt;=90),AND($F26=1,成绩单!AH26&gt;=85),AND($F26&gt;1,成绩单!AH26&gt;=80)),0.5,0))</f>
        <v>0</v>
      </c>
      <c r="AI26" s="18">
        <f>IF(OR(成绩单!AI26="作弊",成绩单!AI26="请假",成绩单!AI26="旷考",成绩单!AI26="休学"),0,IF(OR(AND($F26&lt;1,成绩单!AI26&gt;=90),AND($F26=1,成绩单!AI26&gt;=85),AND($F26&gt;1,成绩单!AI26&gt;=80)),0.5,0))</f>
        <v>0</v>
      </c>
      <c r="AJ26" s="18">
        <f>IF(OR(成绩单!AJ26="作弊",成绩单!AJ26="请假",成绩单!AJ26="旷考",成绩单!AJ26="休学"),0,IF(OR(AND($F26&lt;1,成绩单!AJ26&gt;=90),AND($F26=1,成绩单!AJ26&gt;=85),AND($F26&gt;1,成绩单!AJ26&gt;=80)),0.5,0))</f>
        <v>0</v>
      </c>
      <c r="AK26" s="18">
        <f>IF(OR(成绩单!AK26="作弊",成绩单!AK26="请假",成绩单!AK26="旷考",成绩单!AK26="休学"),0,IF(OR(AND($F26&lt;1,成绩单!AK26&gt;=90),AND($F26=1,成绩单!AK26&gt;=85),AND($F26&gt;1,成绩单!AK26&gt;=80)),0.5,0))</f>
        <v>0</v>
      </c>
      <c r="AL26" s="18">
        <f>IF(OR(成绩单!AL26="作弊",成绩单!AL26="请假",成绩单!AL26="旷考",成绩单!AL26="休学"),0,IF(OR(AND($F26&lt;1,成绩单!AL26&gt;=90),AND($F26=1,成绩单!AL26&gt;=85),AND($F26&gt;1,成绩单!AL26&gt;=80)),0.5,0))</f>
        <v>0</v>
      </c>
      <c r="AM26" s="18">
        <f>IF(OR(成绩单!AM26="作弊",成绩单!AM26="请假",成绩单!AM26="旷考",成绩单!AM26="休学"),0,IF(OR(AND($F26&lt;1,成绩单!AM26&gt;=90),AND($F26=1,成绩单!AM26&gt;=85),AND($F26&gt;1,成绩单!AM26&gt;=80)),0.5,0))</f>
        <v>0</v>
      </c>
      <c r="AN26" s="18"/>
      <c r="AO26" s="18"/>
      <c r="AP26" s="30"/>
      <c r="AQ26" s="30"/>
    </row>
    <row r="27" ht="18.75" customHeight="1" spans="1:43">
      <c r="A27" s="17"/>
      <c r="B27" s="18"/>
      <c r="C27" s="18"/>
      <c r="D27" s="18">
        <f t="shared" si="5"/>
        <v>12</v>
      </c>
      <c r="E27" s="18">
        <f t="shared" si="6"/>
        <v>6</v>
      </c>
      <c r="F27" s="18">
        <f>成绩单!F27</f>
        <v>1</v>
      </c>
      <c r="G27" s="18" t="str">
        <f>成绩单!G27</f>
        <v>王恩志</v>
      </c>
      <c r="H27" s="18">
        <f>IF(OR(成绩单!H27="作弊",成绩单!H27="请假",成绩单!H27="旷考",成绩单!H27="休学"),0,IF(OR(AND($F27&lt;1,成绩单!H27&gt;=90),AND($F27=1,成绩单!H27&gt;=85),AND($F27&gt;1,成绩单!H27&gt;=80)),0.5,0))</f>
        <v>0.5</v>
      </c>
      <c r="I27" s="18">
        <f>IF(OR(成绩单!I27="作弊",成绩单!I27="请假",成绩单!I27="旷考",成绩单!I27="休学"),0,IF(OR(AND($F27&lt;1,成绩单!I27&gt;=90),AND($F27=1,成绩单!I27&gt;=85),AND($F27&gt;1,成绩单!I27&gt;=80)),0.5,0))</f>
        <v>0.5</v>
      </c>
      <c r="J27" s="25">
        <f>IF(OR(成绩单!J27="作弊",成绩单!J27="请假",成绩单!J27="旷考",成绩单!J27="休学"),0,IF(OR(AND($F27&lt;1,成绩单!J27&gt;=80),AND($F27=1,成绩单!J27&gt;=77.5),AND($F27&gt;1,成绩单!J27&gt;=75)),3,0))</f>
        <v>3</v>
      </c>
      <c r="K27" s="25">
        <f>IF(OR(成绩单!K27="作弊",成绩单!K27="请假",成绩单!K27="旷考",成绩单!K27="休学"),0,IF(OR(AND($F27&lt;1,成绩单!K27&gt;=80),AND($F27=1,成绩单!K27&gt;=77.5),AND($F27&gt;1,成绩单!K27&gt;=75)),3,0))</f>
        <v>0</v>
      </c>
      <c r="L27" s="18">
        <f>IF(OR(成绩单!L27="作弊",成绩单!L27="请假",成绩单!L27="旷考",成绩单!L27="休学"),0,IF(OR(AND($F27&lt;1,成绩单!L27&gt;=90),AND($F27=1,成绩单!L27&gt;=85),AND($F27&gt;1,成绩单!L27&gt;=80)),0.5,0))</f>
        <v>0.5</v>
      </c>
      <c r="M27" s="18">
        <f>IF(OR(成绩单!M27="作弊",成绩单!M27="请假",成绩单!M27="旷考",成绩单!M27="休学"),0,IF(OR(AND($F27&lt;1,成绩单!M27&gt;=90),AND($F27=1,成绩单!M27&gt;=85),AND($F27&gt;1,成绩单!M27&gt;=80)),0.5,0))</f>
        <v>0.5</v>
      </c>
      <c r="N27" s="18">
        <f>IF(OR(成绩单!N27="作弊",成绩单!N27="请假",成绩单!N27="旷考",成绩单!N27="休学"),0,IF(OR(AND($F27&lt;1,成绩单!N27&gt;=90),AND($F27=1,成绩单!N27&gt;=85),AND($F27&gt;1,成绩单!N27&gt;=80)),0.5,0))</f>
        <v>0.5</v>
      </c>
      <c r="O27" s="18">
        <f>IF(OR(成绩单!O27="作弊",成绩单!O27="请假",成绩单!O27="旷考",成绩单!O27="休学"),0,IF(OR(AND($F27&lt;1,成绩单!O27&gt;=90),AND($F27=1,成绩单!O27&gt;=85),AND($F27&gt;1,成绩单!O27&gt;=80)),0.5,0))</f>
        <v>0.5</v>
      </c>
      <c r="P27" s="18">
        <f>IF(OR(成绩单!P27="作弊",成绩单!P27="请假",成绩单!P27="旷考",成绩单!P27="休学"),0,IF(OR(AND($F27&lt;1,成绩单!P27&gt;=90),AND($F27=1,成绩单!P27&gt;=85),AND($F27&gt;1,成绩单!P27&gt;=80)),0.5,0))</f>
        <v>0.5</v>
      </c>
      <c r="Q27" s="18">
        <f>IF(OR(成绩单!Q27="作弊",成绩单!Q27="请假",成绩单!Q27="旷考",成绩单!Q27="休学"),0,IF(OR(AND($F27&lt;1,成绩单!Q27&gt;=90),AND($F27=1,成绩单!Q27&gt;=85),AND($F27&gt;1,成绩单!Q27&gt;=80)),0.5,0))</f>
        <v>0.5</v>
      </c>
      <c r="R27" s="25">
        <f>IF(OR(成绩单!R27="作弊",成绩单!R27="请假",成绩单!R27="旷考",成绩单!R27="休学"),0,IF(OR(AND($F27&lt;1,成绩单!R27&gt;=82),AND($F27=1,成绩单!R27&gt;=80),AND($F27&gt;1,成绩单!R27&gt;=78)),3,0))</f>
        <v>3</v>
      </c>
      <c r="S27" s="25">
        <f>IF(OR(成绩单!S27="作弊",成绩单!S27="请假",成绩单!S27="旷考",成绩单!S27="休学"),0,IF(OR(AND($F27&lt;1,成绩单!S27&gt;=82),AND($F27=1,成绩单!S27&gt;=80),AND($F27&gt;1,成绩单!S27&gt;=78)),3,0))</f>
        <v>3</v>
      </c>
      <c r="T27" s="18">
        <f>IF(OR(成绩单!T27="作弊",成绩单!T27="请假",成绩单!T27="旷考",成绩单!T27="休学"),0,IF(OR(AND($F27&lt;1,成绩单!T27&gt;=90),AND($F27=1,成绩单!T27&gt;=85),AND($F27&gt;1,成绩单!T27&gt;=80)),0.5,0))</f>
        <v>0</v>
      </c>
      <c r="U27" s="18">
        <f>IF(OR(成绩单!U27="作弊",成绩单!U27="请假",成绩单!U27="旷考",成绩单!U27="休学"),0,IF(OR(AND($F27&lt;1,成绩单!U27&gt;=90),AND($F27=1,成绩单!U27&gt;=85),AND($F27&gt;1,成绩单!U27&gt;=80)),0.5,0))</f>
        <v>0</v>
      </c>
      <c r="V27" s="18">
        <f>IF(OR(成绩单!V27="作弊",成绩单!V27="请假",成绩单!V27="旷考",成绩单!V27="休学"),0,IF(OR(AND($F27&lt;1,成绩单!V27&gt;=90),AND($F27=1,成绩单!V27&gt;=85),AND($F27&gt;1,成绩单!V27&gt;=80)),0.5,0))</f>
        <v>0</v>
      </c>
      <c r="W27" s="18">
        <f>IF(OR(成绩单!W27="作弊",成绩单!W27="请假",成绩单!W27="旷考",成绩单!W27="休学"),0,IF(OR(AND($F27&lt;1,成绩单!W27&gt;=90),AND($F27=1,成绩单!W27&gt;=85),AND($F27&gt;1,成绩单!W27&gt;=80)),0.5,0))</f>
        <v>0.5</v>
      </c>
      <c r="X27" s="18">
        <f>IF(OR(成绩单!X27="作弊",成绩单!X27="请假",成绩单!X27="旷考",成绩单!X27="休学"),0,IF(OR(AND($F27&lt;1,成绩单!X27&gt;=90),AND($F27=1,成绩单!X27&gt;=85),AND($F27&gt;1,成绩单!X27&gt;=80)),0.5,0))</f>
        <v>0.5</v>
      </c>
      <c r="Y27" s="18">
        <f>IF(OR(成绩单!Y27="作弊",成绩单!Y27="请假",成绩单!Y27="旷考",成绩单!Y27="休学"),0,IF(OR(AND($F27&lt;1,成绩单!Y27&gt;=90),AND($F27=1,成绩单!Y27&gt;=85),AND($F27&gt;1,成绩单!Y27&gt;=80)),0.5,0))</f>
        <v>0</v>
      </c>
      <c r="Z27" s="18">
        <f>IF(OR(成绩单!Z27="作弊",成绩单!Z27="请假",成绩单!Z27="旷考",成绩单!Z27="休学"),0,IF(OR(AND($F27&lt;1,成绩单!Z27&gt;=90),AND($F27=1,成绩单!Z27&gt;=85),AND($F27&gt;1,成绩单!Z27&gt;=80)),0.5,0))</f>
        <v>0.5</v>
      </c>
      <c r="AA27" s="18">
        <f>IF(OR(成绩单!AA27="作弊",成绩单!AA27="请假",成绩单!AA27="旷考",成绩单!AA27="休学"),0,IF(OR(AND($F27&lt;1,成绩单!AA27&gt;=90),AND($F27=1,成绩单!AA27&gt;=85),AND($F27&gt;1,成绩单!AA27&gt;=80)),0.5,0))</f>
        <v>0.5</v>
      </c>
      <c r="AB27" s="25">
        <f>IF(OR(成绩单!AB27="作弊",成绩单!AB27="请假",成绩单!AB27="旷考",成绩单!AB27="休学"),0,IF(OR(AND($F27&lt;1,成绩单!AB27&gt;=85),AND($F27=1,成绩单!AB27&gt;=82),AND($F27&gt;1,成绩单!AB27&gt;=80)),3,0))</f>
        <v>3</v>
      </c>
      <c r="AC27" s="25">
        <f>IF(OR(成绩单!AC27="作弊",成绩单!AC27="请假",成绩单!AC27="旷考",成绩单!AC27="休学"),0,IF(OR(AND($F27&lt;1,成绩单!AC27&gt;=85),AND($F27=1,成绩单!AC27&gt;=82),AND($F27&gt;1,成绩单!AC27&gt;=80)),3,0))</f>
        <v>0</v>
      </c>
      <c r="AD27" s="18">
        <f>IF(OR(成绩单!AD27="作弊",成绩单!AD27="请假",成绩单!AD27="旷考",成绩单!AD27="休学"),0,IF(OR(AND($F27&lt;1,成绩单!AD27&gt;=90),AND($F27=1,成绩单!AD27&gt;=85),AND($F27&gt;1,成绩单!AD27&gt;=80)),0.5,0))</f>
        <v>0</v>
      </c>
      <c r="AE27" s="18">
        <f>IF(OR(成绩单!AE27="作弊",成绩单!AE27="请假",成绩单!AE27="旷考",成绩单!AE27="休学"),0,IF(OR(AND($F27&lt;1,成绩单!AE27&gt;=90),AND($F27=1,成绩单!AE27&gt;=85),AND($F27&gt;1,成绩单!AE27&gt;=80)),0.5,0))</f>
        <v>0</v>
      </c>
      <c r="AF27" s="18">
        <f>IF(OR(成绩单!AF27="作弊",成绩单!AF27="请假",成绩单!AF27="旷考",成绩单!AF27="休学"),0,IF(OR(AND($F27&lt;1,成绩单!AF27&gt;=90),AND($F27=1,成绩单!AF27&gt;=85),AND($F27&gt;1,成绩单!AF27&gt;=80)),0.5,0))</f>
        <v>0</v>
      </c>
      <c r="AG27" s="18">
        <f>IF(OR(成绩单!AG27="作弊",成绩单!AG27="请假",成绩单!AG27="旷考",成绩单!AG27="休学"),0,IF(OR(AND($F27&lt;1,成绩单!AG27&gt;=90),AND($F27=1,成绩单!AG27&gt;=85),AND($F27&gt;1,成绩单!AG27&gt;=80)),0.5,0))</f>
        <v>0</v>
      </c>
      <c r="AH27" s="18">
        <f>IF(OR(成绩单!AH27="作弊",成绩单!AH27="请假",成绩单!AH27="旷考",成绩单!AH27="休学"),0,IF(OR(AND($F27&lt;1,成绩单!AH27&gt;=90),AND($F27=1,成绩单!AH27&gt;=85),AND($F27&gt;1,成绩单!AH27&gt;=80)),0.5,0))</f>
        <v>0</v>
      </c>
      <c r="AI27" s="18">
        <f>IF(OR(成绩单!AI27="作弊",成绩单!AI27="请假",成绩单!AI27="旷考",成绩单!AI27="休学"),0,IF(OR(AND($F27&lt;1,成绩单!AI27&gt;=90),AND($F27=1,成绩单!AI27&gt;=85),AND($F27&gt;1,成绩单!AI27&gt;=80)),0.5,0))</f>
        <v>0</v>
      </c>
      <c r="AJ27" s="18">
        <f>IF(OR(成绩单!AJ27="作弊",成绩单!AJ27="请假",成绩单!AJ27="旷考",成绩单!AJ27="休学"),0,IF(OR(AND($F27&lt;1,成绩单!AJ27&gt;=90),AND($F27=1,成绩单!AJ27&gt;=85),AND($F27&gt;1,成绩单!AJ27&gt;=80)),0.5,0))</f>
        <v>0</v>
      </c>
      <c r="AK27" s="18">
        <f>IF(OR(成绩单!AK27="作弊",成绩单!AK27="请假",成绩单!AK27="旷考",成绩单!AK27="休学"),0,IF(OR(AND($F27&lt;1,成绩单!AK27&gt;=90),AND($F27=1,成绩单!AK27&gt;=85),AND($F27&gt;1,成绩单!AK27&gt;=80)),0.5,0))</f>
        <v>0</v>
      </c>
      <c r="AL27" s="18">
        <f>IF(OR(成绩单!AL27="作弊",成绩单!AL27="请假",成绩单!AL27="旷考",成绩单!AL27="休学"),0,IF(OR(AND($F27&lt;1,成绩单!AL27&gt;=90),AND($F27=1,成绩单!AL27&gt;=85),AND($F27&gt;1,成绩单!AL27&gt;=80)),0.5,0))</f>
        <v>0</v>
      </c>
      <c r="AM27" s="18">
        <f>IF(OR(成绩单!AM27="作弊",成绩单!AM27="请假",成绩单!AM27="旷考",成绩单!AM27="休学"),0,IF(OR(AND($F27&lt;1,成绩单!AM27&gt;=90),AND($F27=1,成绩单!AM27&gt;=85),AND($F27&gt;1,成绩单!AM27&gt;=80)),0.5,0))</f>
        <v>0</v>
      </c>
      <c r="AN27" s="18"/>
      <c r="AO27" s="18"/>
      <c r="AP27" s="30"/>
      <c r="AQ27" s="30"/>
    </row>
    <row r="28" ht="18.75" customHeight="1" spans="1:43">
      <c r="A28" s="17"/>
      <c r="B28" s="18"/>
      <c r="C28" s="18"/>
      <c r="D28" s="18">
        <f t="shared" si="5"/>
        <v>13</v>
      </c>
      <c r="E28" s="18">
        <f t="shared" si="6"/>
        <v>5.5</v>
      </c>
      <c r="F28" s="18">
        <f>成绩单!F28</f>
        <v>1</v>
      </c>
      <c r="G28" s="18" t="str">
        <f>成绩单!G28</f>
        <v>王学文</v>
      </c>
      <c r="H28" s="18">
        <f>IF(OR(成绩单!H28="作弊",成绩单!H28="请假",成绩单!H28="旷考",成绩单!H28="休学"),0,IF(OR(AND($F28&lt;1,成绩单!H28&gt;=90),AND($F28=1,成绩单!H28&gt;=85),AND($F28&gt;1,成绩单!H28&gt;=80)),0.5,0))</f>
        <v>0.5</v>
      </c>
      <c r="I28" s="18">
        <f>IF(OR(成绩单!I28="作弊",成绩单!I28="请假",成绩单!I28="旷考",成绩单!I28="休学"),0,IF(OR(AND($F28&lt;1,成绩单!I28&gt;=90),AND($F28=1,成绩单!I28&gt;=85),AND($F28&gt;1,成绩单!I28&gt;=80)),0.5,0))</f>
        <v>0.5</v>
      </c>
      <c r="J28" s="25">
        <f>IF(OR(成绩单!J28="作弊",成绩单!J28="请假",成绩单!J28="旷考",成绩单!J28="休学"),0,IF(OR(AND($F28&lt;1,成绩单!J28&gt;=80),AND($F28=1,成绩单!J28&gt;=77.5),AND($F28&gt;1,成绩单!J28&gt;=75)),3,0))</f>
        <v>3</v>
      </c>
      <c r="K28" s="25">
        <f>IF(OR(成绩单!K28="作弊",成绩单!K28="请假",成绩单!K28="旷考",成绩单!K28="休学"),0,IF(OR(AND($F28&lt;1,成绩单!K28&gt;=80),AND($F28=1,成绩单!K28&gt;=77.5),AND($F28&gt;1,成绩单!K28&gt;=75)),3,0))</f>
        <v>0</v>
      </c>
      <c r="L28" s="18">
        <f>IF(OR(成绩单!L28="作弊",成绩单!L28="请假",成绩单!L28="旷考",成绩单!L28="休学"),0,IF(OR(AND($F28&lt;1,成绩单!L28&gt;=90),AND($F28=1,成绩单!L28&gt;=85),AND($F28&gt;1,成绩单!L28&gt;=80)),0.5,0))</f>
        <v>0.5</v>
      </c>
      <c r="M28" s="18">
        <f>IF(OR(成绩单!M28="作弊",成绩单!M28="请假",成绩单!M28="旷考",成绩单!M28="休学"),0,IF(OR(AND($F28&lt;1,成绩单!M28&gt;=90),AND($F28=1,成绩单!M28&gt;=85),AND($F28&gt;1,成绩单!M28&gt;=80)),0.5,0))</f>
        <v>0.5</v>
      </c>
      <c r="N28" s="18">
        <f>IF(OR(成绩单!N28="作弊",成绩单!N28="请假",成绩单!N28="旷考",成绩单!N28="休学"),0,IF(OR(AND($F28&lt;1,成绩单!N28&gt;=90),AND($F28=1,成绩单!N28&gt;=85),AND($F28&gt;1,成绩单!N28&gt;=80)),0.5,0))</f>
        <v>0.5</v>
      </c>
      <c r="O28" s="18">
        <f>IF(OR(成绩单!O28="作弊",成绩单!O28="请假",成绩单!O28="旷考",成绩单!O28="休学"),0,IF(OR(AND($F28&lt;1,成绩单!O28&gt;=90),AND($F28=1,成绩单!O28&gt;=85),AND($F28&gt;1,成绩单!O28&gt;=80)),0.5,0))</f>
        <v>0</v>
      </c>
      <c r="P28" s="18">
        <f>IF(OR(成绩单!P28="作弊",成绩单!P28="请假",成绩单!P28="旷考",成绩单!P28="休学"),0,IF(OR(AND($F28&lt;1,成绩单!P28&gt;=90),AND($F28=1,成绩单!P28&gt;=85),AND($F28&gt;1,成绩单!P28&gt;=80)),0.5,0))</f>
        <v>0.5</v>
      </c>
      <c r="Q28" s="18">
        <f>IF(OR(成绩单!Q28="作弊",成绩单!Q28="请假",成绩单!Q28="旷考",成绩单!Q28="休学"),0,IF(OR(AND($F28&lt;1,成绩单!Q28&gt;=90),AND($F28=1,成绩单!Q28&gt;=85),AND($F28&gt;1,成绩单!Q28&gt;=80)),0.5,0))</f>
        <v>0.5</v>
      </c>
      <c r="R28" s="25">
        <f>IF(OR(成绩单!R28="作弊",成绩单!R28="请假",成绩单!R28="旷考",成绩单!R28="休学"),0,IF(OR(AND($F28&lt;1,成绩单!R28&gt;=82),AND($F28=1,成绩单!R28&gt;=80),AND($F28&gt;1,成绩单!R28&gt;=78)),3,0))</f>
        <v>3</v>
      </c>
      <c r="S28" s="25">
        <f>IF(OR(成绩单!S28="作弊",成绩单!S28="请假",成绩单!S28="旷考",成绩单!S28="休学"),0,IF(OR(AND($F28&lt;1,成绩单!S28&gt;=82),AND($F28=1,成绩单!S28&gt;=80),AND($F28&gt;1,成绩单!S28&gt;=78)),3,0))</f>
        <v>3</v>
      </c>
      <c r="T28" s="18">
        <f>IF(OR(成绩单!T28="作弊",成绩单!T28="请假",成绩单!T28="旷考",成绩单!T28="休学"),0,IF(OR(AND($F28&lt;1,成绩单!T28&gt;=90),AND($F28=1,成绩单!T28&gt;=85),AND($F28&gt;1,成绩单!T28&gt;=80)),0.5,0))</f>
        <v>0.5</v>
      </c>
      <c r="U28" s="18">
        <f>IF(OR(成绩单!U28="作弊",成绩单!U28="请假",成绩单!U28="旷考",成绩单!U28="休学"),0,IF(OR(AND($F28&lt;1,成绩单!U28&gt;=90),AND($F28=1,成绩单!U28&gt;=85),AND($F28&gt;1,成绩单!U28&gt;=80)),0.5,0))</f>
        <v>0</v>
      </c>
      <c r="V28" s="18">
        <f>IF(OR(成绩单!V28="作弊",成绩单!V28="请假",成绩单!V28="旷考",成绩单!V28="休学"),0,IF(OR(AND($F28&lt;1,成绩单!V28&gt;=90),AND($F28=1,成绩单!V28&gt;=85),AND($F28&gt;1,成绩单!V28&gt;=80)),0.5,0))</f>
        <v>0.5</v>
      </c>
      <c r="W28" s="18">
        <f>IF(OR(成绩单!W28="作弊",成绩单!W28="请假",成绩单!W28="旷考",成绩单!W28="休学"),0,IF(OR(AND($F28&lt;1,成绩单!W28&gt;=90),AND($F28=1,成绩单!W28&gt;=85),AND($F28&gt;1,成绩单!W28&gt;=80)),0.5,0))</f>
        <v>0.5</v>
      </c>
      <c r="X28" s="18">
        <f>IF(OR(成绩单!X28="作弊",成绩单!X28="请假",成绩单!X28="旷考",成绩单!X28="休学"),0,IF(OR(AND($F28&lt;1,成绩单!X28&gt;=90),AND($F28=1,成绩单!X28&gt;=85),AND($F28&gt;1,成绩单!X28&gt;=80)),0.5,0))</f>
        <v>0.5</v>
      </c>
      <c r="Y28" s="18">
        <f>IF(OR(成绩单!Y28="作弊",成绩单!Y28="请假",成绩单!Y28="旷考",成绩单!Y28="休学"),0,IF(OR(AND($F28&lt;1,成绩单!Y28&gt;=90),AND($F28=1,成绩单!Y28&gt;=85),AND($F28&gt;1,成绩单!Y28&gt;=80)),0.5,0))</f>
        <v>0.5</v>
      </c>
      <c r="Z28" s="18">
        <f>IF(OR(成绩单!Z28="作弊",成绩单!Z28="请假",成绩单!Z28="旷考",成绩单!Z28="休学"),0,IF(OR(AND($F28&lt;1,成绩单!Z28&gt;=90),AND($F28=1,成绩单!Z28&gt;=85),AND($F28&gt;1,成绩单!Z28&gt;=80)),0.5,0))</f>
        <v>0.5</v>
      </c>
      <c r="AA28" s="18">
        <f>IF(OR(成绩单!AA28="作弊",成绩单!AA28="请假",成绩单!AA28="旷考",成绩单!AA28="休学"),0,IF(OR(AND($F28&lt;1,成绩单!AA28&gt;=90),AND($F28=1,成绩单!AA28&gt;=85),AND($F28&gt;1,成绩单!AA28&gt;=80)),0.5,0))</f>
        <v>0</v>
      </c>
      <c r="AB28" s="25">
        <f>IF(OR(成绩单!AB28="作弊",成绩单!AB28="请假",成绩单!AB28="旷考",成绩单!AB28="休学"),0,IF(OR(AND($F28&lt;1,成绩单!AB28&gt;=85),AND($F28=1,成绩单!AB28&gt;=82),AND($F28&gt;1,成绩单!AB28&gt;=80)),3,0))</f>
        <v>3</v>
      </c>
      <c r="AC28" s="25">
        <f>IF(OR(成绩单!AC28="作弊",成绩单!AC28="请假",成绩单!AC28="旷考",成绩单!AC28="休学"),0,IF(OR(AND($F28&lt;1,成绩单!AC28&gt;=85),AND($F28=1,成绩单!AC28&gt;=82),AND($F28&gt;1,成绩单!AC28&gt;=80)),3,0))</f>
        <v>0</v>
      </c>
      <c r="AD28" s="18">
        <f>IF(OR(成绩单!AD28="作弊",成绩单!AD28="请假",成绩单!AD28="旷考",成绩单!AD28="休学"),0,IF(OR(AND($F28&lt;1,成绩单!AD28&gt;=90),AND($F28=1,成绩单!AD28&gt;=85),AND($F28&gt;1,成绩单!AD28&gt;=80)),0.5,0))</f>
        <v>0</v>
      </c>
      <c r="AE28" s="18">
        <f>IF(OR(成绩单!AE28="作弊",成绩单!AE28="请假",成绩单!AE28="旷考",成绩单!AE28="休学"),0,IF(OR(AND($F28&lt;1,成绩单!AE28&gt;=90),AND($F28=1,成绩单!AE28&gt;=85),AND($F28&gt;1,成绩单!AE28&gt;=80)),0.5,0))</f>
        <v>0</v>
      </c>
      <c r="AF28" s="18">
        <f>IF(OR(成绩单!AF28="作弊",成绩单!AF28="请假",成绩单!AF28="旷考",成绩单!AF28="休学"),0,IF(OR(AND($F28&lt;1,成绩单!AF28&gt;=90),AND($F28=1,成绩单!AF28&gt;=85),AND($F28&gt;1,成绩单!AF28&gt;=80)),0.5,0))</f>
        <v>0</v>
      </c>
      <c r="AG28" s="18">
        <f>IF(OR(成绩单!AG28="作弊",成绩单!AG28="请假",成绩单!AG28="旷考",成绩单!AG28="休学"),0,IF(OR(AND($F28&lt;1,成绩单!AG28&gt;=90),AND($F28=1,成绩单!AG28&gt;=85),AND($F28&gt;1,成绩单!AG28&gt;=80)),0.5,0))</f>
        <v>0</v>
      </c>
      <c r="AH28" s="18">
        <f>IF(OR(成绩单!AH28="作弊",成绩单!AH28="请假",成绩单!AH28="旷考",成绩单!AH28="休学"),0,IF(OR(AND($F28&lt;1,成绩单!AH28&gt;=90),AND($F28=1,成绩单!AH28&gt;=85),AND($F28&gt;1,成绩单!AH28&gt;=80)),0.5,0))</f>
        <v>0</v>
      </c>
      <c r="AI28" s="18">
        <f>IF(OR(成绩单!AI28="作弊",成绩单!AI28="请假",成绩单!AI28="旷考",成绩单!AI28="休学"),0,IF(OR(AND($F28&lt;1,成绩单!AI28&gt;=90),AND($F28=1,成绩单!AI28&gt;=85),AND($F28&gt;1,成绩单!AI28&gt;=80)),0.5,0))</f>
        <v>0</v>
      </c>
      <c r="AJ28" s="18">
        <f>IF(OR(成绩单!AJ28="作弊",成绩单!AJ28="请假",成绩单!AJ28="旷考",成绩单!AJ28="休学"),0,IF(OR(AND($F28&lt;1,成绩单!AJ28&gt;=90),AND($F28=1,成绩单!AJ28&gt;=85),AND($F28&gt;1,成绩单!AJ28&gt;=80)),0.5,0))</f>
        <v>0</v>
      </c>
      <c r="AK28" s="18">
        <f>IF(OR(成绩单!AK28="作弊",成绩单!AK28="请假",成绩单!AK28="旷考",成绩单!AK28="休学"),0,IF(OR(AND($F28&lt;1,成绩单!AK28&gt;=90),AND($F28=1,成绩单!AK28&gt;=85),AND($F28&gt;1,成绩单!AK28&gt;=80)),0.5,0))</f>
        <v>0</v>
      </c>
      <c r="AL28" s="18">
        <f>IF(OR(成绩单!AL28="作弊",成绩单!AL28="请假",成绩单!AL28="旷考",成绩单!AL28="休学"),0,IF(OR(AND($F28&lt;1,成绩单!AL28&gt;=90),AND($F28=1,成绩单!AL28&gt;=85),AND($F28&gt;1,成绩单!AL28&gt;=80)),0.5,0))</f>
        <v>0</v>
      </c>
      <c r="AM28" s="18">
        <f>IF(OR(成绩单!AM28="作弊",成绩单!AM28="请假",成绩单!AM28="旷考",成绩单!AM28="休学"),0,IF(OR(AND($F28&lt;1,成绩单!AM28&gt;=90),AND($F28=1,成绩单!AM28&gt;=85),AND($F28&gt;1,成绩单!AM28&gt;=80)),0.5,0))</f>
        <v>0</v>
      </c>
      <c r="AN28" s="18"/>
      <c r="AO28" s="18"/>
      <c r="AP28" s="30"/>
      <c r="AQ28" s="30"/>
    </row>
    <row r="29" s="1" customFormat="1" ht="18.75" customHeight="1" spans="1:203">
      <c r="A29" s="17"/>
      <c r="B29" s="18" t="s">
        <v>26</v>
      </c>
      <c r="C29" s="18"/>
      <c r="D29" s="18">
        <f t="shared" si="5"/>
        <v>13</v>
      </c>
      <c r="E29" s="18">
        <f t="shared" si="6"/>
        <v>6</v>
      </c>
      <c r="F29" s="19">
        <f>MAX(F23:F28)</f>
        <v>1</v>
      </c>
      <c r="G29" s="18">
        <f>成绩单!G29</f>
        <v>0</v>
      </c>
      <c r="H29" s="18">
        <f>IF(OR(成绩单!H29="作弊",成绩单!H29="请假",成绩单!H29="旷考",成绩单!H29="休学"),0,IF(OR(AND($F29&lt;1,成绩单!H29&gt;=90),AND($F29=1,成绩单!H29&gt;=85),AND($F29&gt;1,成绩单!H29&gt;=80)),0.5,0))</f>
        <v>0.5</v>
      </c>
      <c r="I29" s="18">
        <f>IF(OR(成绩单!I29="作弊",成绩单!I29="请假",成绩单!I29="旷考",成绩单!I29="休学"),0,IF(OR(AND($F29&lt;1,成绩单!I29&gt;=90),AND($F29=1,成绩单!I29&gt;=85),AND($F29&gt;1,成绩单!I29&gt;=80)),0.5,0))</f>
        <v>0.5</v>
      </c>
      <c r="J29" s="25">
        <f>IF(OR(成绩单!J29="作弊",成绩单!J29="请假",成绩单!J29="旷考",成绩单!J29="休学"),0,IF(OR(AND($F29&lt;1,成绩单!J29&gt;=80),AND($F29=1,成绩单!J29&gt;=77.5),AND($F29&gt;1,成绩单!J29&gt;=75)),3,0))</f>
        <v>3</v>
      </c>
      <c r="K29" s="25">
        <f>IF(OR(成绩单!K29="作弊",成绩单!K29="请假",成绩单!K29="旷考",成绩单!K29="休学"),0,IF(OR(AND($F29&lt;1,成绩单!K29&gt;=80),AND($F29=1,成绩单!K29&gt;=77.5),AND($F29&gt;1,成绩单!K29&gt;=75)),3,0))</f>
        <v>0</v>
      </c>
      <c r="L29" s="18">
        <f>IF(OR(成绩单!L29="作弊",成绩单!L29="请假",成绩单!L29="旷考",成绩单!L29="休学"),0,IF(OR(AND($F29&lt;1,成绩单!L29&gt;=90),AND($F29=1,成绩单!L29&gt;=85),AND($F29&gt;1,成绩单!L29&gt;=80)),0.5,0))</f>
        <v>0.5</v>
      </c>
      <c r="M29" s="18">
        <f>IF(OR(成绩单!M29="作弊",成绩单!M29="请假",成绩单!M29="旷考",成绩单!M29="休学"),0,IF(OR(AND($F29&lt;1,成绩单!M29&gt;=90),AND($F29=1,成绩单!M29&gt;=85),AND($F29&gt;1,成绩单!M29&gt;=80)),0.5,0))</f>
        <v>0.5</v>
      </c>
      <c r="N29" s="18">
        <f>IF(OR(成绩单!N29="作弊",成绩单!N29="请假",成绩单!N29="旷考",成绩单!N29="休学"),0,IF(OR(AND($F29&lt;1,成绩单!N29&gt;=90),AND($F29=1,成绩单!N29&gt;=85),AND($F29&gt;1,成绩单!N29&gt;=80)),0.5,0))</f>
        <v>0.5</v>
      </c>
      <c r="O29" s="18">
        <f>IF(OR(成绩单!O29="作弊",成绩单!O29="请假",成绩单!O29="旷考",成绩单!O29="休学"),0,IF(OR(AND($F29&lt;1,成绩单!O29&gt;=90),AND($F29=1,成绩单!O29&gt;=85),AND($F29&gt;1,成绩单!O29&gt;=80)),0.5,0))</f>
        <v>0</v>
      </c>
      <c r="P29" s="18">
        <f>IF(OR(成绩单!P29="作弊",成绩单!P29="请假",成绩单!P29="旷考",成绩单!P29="休学"),0,IF(OR(AND($F29&lt;1,成绩单!P29&gt;=90),AND($F29=1,成绩单!P29&gt;=85),AND($F29&gt;1,成绩单!P29&gt;=80)),0.5,0))</f>
        <v>0.5</v>
      </c>
      <c r="Q29" s="18">
        <f>IF(OR(成绩单!Q29="作弊",成绩单!Q29="请假",成绩单!Q29="旷考",成绩单!Q29="休学"),0,IF(OR(AND($F29&lt;1,成绩单!Q29&gt;=90),AND($F29=1,成绩单!Q29&gt;=85),AND($F29&gt;1,成绩单!Q29&gt;=80)),0.5,0))</f>
        <v>0.5</v>
      </c>
      <c r="R29" s="25">
        <f>IF(OR(成绩单!R29="作弊",成绩单!R29="请假",成绩单!R29="旷考",成绩单!R29="休学"),0,IF(OR(AND($F29&lt;1,成绩单!R29&gt;=82),AND($F29=1,成绩单!R29&gt;=80),AND($F29&gt;1,成绩单!R29&gt;=78)),3,0))</f>
        <v>3</v>
      </c>
      <c r="S29" s="25">
        <f>IF(OR(成绩单!S29="作弊",成绩单!S29="请假",成绩单!S29="旷考",成绩单!S29="休学"),0,IF(OR(AND($F29&lt;1,成绩单!S29&gt;=82),AND($F29=1,成绩单!S29&gt;=80),AND($F29&gt;1,成绩单!S29&gt;=78)),3,0))</f>
        <v>3</v>
      </c>
      <c r="T29" s="18">
        <f>IF(OR(成绩单!T29="作弊",成绩单!T29="请假",成绩单!T29="旷考",成绩单!T29="休学"),0,IF(OR(AND($F29&lt;1,成绩单!T29&gt;=90),AND($F29=1,成绩单!T29&gt;=85),AND($F29&gt;1,成绩单!T29&gt;=80)),0.5,0))</f>
        <v>0.5</v>
      </c>
      <c r="U29" s="18">
        <f>IF(OR(成绩单!U29="作弊",成绩单!U29="请假",成绩单!U29="旷考",成绩单!U29="休学"),0,IF(OR(AND($F29&lt;1,成绩单!U29&gt;=90),AND($F29=1,成绩单!U29&gt;=85),AND($F29&gt;1,成绩单!U29&gt;=80)),0.5,0))</f>
        <v>0</v>
      </c>
      <c r="V29" s="18">
        <f>IF(OR(成绩单!V29="作弊",成绩单!V29="请假",成绩单!V29="旷考",成绩单!V29="休学"),0,IF(OR(AND($F29&lt;1,成绩单!V29&gt;=90),AND($F29=1,成绩单!V29&gt;=85),AND($F29&gt;1,成绩单!V29&gt;=80)),0.5,0))</f>
        <v>0.5</v>
      </c>
      <c r="W29" s="18">
        <f>IF(OR(成绩单!W29="作弊",成绩单!W29="请假",成绩单!W29="旷考",成绩单!W29="休学"),0,IF(OR(AND($F29&lt;1,成绩单!W29&gt;=90),AND($F29=1,成绩单!W29&gt;=85),AND($F29&gt;1,成绩单!W29&gt;=80)),0.5,0))</f>
        <v>0.5</v>
      </c>
      <c r="X29" s="18">
        <f>IF(OR(成绩单!X29="作弊",成绩单!X29="请假",成绩单!X29="旷考",成绩单!X29="休学"),0,IF(OR(AND($F29&lt;1,成绩单!X29&gt;=90),AND($F29=1,成绩单!X29&gt;=85),AND($F29&gt;1,成绩单!X29&gt;=80)),0.5,0))</f>
        <v>0.5</v>
      </c>
      <c r="Y29" s="18">
        <f>IF(OR(成绩单!Y29="作弊",成绩单!Y29="请假",成绩单!Y29="旷考",成绩单!Y29="休学"),0,IF(OR(AND($F29&lt;1,成绩单!Y29&gt;=90),AND($F29=1,成绩单!Y29&gt;=85),AND($F29&gt;1,成绩单!Y29&gt;=80)),0.5,0))</f>
        <v>0.5</v>
      </c>
      <c r="Z29" s="18">
        <f>IF(OR(成绩单!Z29="作弊",成绩单!Z29="请假",成绩单!Z29="旷考",成绩单!Z29="休学"),0,IF(OR(AND($F29&lt;1,成绩单!Z29&gt;=90),AND($F29=1,成绩单!Z29&gt;=85),AND($F29&gt;1,成绩单!Z29&gt;=80)),0.5,0))</f>
        <v>0.5</v>
      </c>
      <c r="AA29" s="18">
        <f>IF(OR(成绩单!AA29="作弊",成绩单!AA29="请假",成绩单!AA29="旷考",成绩单!AA29="休学"),0,IF(OR(AND($F29&lt;1,成绩单!AA29&gt;=90),AND($F29=1,成绩单!AA29&gt;=85),AND($F29&gt;1,成绩单!AA29&gt;=80)),0.5,0))</f>
        <v>0.5</v>
      </c>
      <c r="AB29" s="25">
        <f>IF(OR(成绩单!AB29="作弊",成绩单!AB29="请假",成绩单!AB29="旷考",成绩单!AB29="休学"),0,IF(OR(AND($F29&lt;1,成绩单!AB29&gt;=85),AND($F29=1,成绩单!AB29&gt;=82),AND($F29&gt;1,成绩单!AB29&gt;=80)),3,0))</f>
        <v>3</v>
      </c>
      <c r="AC29" s="25">
        <f>IF(OR(成绩单!AC29="作弊",成绩单!AC29="请假",成绩单!AC29="旷考",成绩单!AC29="休学"),0,IF(OR(AND($F29&lt;1,成绩单!AC29&gt;=85),AND($F29=1,成绩单!AC29&gt;=82),AND($F29&gt;1,成绩单!AC29&gt;=80)),3,0))</f>
        <v>0</v>
      </c>
      <c r="AD29" s="18">
        <f>IF(OR(成绩单!AD29="作弊",成绩单!AD29="请假",成绩单!AD29="旷考",成绩单!AD29="休学"),0,IF(OR(AND($F29&lt;1,成绩单!AD29&gt;=90),AND($F29=1,成绩单!AD29&gt;=85),AND($F29&gt;1,成绩单!AD29&gt;=80)),0.5,0))</f>
        <v>0</v>
      </c>
      <c r="AE29" s="18">
        <f>IF(OR(成绩单!AE29="作弊",成绩单!AE29="请假",成绩单!AE29="旷考",成绩单!AE29="休学"),0,IF(OR(AND($F29&lt;1,成绩单!AE29&gt;=90),AND($F29=1,成绩单!AE29&gt;=85),AND($F29&gt;1,成绩单!AE29&gt;=80)),0.5,0))</f>
        <v>0</v>
      </c>
      <c r="AF29" s="18">
        <f>IF(OR(成绩单!AF29="作弊",成绩单!AF29="请假",成绩单!AF29="旷考",成绩单!AF29="休学"),0,IF(OR(AND($F29&lt;1,成绩单!AF29&gt;=90),AND($F29=1,成绩单!AF29&gt;=85),AND($F29&gt;1,成绩单!AF29&gt;=80)),0.5,0))</f>
        <v>0</v>
      </c>
      <c r="AG29" s="18">
        <f>IF(OR(成绩单!AG29="作弊",成绩单!AG29="请假",成绩单!AG29="旷考",成绩单!AG29="休学"),0,IF(OR(AND($F29&lt;1,成绩单!AG29&gt;=90),AND($F29=1,成绩单!AG29&gt;=85),AND($F29&gt;1,成绩单!AG29&gt;=80)),0.5,0))</f>
        <v>0</v>
      </c>
      <c r="AH29" s="18">
        <f>IF(OR(成绩单!AH29="作弊",成绩单!AH29="请假",成绩单!AH29="旷考",成绩单!AH29="休学"),0,IF(OR(AND($F29&lt;1,成绩单!AH29&gt;=90),AND($F29=1,成绩单!AH29&gt;=85),AND($F29&gt;1,成绩单!AH29&gt;=80)),0.5,0))</f>
        <v>0</v>
      </c>
      <c r="AI29" s="18">
        <f>IF(OR(成绩单!AI29="作弊",成绩单!AI29="请假",成绩单!AI29="旷考",成绩单!AI29="休学"),0,IF(OR(AND($F29&lt;1,成绩单!AI29&gt;=90),AND($F29=1,成绩单!AI29&gt;=85),AND($F29&gt;1,成绩单!AI29&gt;=80)),0.5,0))</f>
        <v>0</v>
      </c>
      <c r="AJ29" s="18">
        <f>IF(OR(成绩单!AJ29="作弊",成绩单!AJ29="请假",成绩单!AJ29="旷考",成绩单!AJ29="休学"),0,IF(OR(AND($F29&lt;1,成绩单!AJ29&gt;=90),AND($F29=1,成绩单!AJ29&gt;=85),AND($F29&gt;1,成绩单!AJ29&gt;=80)),0.5,0))</f>
        <v>0</v>
      </c>
      <c r="AK29" s="18">
        <f>IF(OR(成绩单!AK29="作弊",成绩单!AK29="请假",成绩单!AK29="旷考",成绩单!AK29="休学"),0,IF(OR(AND($F29&lt;1,成绩单!AK29&gt;=90),AND($F29=1,成绩单!AK29&gt;=85),AND($F29&gt;1,成绩单!AK29&gt;=80)),0.5,0))</f>
        <v>0</v>
      </c>
      <c r="AL29" s="18">
        <f>IF(OR(成绩单!AL29="作弊",成绩单!AL29="请假",成绩单!AL29="旷考",成绩单!AL29="休学"),0,IF(OR(AND($F29&lt;1,成绩单!AL29&gt;=90),AND($F29=1,成绩单!AL29&gt;=85),AND($F29&gt;1,成绩单!AL29&gt;=80)),0.5,0))</f>
        <v>0</v>
      </c>
      <c r="AM29" s="18">
        <f>IF(OR(成绩单!AM29="作弊",成绩单!AM29="请假",成绩单!AM29="旷考",成绩单!AM29="休学"),0,IF(OR(AND($F29&lt;1,成绩单!AM29&gt;=90),AND($F29=1,成绩单!AM29&gt;=85),AND($F29&gt;1,成绩单!AM29&gt;=80)),0.5,0))</f>
        <v>0</v>
      </c>
      <c r="AN29" s="18"/>
      <c r="AO29" s="18"/>
      <c r="AP29" s="18"/>
      <c r="AQ29" s="18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</row>
    <row r="30" ht="18.75" customHeight="1" spans="1:43">
      <c r="A30" s="17" t="s">
        <v>40</v>
      </c>
      <c r="B30" s="18"/>
      <c r="C30" s="18"/>
      <c r="D30" s="18">
        <f t="shared" si="5"/>
        <v>10.5</v>
      </c>
      <c r="E30" s="18">
        <f t="shared" si="6"/>
        <v>8</v>
      </c>
      <c r="F30" s="18">
        <f>成绩单!F30</f>
        <v>0</v>
      </c>
      <c r="G30" s="18" t="str">
        <f>成绩单!G30</f>
        <v>李学森</v>
      </c>
      <c r="H30" s="18">
        <f>IF(OR(成绩单!H30="作弊",成绩单!H30="请假",成绩单!H30="旷考",成绩单!H30="休学"),0,IF(OR(AND($F30&lt;1,成绩单!H30&gt;=90),AND($F30=1,成绩单!H30&gt;=85),AND($F30&gt;1,成绩单!H30&gt;=80)),0.5,0))</f>
        <v>0</v>
      </c>
      <c r="I30" s="18">
        <f>IF(OR(成绩单!I30="作弊",成绩单!I30="请假",成绩单!I30="旷考",成绩单!I30="休学"),0,IF(OR(AND($F30&lt;1,成绩单!I30&gt;=90),AND($F30=1,成绩单!I30&gt;=85),AND($F30&gt;1,成绩单!I30&gt;=80)),0.5,0))</f>
        <v>0</v>
      </c>
      <c r="J30" s="25">
        <f>IF(OR(成绩单!J30="作弊",成绩单!J30="请假",成绩单!J30="旷考",成绩单!J30="休学"),0,IF(OR(AND($F30&lt;1,成绩单!J30&gt;=80),AND($F30=1,成绩单!J30&gt;=77.5),AND($F30&gt;1,成绩单!J30&gt;=75)),3,0))</f>
        <v>3</v>
      </c>
      <c r="K30" s="25">
        <f>IF(OR(成绩单!K30="作弊",成绩单!K30="请假",成绩单!K30="旷考",成绩单!K30="休学"),0,IF(OR(AND($F30&lt;1,成绩单!K30&gt;=80),AND($F30=1,成绩单!K30&gt;=77.5),AND($F30&gt;1,成绩单!K30&gt;=75)),3,0))</f>
        <v>0</v>
      </c>
      <c r="L30" s="18">
        <f>IF(OR(成绩单!L30="作弊",成绩单!L30="请假",成绩单!L30="旷考",成绩单!L30="休学"),0,IF(OR(AND($F30&lt;1,成绩单!L30&gt;=90),AND($F30=1,成绩单!L30&gt;=85),AND($F30&gt;1,成绩单!L30&gt;=80)),0.5,0))</f>
        <v>0</v>
      </c>
      <c r="M30" s="18">
        <f>IF(OR(成绩单!M30="作弊",成绩单!M30="请假",成绩单!M30="旷考",成绩单!M30="休学"),0,IF(OR(AND($F30&lt;1,成绩单!M30&gt;=90),AND($F30=1,成绩单!M30&gt;=85),AND($F30&gt;1,成绩单!M30&gt;=80)),0.5,0))</f>
        <v>0.5</v>
      </c>
      <c r="N30" s="18">
        <f>IF(OR(成绩单!N30="作弊",成绩单!N30="请假",成绩单!N30="旷考",成绩单!N30="休学"),0,IF(OR(AND($F30&lt;1,成绩单!N30&gt;=90),AND($F30=1,成绩单!N30&gt;=85),AND($F30&gt;1,成绩单!N30&gt;=80)),0.5,0))</f>
        <v>0.5</v>
      </c>
      <c r="O30" s="18">
        <f>IF(OR(成绩单!O30="作弊",成绩单!O30="请假",成绩单!O30="旷考",成绩单!O30="休学"),0,IF(OR(AND($F30&lt;1,成绩单!O30&gt;=90),AND($F30=1,成绩单!O30&gt;=85),AND($F30&gt;1,成绩单!O30&gt;=80)),0.5,0))</f>
        <v>0</v>
      </c>
      <c r="P30" s="18">
        <f>IF(OR(成绩单!P30="作弊",成绩单!P30="请假",成绩单!P30="旷考",成绩单!P30="休学"),0,IF(OR(AND($F30&lt;1,成绩单!P30&gt;=90),AND($F30=1,成绩单!P30&gt;=85),AND($F30&gt;1,成绩单!P30&gt;=80)),0.5,0))</f>
        <v>0.5</v>
      </c>
      <c r="Q30" s="18">
        <f>IF(OR(成绩单!Q30="作弊",成绩单!Q30="请假",成绩单!Q30="旷考",成绩单!Q30="休学"),0,IF(OR(AND($F30&lt;1,成绩单!Q30&gt;=90),AND($F30=1,成绩单!Q30&gt;=85),AND($F30&gt;1,成绩单!Q30&gt;=80)),0.5,0))</f>
        <v>0.5</v>
      </c>
      <c r="R30" s="25">
        <f>IF(OR(成绩单!R30="作弊",成绩单!R30="请假",成绩单!R30="旷考",成绩单!R30="休学"),0,IF(OR(AND($F30&lt;1,成绩单!R30&gt;=82),AND($F30=1,成绩单!R30&gt;=80),AND($F30&gt;1,成绩单!R30&gt;=78)),3,0))</f>
        <v>3</v>
      </c>
      <c r="S30" s="25">
        <f>IF(OR(成绩单!S30="作弊",成绩单!S30="请假",成绩单!S30="旷考",成绩单!S30="休学"),0,IF(OR(AND($F30&lt;1,成绩单!S30&gt;=82),AND($F30=1,成绩单!S30&gt;=80),AND($F30&gt;1,成绩单!S30&gt;=78)),3,0))</f>
        <v>3</v>
      </c>
      <c r="T30" s="18">
        <f>IF(OR(成绩单!T30="作弊",成绩单!T30="请假",成绩单!T30="旷考",成绩单!T30="休学"),0,IF(OR(AND($F30&lt;1,成绩单!T30&gt;=90),AND($F30=1,成绩单!T30&gt;=85),AND($F30&gt;1,成绩单!T30&gt;=80)),0.5,0))</f>
        <v>0</v>
      </c>
      <c r="U30" s="18">
        <f>IF(OR(成绩单!U30="作弊",成绩单!U30="请假",成绩单!U30="旷考",成绩单!U30="休学"),0,IF(OR(AND($F30&lt;1,成绩单!U30&gt;=90),AND($F30=1,成绩单!U30&gt;=85),AND($F30&gt;1,成绩单!U30&gt;=80)),0.5,0))</f>
        <v>0</v>
      </c>
      <c r="V30" s="18">
        <f>IF(OR(成绩单!V30="作弊",成绩单!V30="请假",成绩单!V30="旷考",成绩单!V30="休学"),0,IF(OR(AND($F30&lt;1,成绩单!V30&gt;=90),AND($F30=1,成绩单!V30&gt;=85),AND($F30&gt;1,成绩单!V30&gt;=80)),0.5,0))</f>
        <v>0.5</v>
      </c>
      <c r="W30" s="18">
        <f>IF(OR(成绩单!W30="作弊",成绩单!W30="请假",成绩单!W30="旷考",成绩单!W30="休学"),0,IF(OR(AND($F30&lt;1,成绩单!W30&gt;=90),AND($F30=1,成绩单!W30&gt;=85),AND($F30&gt;1,成绩单!W30&gt;=80)),0.5,0))</f>
        <v>0</v>
      </c>
      <c r="X30" s="18">
        <f>IF(OR(成绩单!X30="作弊",成绩单!X30="请假",成绩单!X30="旷考",成绩单!X30="休学"),0,IF(OR(AND($F30&lt;1,成绩单!X30&gt;=90),AND($F30=1,成绩单!X30&gt;=85),AND($F30&gt;1,成绩单!X30&gt;=80)),0.5,0))</f>
        <v>0</v>
      </c>
      <c r="Y30" s="18">
        <f>IF(OR(成绩单!Y30="作弊",成绩单!Y30="请假",成绩单!Y30="旷考",成绩单!Y30="休学"),0,IF(OR(AND($F30&lt;1,成绩单!Y30&gt;=90),AND($F30=1,成绩单!Y30&gt;=85),AND($F30&gt;1,成绩单!Y30&gt;=80)),0.5,0))</f>
        <v>0.5</v>
      </c>
      <c r="Z30" s="18">
        <f>IF(OR(成绩单!Z30="作弊",成绩单!Z30="请假",成绩单!Z30="旷考",成绩单!Z30="休学"),0,IF(OR(AND($F30&lt;1,成绩单!Z30&gt;=90),AND($F30=1,成绩单!Z30&gt;=85),AND($F30&gt;1,成绩单!Z30&gt;=80)),0.5,0))</f>
        <v>0</v>
      </c>
      <c r="AA30" s="18">
        <f>IF(OR(成绩单!AA30="作弊",成绩单!AA30="请假",成绩单!AA30="旷考",成绩单!AA30="休学"),0,IF(OR(AND($F30&lt;1,成绩单!AA30&gt;=90),AND($F30=1,成绩单!AA30&gt;=85),AND($F30&gt;1,成绩单!AA30&gt;=80)),0.5,0))</f>
        <v>0.5</v>
      </c>
      <c r="AB30" s="25">
        <f>IF(OR(成绩单!AB30="作弊",成绩单!AB30="请假",成绩单!AB30="旷考",成绩单!AB30="休学"),0,IF(OR(AND($F30&lt;1,成绩单!AB30&gt;=85),AND($F30=1,成绩单!AB30&gt;=82),AND($F30&gt;1,成绩单!AB30&gt;=80)),3,0))</f>
        <v>3</v>
      </c>
      <c r="AC30" s="25">
        <f>IF(OR(成绩单!AC30="作弊",成绩单!AC30="请假",成绩单!AC30="旷考",成绩单!AC30="休学"),0,IF(OR(AND($F30&lt;1,成绩单!AC30&gt;=85),AND($F30=1,成绩单!AC30&gt;=82),AND($F30&gt;1,成绩单!AC30&gt;=80)),3,0))</f>
        <v>3</v>
      </c>
      <c r="AD30" s="18">
        <f>IF(OR(成绩单!AD30="作弊",成绩单!AD30="请假",成绩单!AD30="旷考",成绩单!AD30="休学"),0,IF(OR(AND($F30&lt;1,成绩单!AD30&gt;=90),AND($F30=1,成绩单!AD30&gt;=85),AND($F30&gt;1,成绩单!AD30&gt;=80)),0.5,0))</f>
        <v>0</v>
      </c>
      <c r="AE30" s="18">
        <f>IF(OR(成绩单!AE30="作弊",成绩单!AE30="请假",成绩单!AE30="旷考",成绩单!AE30="休学"),0,IF(OR(AND($F30&lt;1,成绩单!AE30&gt;=90),AND($F30=1,成绩单!AE30&gt;=85),AND($F30&gt;1,成绩单!AE30&gt;=80)),0.5,0))</f>
        <v>0</v>
      </c>
      <c r="AF30" s="18">
        <f>IF(OR(成绩单!AF30="作弊",成绩单!AF30="请假",成绩单!AF30="旷考",成绩单!AF30="休学"),0,IF(OR(AND($F30&lt;1,成绩单!AF30&gt;=90),AND($F30=1,成绩单!AF30&gt;=85),AND($F30&gt;1,成绩单!AF30&gt;=80)),0.5,0))</f>
        <v>0</v>
      </c>
      <c r="AG30" s="18">
        <f>IF(OR(成绩单!AG30="作弊",成绩单!AG30="请假",成绩单!AG30="旷考",成绩单!AG30="休学"),0,IF(OR(AND($F30&lt;1,成绩单!AG30&gt;=90),AND($F30=1,成绩单!AG30&gt;=85),AND($F30&gt;1,成绩单!AG30&gt;=80)),0.5,0))</f>
        <v>0</v>
      </c>
      <c r="AH30" s="18">
        <f>IF(OR(成绩单!AH30="作弊",成绩单!AH30="请假",成绩单!AH30="旷考",成绩单!AH30="休学"),0,IF(OR(AND($F30&lt;1,成绩单!AH30&gt;=90),AND($F30=1,成绩单!AH30&gt;=85),AND($F30&gt;1,成绩单!AH30&gt;=80)),0.5,0))</f>
        <v>0</v>
      </c>
      <c r="AI30" s="18">
        <f>IF(OR(成绩单!AI30="作弊",成绩单!AI30="请假",成绩单!AI30="旷考",成绩单!AI30="休学"),0,IF(OR(AND($F30&lt;1,成绩单!AI30&gt;=90),AND($F30=1,成绩单!AI30&gt;=85),AND($F30&gt;1,成绩单!AI30&gt;=80)),0.5,0))</f>
        <v>0</v>
      </c>
      <c r="AJ30" s="18">
        <f>IF(OR(成绩单!AJ30="作弊",成绩单!AJ30="请假",成绩单!AJ30="旷考",成绩单!AJ30="休学"),0,IF(OR(AND($F30&lt;1,成绩单!AJ30&gt;=90),AND($F30=1,成绩单!AJ30&gt;=85),AND($F30&gt;1,成绩单!AJ30&gt;=80)),0.5,0))</f>
        <v>0</v>
      </c>
      <c r="AK30" s="18">
        <f>IF(OR(成绩单!AK30="作弊",成绩单!AK30="请假",成绩单!AK30="旷考",成绩单!AK30="休学"),0,IF(OR(AND($F30&lt;1,成绩单!AK30&gt;=90),AND($F30=1,成绩单!AK30&gt;=85),AND($F30&gt;1,成绩单!AK30&gt;=80)),0.5,0))</f>
        <v>0</v>
      </c>
      <c r="AL30" s="18">
        <f>IF(OR(成绩单!AL30="作弊",成绩单!AL30="请假",成绩单!AL30="旷考",成绩单!AL30="休学"),0,IF(OR(AND($F30&lt;1,成绩单!AL30&gt;=90),AND($F30=1,成绩单!AL30&gt;=85),AND($F30&gt;1,成绩单!AL30&gt;=80)),0.5,0))</f>
        <v>0</v>
      </c>
      <c r="AM30" s="18">
        <f>IF(OR(成绩单!AM30="作弊",成绩单!AM30="请假",成绩单!AM30="旷考",成绩单!AM30="休学"),0,IF(OR(AND($F30&lt;1,成绩单!AM30&gt;=90),AND($F30=1,成绩单!AM30&gt;=85),AND($F30&gt;1,成绩单!AM30&gt;=80)),0.5,0))</f>
        <v>0</v>
      </c>
      <c r="AN30" s="18"/>
      <c r="AO30" s="18"/>
      <c r="AP30" s="30"/>
      <c r="AQ30" s="30"/>
    </row>
    <row r="31" ht="18.75" customHeight="1" spans="1:43">
      <c r="A31" s="17"/>
      <c r="B31" s="18"/>
      <c r="C31" s="18"/>
      <c r="D31" s="18">
        <f t="shared" si="5"/>
        <v>13</v>
      </c>
      <c r="E31" s="18">
        <f t="shared" si="6"/>
        <v>0.5</v>
      </c>
      <c r="F31" s="18">
        <f>成绩单!F31</f>
        <v>0</v>
      </c>
      <c r="G31" s="18" t="str">
        <f>成绩单!G31</f>
        <v>陈冠廷</v>
      </c>
      <c r="H31" s="18">
        <f>IF(OR(成绩单!H31="作弊",成绩单!H31="请假",成绩单!H31="旷考",成绩单!H31="休学"),0,IF(OR(AND($F31&lt;1,成绩单!H31&gt;=90),AND($F31=1,成绩单!H31&gt;=85),AND($F31&gt;1,成绩单!H31&gt;=80)),0.5,0))</f>
        <v>0.5</v>
      </c>
      <c r="I31" s="18">
        <f>IF(OR(成绩单!I31="作弊",成绩单!I31="请假",成绩单!I31="旷考",成绩单!I31="休学"),0,IF(OR(AND($F31&lt;1,成绩单!I31&gt;=90),AND($F31=1,成绩单!I31&gt;=85),AND($F31&gt;1,成绩单!I31&gt;=80)),0.5,0))</f>
        <v>0</v>
      </c>
      <c r="J31" s="25">
        <f>IF(OR(成绩单!J31="作弊",成绩单!J31="请假",成绩单!J31="旷考",成绩单!J31="休学"),0,IF(OR(AND($F31&lt;1,成绩单!J31&gt;=80),AND($F31=1,成绩单!J31&gt;=77.5),AND($F31&gt;1,成绩单!J31&gt;=75)),3,0))</f>
        <v>3</v>
      </c>
      <c r="K31" s="25">
        <f>IF(OR(成绩单!K31="作弊",成绩单!K31="请假",成绩单!K31="旷考",成绩单!K31="休学"),0,IF(OR(AND($F31&lt;1,成绩单!K31&gt;=80),AND($F31=1,成绩单!K31&gt;=77.5),AND($F31&gt;1,成绩单!K31&gt;=75)),3,0))</f>
        <v>0</v>
      </c>
      <c r="L31" s="18">
        <f>IF(OR(成绩单!L31="作弊",成绩单!L31="请假",成绩单!L31="旷考",成绩单!L31="休学"),0,IF(OR(AND($F31&lt;1,成绩单!L31&gt;=90),AND($F31=1,成绩单!L31&gt;=85),AND($F31&gt;1,成绩单!L31&gt;=80)),0.5,0))</f>
        <v>0.5</v>
      </c>
      <c r="M31" s="18">
        <f>IF(OR(成绩单!M31="作弊",成绩单!M31="请假",成绩单!M31="旷考",成绩单!M31="休学"),0,IF(OR(AND($F31&lt;1,成绩单!M31&gt;=90),AND($F31=1,成绩单!M31&gt;=85),AND($F31&gt;1,成绩单!M31&gt;=80)),0.5,0))</f>
        <v>0</v>
      </c>
      <c r="N31" s="18">
        <f>IF(OR(成绩单!N31="作弊",成绩单!N31="请假",成绩单!N31="旷考",成绩单!N31="休学"),0,IF(OR(AND($F31&lt;1,成绩单!N31&gt;=90),AND($F31=1,成绩单!N31&gt;=85),AND($F31&gt;1,成绩单!N31&gt;=80)),0.5,0))</f>
        <v>0.5</v>
      </c>
      <c r="O31" s="18">
        <f>IF(OR(成绩单!O31="作弊",成绩单!O31="请假",成绩单!O31="旷考",成绩单!O31="休学"),0,IF(OR(AND($F31&lt;1,成绩单!O31&gt;=90),AND($F31=1,成绩单!O31&gt;=85),AND($F31&gt;1,成绩单!O31&gt;=80)),0.5,0))</f>
        <v>0</v>
      </c>
      <c r="P31" s="18">
        <f>IF(OR(成绩单!P31="作弊",成绩单!P31="请假",成绩单!P31="旷考",成绩单!P31="休学"),0,IF(OR(AND($F31&lt;1,成绩单!P31&gt;=90),AND($F31=1,成绩单!P31&gt;=85),AND($F31&gt;1,成绩单!P31&gt;=80)),0.5,0))</f>
        <v>0.5</v>
      </c>
      <c r="Q31" s="18">
        <f>IF(OR(成绩单!Q31="作弊",成绩单!Q31="请假",成绩单!Q31="旷考",成绩单!Q31="休学"),0,IF(OR(AND($F31&lt;1,成绩单!Q31&gt;=90),AND($F31=1,成绩单!Q31&gt;=85),AND($F31&gt;1,成绩单!Q31&gt;=80)),0.5,0))</f>
        <v>0</v>
      </c>
      <c r="R31" s="25">
        <f>IF(OR(成绩单!R31="作弊",成绩单!R31="请假",成绩单!R31="旷考",成绩单!R31="休学"),0,IF(OR(AND($F31&lt;1,成绩单!R31&gt;=82),AND($F31=1,成绩单!R31&gt;=80),AND($F31&gt;1,成绩单!R31&gt;=78)),3,0))</f>
        <v>3</v>
      </c>
      <c r="S31" s="25">
        <f>IF(OR(成绩单!S31="作弊",成绩单!S31="请假",成绩单!S31="旷考",成绩单!S31="休学"),0,IF(OR(AND($F31&lt;1,成绩单!S31&gt;=82),AND($F31=1,成绩单!S31&gt;=80),AND($F31&gt;1,成绩单!S31&gt;=78)),3,0))</f>
        <v>0</v>
      </c>
      <c r="T31" s="18">
        <f>IF(OR(成绩单!T31="作弊",成绩单!T31="请假",成绩单!T31="旷考",成绩单!T31="休学"),0,IF(OR(AND($F31&lt;1,成绩单!T31&gt;=90),AND($F31=1,成绩单!T31&gt;=85),AND($F31&gt;1,成绩单!T31&gt;=80)),0.5,0))</f>
        <v>0.5</v>
      </c>
      <c r="U31" s="18">
        <f>IF(OR(成绩单!U31="作弊",成绩单!U31="请假",成绩单!U31="旷考",成绩单!U31="休学"),0,IF(OR(AND($F31&lt;1,成绩单!U31&gt;=90),AND($F31=1,成绩单!U31&gt;=85),AND($F31&gt;1,成绩单!U31&gt;=80)),0.5,0))</f>
        <v>0</v>
      </c>
      <c r="V31" s="18">
        <f>IF(OR(成绩单!V31="作弊",成绩单!V31="请假",成绩单!V31="旷考",成绩单!V31="休学"),0,IF(OR(AND($F31&lt;1,成绩单!V31&gt;=90),AND($F31=1,成绩单!V31&gt;=85),AND($F31&gt;1,成绩单!V31&gt;=80)),0.5,0))</f>
        <v>0.5</v>
      </c>
      <c r="W31" s="18">
        <f>IF(OR(成绩单!W31="作弊",成绩单!W31="请假",成绩单!W31="旷考",成绩单!W31="休学"),0,IF(OR(AND($F31&lt;1,成绩单!W31&gt;=90),AND($F31=1,成绩单!W31&gt;=85),AND($F31&gt;1,成绩单!W31&gt;=80)),0.5,0))</f>
        <v>0</v>
      </c>
      <c r="X31" s="18">
        <f>IF(OR(成绩单!X31="作弊",成绩单!X31="请假",成绩单!X31="旷考",成绩单!X31="休学"),0,IF(OR(AND($F31&lt;1,成绩单!X31&gt;=90),AND($F31=1,成绩单!X31&gt;=85),AND($F31&gt;1,成绩单!X31&gt;=80)),0.5,0))</f>
        <v>0.5</v>
      </c>
      <c r="Y31" s="18">
        <f>IF(OR(成绩单!Y31="作弊",成绩单!Y31="请假",成绩单!Y31="旷考",成绩单!Y31="休学"),0,IF(OR(AND($F31&lt;1,成绩单!Y31&gt;=90),AND($F31=1,成绩单!Y31&gt;=85),AND($F31&gt;1,成绩单!Y31&gt;=80)),0.5,0))</f>
        <v>0</v>
      </c>
      <c r="Z31" s="18">
        <f>IF(OR(成绩单!Z31="作弊",成绩单!Z31="请假",成绩单!Z31="旷考",成绩单!Z31="休学"),0,IF(OR(AND($F31&lt;1,成绩单!Z31&gt;=90),AND($F31=1,成绩单!Z31&gt;=85),AND($F31&gt;1,成绩单!Z31&gt;=80)),0.5,0))</f>
        <v>0.5</v>
      </c>
      <c r="AA31" s="18">
        <f>IF(OR(成绩单!AA31="作弊",成绩单!AA31="请假",成绩单!AA31="旷考",成绩单!AA31="休学"),0,IF(OR(AND($F31&lt;1,成绩单!AA31&gt;=90),AND($F31=1,成绩单!AA31&gt;=85),AND($F31&gt;1,成绩单!AA31&gt;=80)),0.5,0))</f>
        <v>0.5</v>
      </c>
      <c r="AB31" s="25">
        <f>IF(OR(成绩单!AB31="作弊",成绩单!AB31="请假",成绩单!AB31="旷考",成绩单!AB31="休学"),0,IF(OR(AND($F31&lt;1,成绩单!AB31&gt;=85),AND($F31=1,成绩单!AB31&gt;=82),AND($F31&gt;1,成绩单!AB31&gt;=80)),3,0))</f>
        <v>3</v>
      </c>
      <c r="AC31" s="25">
        <f>IF(OR(成绩单!AC31="作弊",成绩单!AC31="请假",成绩单!AC31="旷考",成绩单!AC31="休学"),0,IF(OR(AND($F31&lt;1,成绩单!AC31&gt;=85),AND($F31=1,成绩单!AC31&gt;=82),AND($F31&gt;1,成绩单!AC31&gt;=80)),3,0))</f>
        <v>0</v>
      </c>
      <c r="AD31" s="18">
        <f>IF(OR(成绩单!AD31="作弊",成绩单!AD31="请假",成绩单!AD31="旷考",成绩单!AD31="休学"),0,IF(OR(AND($F31&lt;1,成绩单!AD31&gt;=90),AND($F31=1,成绩单!AD31&gt;=85),AND($F31&gt;1,成绩单!AD31&gt;=80)),0.5,0))</f>
        <v>0</v>
      </c>
      <c r="AE31" s="18">
        <f>IF(OR(成绩单!AE31="作弊",成绩单!AE31="请假",成绩单!AE31="旷考",成绩单!AE31="休学"),0,IF(OR(AND($F31&lt;1,成绩单!AE31&gt;=90),AND($F31=1,成绩单!AE31&gt;=85),AND($F31&gt;1,成绩单!AE31&gt;=80)),0.5,0))</f>
        <v>0</v>
      </c>
      <c r="AF31" s="18">
        <f>IF(OR(成绩单!AF31="作弊",成绩单!AF31="请假",成绩单!AF31="旷考",成绩单!AF31="休学"),0,IF(OR(AND($F31&lt;1,成绩单!AF31&gt;=90),AND($F31=1,成绩单!AF31&gt;=85),AND($F31&gt;1,成绩单!AF31&gt;=80)),0.5,0))</f>
        <v>0</v>
      </c>
      <c r="AG31" s="18">
        <f>IF(OR(成绩单!AG31="作弊",成绩单!AG31="请假",成绩单!AG31="旷考",成绩单!AG31="休学"),0,IF(OR(AND($F31&lt;1,成绩单!AG31&gt;=90),AND($F31=1,成绩单!AG31&gt;=85),AND($F31&gt;1,成绩单!AG31&gt;=80)),0.5,0))</f>
        <v>0</v>
      </c>
      <c r="AH31" s="18">
        <f>IF(OR(成绩单!AH31="作弊",成绩单!AH31="请假",成绩单!AH31="旷考",成绩单!AH31="休学"),0,IF(OR(AND($F31&lt;1,成绩单!AH31&gt;=90),AND($F31=1,成绩单!AH31&gt;=85),AND($F31&gt;1,成绩单!AH31&gt;=80)),0.5,0))</f>
        <v>0</v>
      </c>
      <c r="AI31" s="18">
        <f>IF(OR(成绩单!AI31="作弊",成绩单!AI31="请假",成绩单!AI31="旷考",成绩单!AI31="休学"),0,IF(OR(AND($F31&lt;1,成绩单!AI31&gt;=90),AND($F31=1,成绩单!AI31&gt;=85),AND($F31&gt;1,成绩单!AI31&gt;=80)),0.5,0))</f>
        <v>0</v>
      </c>
      <c r="AJ31" s="18">
        <f>IF(OR(成绩单!AJ31="作弊",成绩单!AJ31="请假",成绩单!AJ31="旷考",成绩单!AJ31="休学"),0,IF(OR(AND($F31&lt;1,成绩单!AJ31&gt;=90),AND($F31=1,成绩单!AJ31&gt;=85),AND($F31&gt;1,成绩单!AJ31&gt;=80)),0.5,0))</f>
        <v>0</v>
      </c>
      <c r="AK31" s="18">
        <f>IF(OR(成绩单!AK31="作弊",成绩单!AK31="请假",成绩单!AK31="旷考",成绩单!AK31="休学"),0,IF(OR(AND($F31&lt;1,成绩单!AK31&gt;=90),AND($F31=1,成绩单!AK31&gt;=85),AND($F31&gt;1,成绩单!AK31&gt;=80)),0.5,0))</f>
        <v>0</v>
      </c>
      <c r="AL31" s="18">
        <f>IF(OR(成绩单!AL31="作弊",成绩单!AL31="请假",成绩单!AL31="旷考",成绩单!AL31="休学"),0,IF(OR(AND($F31&lt;1,成绩单!AL31&gt;=90),AND($F31=1,成绩单!AL31&gt;=85),AND($F31&gt;1,成绩单!AL31&gt;=80)),0.5,0))</f>
        <v>0</v>
      </c>
      <c r="AM31" s="18">
        <f>IF(OR(成绩单!AM31="作弊",成绩单!AM31="请假",成绩单!AM31="旷考",成绩单!AM31="休学"),0,IF(OR(AND($F31&lt;1,成绩单!AM31&gt;=90),AND($F31=1,成绩单!AM31&gt;=85),AND($F31&gt;1,成绩单!AM31&gt;=80)),0.5,0))</f>
        <v>0</v>
      </c>
      <c r="AN31" s="18"/>
      <c r="AO31" s="18"/>
      <c r="AP31" s="30"/>
      <c r="AQ31" s="30"/>
    </row>
    <row r="32" ht="18.75" customHeight="1" spans="1:43">
      <c r="A32" s="17"/>
      <c r="B32" s="18"/>
      <c r="C32" s="18"/>
      <c r="D32" s="18">
        <f t="shared" si="5"/>
        <v>13</v>
      </c>
      <c r="E32" s="18">
        <f t="shared" si="6"/>
        <v>7</v>
      </c>
      <c r="F32" s="18">
        <f>成绩单!F32</f>
        <v>1</v>
      </c>
      <c r="G32" s="18" t="str">
        <f>成绩单!G32</f>
        <v>赵国栋</v>
      </c>
      <c r="H32" s="18">
        <f>IF(OR(成绩单!H32="作弊",成绩单!H32="请假",成绩单!H32="旷考",成绩单!H32="休学"),0,IF(OR(AND($F32&lt;1,成绩单!H32&gt;=90),AND($F32=1,成绩单!H32&gt;=85),AND($F32&gt;1,成绩单!H32&gt;=80)),0.5,0))</f>
        <v>0.5</v>
      </c>
      <c r="I32" s="18">
        <f>IF(OR(成绩单!I32="作弊",成绩单!I32="请假",成绩单!I32="旷考",成绩单!I32="休学"),0,IF(OR(AND($F32&lt;1,成绩单!I32&gt;=90),AND($F32=1,成绩单!I32&gt;=85),AND($F32&gt;1,成绩单!I32&gt;=80)),0.5,0))</f>
        <v>0.5</v>
      </c>
      <c r="J32" s="25">
        <f>IF(OR(成绩单!J32="作弊",成绩单!J32="请假",成绩单!J32="旷考",成绩单!J32="休学"),0,IF(OR(AND($F32&lt;1,成绩单!J32&gt;=80),AND($F32=1,成绩单!J32&gt;=77.5),AND($F32&gt;1,成绩单!J32&gt;=75)),3,0))</f>
        <v>3</v>
      </c>
      <c r="K32" s="25">
        <f>IF(OR(成绩单!K32="作弊",成绩单!K32="请假",成绩单!K32="旷考",成绩单!K32="休学"),0,IF(OR(AND($F32&lt;1,成绩单!K32&gt;=80),AND($F32=1,成绩单!K32&gt;=77.5),AND($F32&gt;1,成绩单!K32&gt;=75)),3,0))</f>
        <v>0</v>
      </c>
      <c r="L32" s="18">
        <f>IF(OR(成绩单!L32="作弊",成绩单!L32="请假",成绩单!L32="旷考",成绩单!L32="休学"),0,IF(OR(AND($F32&lt;1,成绩单!L32&gt;=90),AND($F32=1,成绩单!L32&gt;=85),AND($F32&gt;1,成绩单!L32&gt;=80)),0.5,0))</f>
        <v>0.5</v>
      </c>
      <c r="M32" s="18">
        <f>IF(OR(成绩单!M32="作弊",成绩单!M32="请假",成绩单!M32="旷考",成绩单!M32="休学"),0,IF(OR(AND($F32&lt;1,成绩单!M32&gt;=90),AND($F32=1,成绩单!M32&gt;=85),AND($F32&gt;1,成绩单!M32&gt;=80)),0.5,0))</f>
        <v>0.5</v>
      </c>
      <c r="N32" s="18">
        <f>IF(OR(成绩单!N32="作弊",成绩单!N32="请假",成绩单!N32="旷考",成绩单!N32="休学"),0,IF(OR(AND($F32&lt;1,成绩单!N32&gt;=90),AND($F32=1,成绩单!N32&gt;=85),AND($F32&gt;1,成绩单!N32&gt;=80)),0.5,0))</f>
        <v>0.5</v>
      </c>
      <c r="O32" s="18">
        <f>IF(OR(成绩单!O32="作弊",成绩单!O32="请假",成绩单!O32="旷考",成绩单!O32="休学"),0,IF(OR(AND($F32&lt;1,成绩单!O32&gt;=90),AND($F32=1,成绩单!O32&gt;=85),AND($F32&gt;1,成绩单!O32&gt;=80)),0.5,0))</f>
        <v>0.5</v>
      </c>
      <c r="P32" s="18">
        <f>IF(OR(成绩单!P32="作弊",成绩单!P32="请假",成绩单!P32="旷考",成绩单!P32="休学"),0,IF(OR(AND($F32&lt;1,成绩单!P32&gt;=90),AND($F32=1,成绩单!P32&gt;=85),AND($F32&gt;1,成绩单!P32&gt;=80)),0.5,0))</f>
        <v>0.5</v>
      </c>
      <c r="Q32" s="18">
        <f>IF(OR(成绩单!Q32="作弊",成绩单!Q32="请假",成绩单!Q32="旷考",成绩单!Q32="休学"),0,IF(OR(AND($F32&lt;1,成绩单!Q32&gt;=90),AND($F32=1,成绩单!Q32&gt;=85),AND($F32&gt;1,成绩单!Q32&gt;=80)),0.5,0))</f>
        <v>0.5</v>
      </c>
      <c r="R32" s="25">
        <f>IF(OR(成绩单!R32="作弊",成绩单!R32="请假",成绩单!R32="旷考",成绩单!R32="休学"),0,IF(OR(AND($F32&lt;1,成绩单!R32&gt;=82),AND($F32=1,成绩单!R32&gt;=80),AND($F32&gt;1,成绩单!R32&gt;=78)),3,0))</f>
        <v>3</v>
      </c>
      <c r="S32" s="25">
        <f>IF(OR(成绩单!S32="作弊",成绩单!S32="请假",成绩单!S32="旷考",成绩单!S32="休学"),0,IF(OR(AND($F32&lt;1,成绩单!S32&gt;=82),AND($F32=1,成绩单!S32&gt;=80),AND($F32&gt;1,成绩单!S32&gt;=78)),3,0))</f>
        <v>3</v>
      </c>
      <c r="T32" s="18">
        <f>IF(OR(成绩单!T32="作弊",成绩单!T32="请假",成绩单!T32="旷考",成绩单!T32="休学"),0,IF(OR(AND($F32&lt;1,成绩单!T32&gt;=90),AND($F32=1,成绩单!T32&gt;=85),AND($F32&gt;1,成绩单!T32&gt;=80)),0.5,0))</f>
        <v>0.5</v>
      </c>
      <c r="U32" s="18">
        <f>IF(OR(成绩单!U32="作弊",成绩单!U32="请假",成绩单!U32="旷考",成绩单!U32="休学"),0,IF(OR(AND($F32&lt;1,成绩单!U32&gt;=90),AND($F32=1,成绩单!U32&gt;=85),AND($F32&gt;1,成绩单!U32&gt;=80)),0.5,0))</f>
        <v>0.5</v>
      </c>
      <c r="V32" s="18">
        <f>IF(OR(成绩单!V32="作弊",成绩单!V32="请假",成绩单!V32="旷考",成绩单!V32="休学"),0,IF(OR(AND($F32&lt;1,成绩单!V32&gt;=90),AND($F32=1,成绩单!V32&gt;=85),AND($F32&gt;1,成绩单!V32&gt;=80)),0.5,0))</f>
        <v>0.5</v>
      </c>
      <c r="W32" s="18">
        <f>IF(OR(成绩单!W32="作弊",成绩单!W32="请假",成绩单!W32="旷考",成绩单!W32="休学"),0,IF(OR(AND($F32&lt;1,成绩单!W32&gt;=90),AND($F32=1,成绩单!W32&gt;=85),AND($F32&gt;1,成绩单!W32&gt;=80)),0.5,0))</f>
        <v>0.5</v>
      </c>
      <c r="X32" s="18">
        <f>IF(OR(成绩单!X32="作弊",成绩单!X32="请假",成绩单!X32="旷考",成绩单!X32="休学"),0,IF(OR(AND($F32&lt;1,成绩单!X32&gt;=90),AND($F32=1,成绩单!X32&gt;=85),AND($F32&gt;1,成绩单!X32&gt;=80)),0.5,0))</f>
        <v>0.5</v>
      </c>
      <c r="Y32" s="18">
        <f>IF(OR(成绩单!Y32="作弊",成绩单!Y32="请假",成绩单!Y32="旷考",成绩单!Y32="休学"),0,IF(OR(AND($F32&lt;1,成绩单!Y32&gt;=90),AND($F32=1,成绩单!Y32&gt;=85),AND($F32&gt;1,成绩单!Y32&gt;=80)),0.5,0))</f>
        <v>0.5</v>
      </c>
      <c r="Z32" s="18">
        <f>IF(OR(成绩单!Z32="作弊",成绩单!Z32="请假",成绩单!Z32="旷考",成绩单!Z32="休学"),0,IF(OR(AND($F32&lt;1,成绩单!Z32&gt;=90),AND($F32=1,成绩单!Z32&gt;=85),AND($F32&gt;1,成绩单!Z32&gt;=80)),0.5,0))</f>
        <v>0.5</v>
      </c>
      <c r="AA32" s="18">
        <f>IF(OR(成绩单!AA32="作弊",成绩单!AA32="请假",成绩单!AA32="旷考",成绩单!AA32="休学"),0,IF(OR(AND($F32&lt;1,成绩单!AA32&gt;=90),AND($F32=1,成绩单!AA32&gt;=85),AND($F32&gt;1,成绩单!AA32&gt;=80)),0.5,0))</f>
        <v>0.5</v>
      </c>
      <c r="AB32" s="25">
        <f>IF(OR(成绩单!AB32="作弊",成绩单!AB32="请假",成绩单!AB32="旷考",成绩单!AB32="休学"),0,IF(OR(AND($F32&lt;1,成绩单!AB32&gt;=85),AND($F32=1,成绩单!AB32&gt;=82),AND($F32&gt;1,成绩单!AB32&gt;=80)),3,0))</f>
        <v>3</v>
      </c>
      <c r="AC32" s="25">
        <f>IF(OR(成绩单!AC32="作弊",成绩单!AC32="请假",成绩单!AC32="旷考",成绩单!AC32="休学"),0,IF(OR(AND($F32&lt;1,成绩单!AC32&gt;=85),AND($F32=1,成绩单!AC32&gt;=82),AND($F32&gt;1,成绩单!AC32&gt;=80)),3,0))</f>
        <v>0</v>
      </c>
      <c r="AD32" s="18">
        <f>IF(OR(成绩单!AD32="作弊",成绩单!AD32="请假",成绩单!AD32="旷考",成绩单!AD32="休学"),0,IF(OR(AND($F32&lt;1,成绩单!AD32&gt;=90),AND($F32=1,成绩单!AD32&gt;=85),AND($F32&gt;1,成绩单!AD32&gt;=80)),0.5,0))</f>
        <v>0</v>
      </c>
      <c r="AE32" s="18">
        <f>IF(OR(成绩单!AE32="作弊",成绩单!AE32="请假",成绩单!AE32="旷考",成绩单!AE32="休学"),0,IF(OR(AND($F32&lt;1,成绩单!AE32&gt;=90),AND($F32=1,成绩单!AE32&gt;=85),AND($F32&gt;1,成绩单!AE32&gt;=80)),0.5,0))</f>
        <v>0</v>
      </c>
      <c r="AF32" s="18">
        <f>IF(OR(成绩单!AF32="作弊",成绩单!AF32="请假",成绩单!AF32="旷考",成绩单!AF32="休学"),0,IF(OR(AND($F32&lt;1,成绩单!AF32&gt;=90),AND($F32=1,成绩单!AF32&gt;=85),AND($F32&gt;1,成绩单!AF32&gt;=80)),0.5,0))</f>
        <v>0</v>
      </c>
      <c r="AG32" s="18">
        <f>IF(OR(成绩单!AG32="作弊",成绩单!AG32="请假",成绩单!AG32="旷考",成绩单!AG32="休学"),0,IF(OR(AND($F32&lt;1,成绩单!AG32&gt;=90),AND($F32=1,成绩单!AG32&gt;=85),AND($F32&gt;1,成绩单!AG32&gt;=80)),0.5,0))</f>
        <v>0</v>
      </c>
      <c r="AH32" s="18">
        <f>IF(OR(成绩单!AH32="作弊",成绩单!AH32="请假",成绩单!AH32="旷考",成绩单!AH32="休学"),0,IF(OR(AND($F32&lt;1,成绩单!AH32&gt;=90),AND($F32=1,成绩单!AH32&gt;=85),AND($F32&gt;1,成绩单!AH32&gt;=80)),0.5,0))</f>
        <v>0</v>
      </c>
      <c r="AI32" s="18">
        <f>IF(OR(成绩单!AI32="作弊",成绩单!AI32="请假",成绩单!AI32="旷考",成绩单!AI32="休学"),0,IF(OR(AND($F32&lt;1,成绩单!AI32&gt;=90),AND($F32=1,成绩单!AI32&gt;=85),AND($F32&gt;1,成绩单!AI32&gt;=80)),0.5,0))</f>
        <v>0</v>
      </c>
      <c r="AJ32" s="18">
        <f>IF(OR(成绩单!AJ32="作弊",成绩单!AJ32="请假",成绩单!AJ32="旷考",成绩单!AJ32="休学"),0,IF(OR(AND($F32&lt;1,成绩单!AJ32&gt;=90),AND($F32=1,成绩单!AJ32&gt;=85),AND($F32&gt;1,成绩单!AJ32&gt;=80)),0.5,0))</f>
        <v>0</v>
      </c>
      <c r="AK32" s="18">
        <f>IF(OR(成绩单!AK32="作弊",成绩单!AK32="请假",成绩单!AK32="旷考",成绩单!AK32="休学"),0,IF(OR(AND($F32&lt;1,成绩单!AK32&gt;=90),AND($F32=1,成绩单!AK32&gt;=85),AND($F32&gt;1,成绩单!AK32&gt;=80)),0.5,0))</f>
        <v>0</v>
      </c>
      <c r="AL32" s="18">
        <f>IF(OR(成绩单!AL32="作弊",成绩单!AL32="请假",成绩单!AL32="旷考",成绩单!AL32="休学"),0,IF(OR(AND($F32&lt;1,成绩单!AL32&gt;=90),AND($F32=1,成绩单!AL32&gt;=85),AND($F32&gt;1,成绩单!AL32&gt;=80)),0.5,0))</f>
        <v>0</v>
      </c>
      <c r="AM32" s="18">
        <f>IF(OR(成绩单!AM32="作弊",成绩单!AM32="请假",成绩单!AM32="旷考",成绩单!AM32="休学"),0,IF(OR(AND($F32&lt;1,成绩单!AM32&gt;=90),AND($F32=1,成绩单!AM32&gt;=85),AND($F32&gt;1,成绩单!AM32&gt;=80)),0.5,0))</f>
        <v>0</v>
      </c>
      <c r="AN32" s="18"/>
      <c r="AO32" s="18"/>
      <c r="AP32" s="30"/>
      <c r="AQ32" s="30"/>
    </row>
    <row r="33" ht="18.75" customHeight="1" spans="1:43">
      <c r="A33" s="17"/>
      <c r="B33" s="18"/>
      <c r="C33" s="18"/>
      <c r="D33" s="18">
        <f t="shared" si="5"/>
        <v>13</v>
      </c>
      <c r="E33" s="18">
        <f t="shared" si="6"/>
        <v>9.5</v>
      </c>
      <c r="F33" s="18">
        <f>成绩单!F33</f>
        <v>2</v>
      </c>
      <c r="G33" s="18" t="str">
        <f>成绩单!G33</f>
        <v>张字永</v>
      </c>
      <c r="H33" s="18">
        <f>IF(OR(成绩单!H33="作弊",成绩单!H33="请假",成绩单!H33="旷考",成绩单!H33="休学"),0,IF(OR(AND($F33&lt;1,成绩单!H33&gt;=90),AND($F33=1,成绩单!H33&gt;=85),AND($F33&gt;1,成绩单!H33&gt;=80)),0.5,0))</f>
        <v>0.5</v>
      </c>
      <c r="I33" s="18">
        <f>IF(OR(成绩单!I33="作弊",成绩单!I33="请假",成绩单!I33="旷考",成绩单!I33="休学"),0,IF(OR(AND($F33&lt;1,成绩单!I33&gt;=90),AND($F33=1,成绩单!I33&gt;=85),AND($F33&gt;1,成绩单!I33&gt;=80)),0.5,0))</f>
        <v>0.5</v>
      </c>
      <c r="J33" s="25">
        <f>IF(OR(成绩单!J33="作弊",成绩单!J33="请假",成绩单!J33="旷考",成绩单!J33="休学"),0,IF(OR(AND($F33&lt;1,成绩单!J33&gt;=80),AND($F33=1,成绩单!J33&gt;=77.5),AND($F33&gt;1,成绩单!J33&gt;=75)),3,0))</f>
        <v>3</v>
      </c>
      <c r="K33" s="25">
        <f>IF(OR(成绩单!K33="作弊",成绩单!K33="请假",成绩单!K33="旷考",成绩单!K33="休学"),0,IF(OR(AND($F33&lt;1,成绩单!K33&gt;=80),AND($F33=1,成绩单!K33&gt;=77.5),AND($F33&gt;1,成绩单!K33&gt;=75)),3,0))</f>
        <v>3</v>
      </c>
      <c r="L33" s="18">
        <f>IF(OR(成绩单!L33="作弊",成绩单!L33="请假",成绩单!L33="旷考",成绩单!L33="休学"),0,IF(OR(AND($F33&lt;1,成绩单!L33&gt;=90),AND($F33=1,成绩单!L33&gt;=85),AND($F33&gt;1,成绩单!L33&gt;=80)),0.5,0))</f>
        <v>0.5</v>
      </c>
      <c r="M33" s="18">
        <f>IF(OR(成绩单!M33="作弊",成绩单!M33="请假",成绩单!M33="旷考",成绩单!M33="休学"),0,IF(OR(AND($F33&lt;1,成绩单!M33&gt;=90),AND($F33=1,成绩单!M33&gt;=85),AND($F33&gt;1,成绩单!M33&gt;=80)),0.5,0))</f>
        <v>0.5</v>
      </c>
      <c r="N33" s="18">
        <f>IF(OR(成绩单!N33="作弊",成绩单!N33="请假",成绩单!N33="旷考",成绩单!N33="休学"),0,IF(OR(AND($F33&lt;1,成绩单!N33&gt;=90),AND($F33=1,成绩单!N33&gt;=85),AND($F33&gt;1,成绩单!N33&gt;=80)),0.5,0))</f>
        <v>0.5</v>
      </c>
      <c r="O33" s="18">
        <f>IF(OR(成绩单!O33="作弊",成绩单!O33="请假",成绩单!O33="旷考",成绩单!O33="休学"),0,IF(OR(AND($F33&lt;1,成绩单!O33&gt;=90),AND($F33=1,成绩单!O33&gt;=85),AND($F33&gt;1,成绩单!O33&gt;=80)),0.5,0))</f>
        <v>0.5</v>
      </c>
      <c r="P33" s="18">
        <f>IF(OR(成绩单!P33="作弊",成绩单!P33="请假",成绩单!P33="旷考",成绩单!P33="休学"),0,IF(OR(AND($F33&lt;1,成绩单!P33&gt;=90),AND($F33=1,成绩单!P33&gt;=85),AND($F33&gt;1,成绩单!P33&gt;=80)),0.5,0))</f>
        <v>0.5</v>
      </c>
      <c r="Q33" s="18">
        <f>IF(OR(成绩单!Q33="作弊",成绩单!Q33="请假",成绩单!Q33="旷考",成绩单!Q33="休学"),0,IF(OR(AND($F33&lt;1,成绩单!Q33&gt;=90),AND($F33=1,成绩单!Q33&gt;=85),AND($F33&gt;1,成绩单!Q33&gt;=80)),0.5,0))</f>
        <v>0.5</v>
      </c>
      <c r="R33" s="25">
        <f>IF(OR(成绩单!R33="作弊",成绩单!R33="请假",成绩单!R33="旷考",成绩单!R33="休学"),0,IF(OR(AND($F33&lt;1,成绩单!R33&gt;=82),AND($F33=1,成绩单!R33&gt;=80),AND($F33&gt;1,成绩单!R33&gt;=78)),3,0))</f>
        <v>3</v>
      </c>
      <c r="S33" s="25">
        <f>IF(OR(成绩单!S33="作弊",成绩单!S33="请假",成绩单!S33="旷考",成绩单!S33="休学"),0,IF(OR(AND($F33&lt;1,成绩单!S33&gt;=82),AND($F33=1,成绩单!S33&gt;=80),AND($F33&gt;1,成绩单!S33&gt;=78)),3,0))</f>
        <v>0</v>
      </c>
      <c r="T33" s="18">
        <f>IF(OR(成绩单!T33="作弊",成绩单!T33="请假",成绩单!T33="旷考",成绩单!T33="休学"),0,IF(OR(AND($F33&lt;1,成绩单!T33&gt;=90),AND($F33=1,成绩单!T33&gt;=85),AND($F33&gt;1,成绩单!T33&gt;=80)),0.5,0))</f>
        <v>0.5</v>
      </c>
      <c r="U33" s="18">
        <f>IF(OR(成绩单!U33="作弊",成绩单!U33="请假",成绩单!U33="旷考",成绩单!U33="休学"),0,IF(OR(AND($F33&lt;1,成绩单!U33&gt;=90),AND($F33=1,成绩单!U33&gt;=85),AND($F33&gt;1,成绩单!U33&gt;=80)),0.5,0))</f>
        <v>0</v>
      </c>
      <c r="V33" s="18">
        <f>IF(OR(成绩单!V33="作弊",成绩单!V33="请假",成绩单!V33="旷考",成绩单!V33="休学"),0,IF(OR(AND($F33&lt;1,成绩单!V33&gt;=90),AND($F33=1,成绩单!V33&gt;=85),AND($F33&gt;1,成绩单!V33&gt;=80)),0.5,0))</f>
        <v>0.5</v>
      </c>
      <c r="W33" s="18">
        <f>IF(OR(成绩单!W33="作弊",成绩单!W33="请假",成绩单!W33="旷考",成绩单!W33="休学"),0,IF(OR(AND($F33&lt;1,成绩单!W33&gt;=90),AND($F33=1,成绩单!W33&gt;=85),AND($F33&gt;1,成绩单!W33&gt;=80)),0.5,0))</f>
        <v>0.5</v>
      </c>
      <c r="X33" s="18">
        <f>IF(OR(成绩单!X33="作弊",成绩单!X33="请假",成绩单!X33="旷考",成绩单!X33="休学"),0,IF(OR(AND($F33&lt;1,成绩单!X33&gt;=90),AND($F33=1,成绩单!X33&gt;=85),AND($F33&gt;1,成绩单!X33&gt;=80)),0.5,0))</f>
        <v>0.5</v>
      </c>
      <c r="Y33" s="18">
        <f>IF(OR(成绩单!Y33="作弊",成绩单!Y33="请假",成绩单!Y33="旷考",成绩单!Y33="休学"),0,IF(OR(AND($F33&lt;1,成绩单!Y33&gt;=90),AND($F33=1,成绩单!Y33&gt;=85),AND($F33&gt;1,成绩单!Y33&gt;=80)),0.5,0))</f>
        <v>0.5</v>
      </c>
      <c r="Z33" s="18">
        <f>IF(OR(成绩单!Z33="作弊",成绩单!Z33="请假",成绩单!Z33="旷考",成绩单!Z33="休学"),0,IF(OR(AND($F33&lt;1,成绩单!Z33&gt;=90),AND($F33=1,成绩单!Z33&gt;=85),AND($F33&gt;1,成绩单!Z33&gt;=80)),0.5,0))</f>
        <v>0.5</v>
      </c>
      <c r="AA33" s="18">
        <f>IF(OR(成绩单!AA33="作弊",成绩单!AA33="请假",成绩单!AA33="旷考",成绩单!AA33="休学"),0,IF(OR(AND($F33&lt;1,成绩单!AA33&gt;=90),AND($F33=1,成绩单!AA33&gt;=85),AND($F33&gt;1,成绩单!AA33&gt;=80)),0.5,0))</f>
        <v>0.5</v>
      </c>
      <c r="AB33" s="25">
        <f>IF(OR(成绩单!AB33="作弊",成绩单!AB33="请假",成绩单!AB33="旷考",成绩单!AB33="休学"),0,IF(OR(AND($F33&lt;1,成绩单!AB33&gt;=85),AND($F33=1,成绩单!AB33&gt;=82),AND($F33&gt;1,成绩单!AB33&gt;=80)),3,0))</f>
        <v>3</v>
      </c>
      <c r="AC33" s="25">
        <f>IF(OR(成绩单!AC33="作弊",成绩单!AC33="请假",成绩单!AC33="旷考",成绩单!AC33="休学"),0,IF(OR(AND($F33&lt;1,成绩单!AC33&gt;=85),AND($F33=1,成绩单!AC33&gt;=82),AND($F33&gt;1,成绩单!AC33&gt;=80)),3,0))</f>
        <v>3</v>
      </c>
      <c r="AD33" s="18">
        <f>IF(OR(成绩单!AD33="作弊",成绩单!AD33="请假",成绩单!AD33="旷考",成绩单!AD33="休学"),0,IF(OR(AND($F33&lt;1,成绩单!AD33&gt;=90),AND($F33=1,成绩单!AD33&gt;=85),AND($F33&gt;1,成绩单!AD33&gt;=80)),0.5,0))</f>
        <v>0</v>
      </c>
      <c r="AE33" s="18">
        <f>IF(OR(成绩单!AE33="作弊",成绩单!AE33="请假",成绩单!AE33="旷考",成绩单!AE33="休学"),0,IF(OR(AND($F33&lt;1,成绩单!AE33&gt;=90),AND($F33=1,成绩单!AE33&gt;=85),AND($F33&gt;1,成绩单!AE33&gt;=80)),0.5,0))</f>
        <v>0</v>
      </c>
      <c r="AF33" s="18">
        <f>IF(OR(成绩单!AF33="作弊",成绩单!AF33="请假",成绩单!AF33="旷考",成绩单!AF33="休学"),0,IF(OR(AND($F33&lt;1,成绩单!AF33&gt;=90),AND($F33=1,成绩单!AF33&gt;=85),AND($F33&gt;1,成绩单!AF33&gt;=80)),0.5,0))</f>
        <v>0</v>
      </c>
      <c r="AG33" s="18">
        <f>IF(OR(成绩单!AG33="作弊",成绩单!AG33="请假",成绩单!AG33="旷考",成绩单!AG33="休学"),0,IF(OR(AND($F33&lt;1,成绩单!AG33&gt;=90),AND($F33=1,成绩单!AG33&gt;=85),AND($F33&gt;1,成绩单!AG33&gt;=80)),0.5,0))</f>
        <v>0</v>
      </c>
      <c r="AH33" s="18">
        <f>IF(OR(成绩单!AH33="作弊",成绩单!AH33="请假",成绩单!AH33="旷考",成绩单!AH33="休学"),0,IF(OR(AND($F33&lt;1,成绩单!AH33&gt;=90),AND($F33=1,成绩单!AH33&gt;=85),AND($F33&gt;1,成绩单!AH33&gt;=80)),0.5,0))</f>
        <v>0</v>
      </c>
      <c r="AI33" s="18">
        <f>IF(OR(成绩单!AI33="作弊",成绩单!AI33="请假",成绩单!AI33="旷考",成绩单!AI33="休学"),0,IF(OR(AND($F33&lt;1,成绩单!AI33&gt;=90),AND($F33=1,成绩单!AI33&gt;=85),AND($F33&gt;1,成绩单!AI33&gt;=80)),0.5,0))</f>
        <v>0</v>
      </c>
      <c r="AJ33" s="18">
        <f>IF(OR(成绩单!AJ33="作弊",成绩单!AJ33="请假",成绩单!AJ33="旷考",成绩单!AJ33="休学"),0,IF(OR(AND($F33&lt;1,成绩单!AJ33&gt;=90),AND($F33=1,成绩单!AJ33&gt;=85),AND($F33&gt;1,成绩单!AJ33&gt;=80)),0.5,0))</f>
        <v>0</v>
      </c>
      <c r="AK33" s="18">
        <f>IF(OR(成绩单!AK33="作弊",成绩单!AK33="请假",成绩单!AK33="旷考",成绩单!AK33="休学"),0,IF(OR(AND($F33&lt;1,成绩单!AK33&gt;=90),AND($F33=1,成绩单!AK33&gt;=85),AND($F33&gt;1,成绩单!AK33&gt;=80)),0.5,0))</f>
        <v>0</v>
      </c>
      <c r="AL33" s="18">
        <f>IF(OR(成绩单!AL33="作弊",成绩单!AL33="请假",成绩单!AL33="旷考",成绩单!AL33="休学"),0,IF(OR(AND($F33&lt;1,成绩单!AL33&gt;=90),AND($F33=1,成绩单!AL33&gt;=85),AND($F33&gt;1,成绩单!AL33&gt;=80)),0.5,0))</f>
        <v>0</v>
      </c>
      <c r="AM33" s="18">
        <f>IF(OR(成绩单!AM33="作弊",成绩单!AM33="请假",成绩单!AM33="旷考",成绩单!AM33="休学"),0,IF(OR(AND($F33&lt;1,成绩单!AM33&gt;=90),AND($F33=1,成绩单!AM33&gt;=85),AND($F33&gt;1,成绩单!AM33&gt;=80)),0.5,0))</f>
        <v>0</v>
      </c>
      <c r="AN33" s="18"/>
      <c r="AO33" s="18"/>
      <c r="AP33" s="30"/>
      <c r="AQ33" s="30"/>
    </row>
    <row r="34" ht="18.75" customHeight="1" spans="1:43">
      <c r="A34" s="17"/>
      <c r="B34" s="18"/>
      <c r="C34" s="18"/>
      <c r="D34" s="18">
        <f t="shared" si="5"/>
        <v>12.5</v>
      </c>
      <c r="E34" s="18">
        <f t="shared" si="6"/>
        <v>4</v>
      </c>
      <c r="F34" s="18">
        <f>成绩单!F34</f>
        <v>0</v>
      </c>
      <c r="G34" s="18" t="str">
        <f>成绩单!G34</f>
        <v>龚利鹏</v>
      </c>
      <c r="H34" s="18">
        <f>IF(OR(成绩单!H34="作弊",成绩单!H34="请假",成绩单!H34="旷考",成绩单!H34="休学"),0,IF(OR(AND($F34&lt;1,成绩单!H34&gt;=90),AND($F34=1,成绩单!H34&gt;=85),AND($F34&gt;1,成绩单!H34&gt;=80)),0.5,0))</f>
        <v>0.5</v>
      </c>
      <c r="I34" s="18">
        <f>IF(OR(成绩单!I34="作弊",成绩单!I34="请假",成绩单!I34="旷考",成绩单!I34="休学"),0,IF(OR(AND($F34&lt;1,成绩单!I34&gt;=90),AND($F34=1,成绩单!I34&gt;=85),AND($F34&gt;1,成绩单!I34&gt;=80)),0.5,0))</f>
        <v>0</v>
      </c>
      <c r="J34" s="25">
        <f>IF(OR(成绩单!J34="作弊",成绩单!J34="请假",成绩单!J34="旷考",成绩单!J34="休学"),0,IF(OR(AND($F34&lt;1,成绩单!J34&gt;=80),AND($F34=1,成绩单!J34&gt;=77.5),AND($F34&gt;1,成绩单!J34&gt;=75)),3,0))</f>
        <v>3</v>
      </c>
      <c r="K34" s="25">
        <f>IF(OR(成绩单!K34="作弊",成绩单!K34="请假",成绩单!K34="旷考",成绩单!K34="休学"),0,IF(OR(AND($F34&lt;1,成绩单!K34&gt;=80),AND($F34=1,成绩单!K34&gt;=77.5),AND($F34&gt;1,成绩单!K34&gt;=75)),3,0))</f>
        <v>3</v>
      </c>
      <c r="L34" s="18">
        <f>IF(OR(成绩单!L34="作弊",成绩单!L34="请假",成绩单!L34="旷考",成绩单!L34="休学"),0,IF(OR(AND($F34&lt;1,成绩单!L34&gt;=90),AND($F34=1,成绩单!L34&gt;=85),AND($F34&gt;1,成绩单!L34&gt;=80)),0.5,0))</f>
        <v>0.5</v>
      </c>
      <c r="M34" s="18">
        <f>IF(OR(成绩单!M34="作弊",成绩单!M34="请假",成绩单!M34="旷考",成绩单!M34="休学"),0,IF(OR(AND($F34&lt;1,成绩单!M34&gt;=90),AND($F34=1,成绩单!M34&gt;=85),AND($F34&gt;1,成绩单!M34&gt;=80)),0.5,0))</f>
        <v>0.5</v>
      </c>
      <c r="N34" s="18">
        <f>IF(OR(成绩单!N34="作弊",成绩单!N34="请假",成绩单!N34="旷考",成绩单!N34="休学"),0,IF(OR(AND($F34&lt;1,成绩单!N34&gt;=90),AND($F34=1,成绩单!N34&gt;=85),AND($F34&gt;1,成绩单!N34&gt;=80)),0.5,0))</f>
        <v>0.5</v>
      </c>
      <c r="O34" s="18">
        <f>IF(OR(成绩单!O34="作弊",成绩单!O34="请假",成绩单!O34="旷考",成绩单!O34="休学"),0,IF(OR(AND($F34&lt;1,成绩单!O34&gt;=90),AND($F34=1,成绩单!O34&gt;=85),AND($F34&gt;1,成绩单!O34&gt;=80)),0.5,0))</f>
        <v>0</v>
      </c>
      <c r="P34" s="18">
        <f>IF(OR(成绩单!P34="作弊",成绩单!P34="请假",成绩单!P34="旷考",成绩单!P34="休学"),0,IF(OR(AND($F34&lt;1,成绩单!P34&gt;=90),AND($F34=1,成绩单!P34&gt;=85),AND($F34&gt;1,成绩单!P34&gt;=80)),0.5,0))</f>
        <v>0.5</v>
      </c>
      <c r="Q34" s="18">
        <f>IF(OR(成绩单!Q34="作弊",成绩单!Q34="请假",成绩单!Q34="旷考",成绩单!Q34="休学"),0,IF(OR(AND($F34&lt;1,成绩单!Q34&gt;=90),AND($F34=1,成绩单!Q34&gt;=85),AND($F34&gt;1,成绩单!Q34&gt;=80)),0.5,0))</f>
        <v>0</v>
      </c>
      <c r="R34" s="25">
        <f>IF(OR(成绩单!R34="作弊",成绩单!R34="请假",成绩单!R34="旷考",成绩单!R34="休学"),0,IF(OR(AND($F34&lt;1,成绩单!R34&gt;=82),AND($F34=1,成绩单!R34&gt;=80),AND($F34&gt;1,成绩单!R34&gt;=78)),3,0))</f>
        <v>3</v>
      </c>
      <c r="S34" s="25">
        <f>IF(OR(成绩单!S34="作弊",成绩单!S34="请假",成绩单!S34="旷考",成绩单!S34="休学"),0,IF(OR(AND($F34&lt;1,成绩单!S34&gt;=82),AND($F34=1,成绩单!S34&gt;=80),AND($F34&gt;1,成绩单!S34&gt;=78)),3,0))</f>
        <v>0</v>
      </c>
      <c r="T34" s="18">
        <f>IF(OR(成绩单!T34="作弊",成绩单!T34="请假",成绩单!T34="旷考",成绩单!T34="休学"),0,IF(OR(AND($F34&lt;1,成绩单!T34&gt;=90),AND($F34=1,成绩单!T34&gt;=85),AND($F34&gt;1,成绩单!T34&gt;=80)),0.5,0))</f>
        <v>0</v>
      </c>
      <c r="U34" s="18">
        <f>IF(OR(成绩单!U34="作弊",成绩单!U34="请假",成绩单!U34="旷考",成绩单!U34="休学"),0,IF(OR(AND($F34&lt;1,成绩单!U34&gt;=90),AND($F34=1,成绩单!U34&gt;=85),AND($F34&gt;1,成绩单!U34&gt;=80)),0.5,0))</f>
        <v>0</v>
      </c>
      <c r="V34" s="18">
        <f>IF(OR(成绩单!V34="作弊",成绩单!V34="请假",成绩单!V34="旷考",成绩单!V34="休学"),0,IF(OR(AND($F34&lt;1,成绩单!V34&gt;=90),AND($F34=1,成绩单!V34&gt;=85),AND($F34&gt;1,成绩单!V34&gt;=80)),0.5,0))</f>
        <v>0.5</v>
      </c>
      <c r="W34" s="18">
        <f>IF(OR(成绩单!W34="作弊",成绩单!W34="请假",成绩单!W34="旷考",成绩单!W34="休学"),0,IF(OR(AND($F34&lt;1,成绩单!W34&gt;=90),AND($F34=1,成绩单!W34&gt;=85),AND($F34&gt;1,成绩单!W34&gt;=80)),0.5,0))</f>
        <v>0</v>
      </c>
      <c r="X34" s="18">
        <f>IF(OR(成绩单!X34="作弊",成绩单!X34="请假",成绩单!X34="旷考",成绩单!X34="休学"),0,IF(OR(AND($F34&lt;1,成绩单!X34&gt;=90),AND($F34=1,成绩单!X34&gt;=85),AND($F34&gt;1,成绩单!X34&gt;=80)),0.5,0))</f>
        <v>0.5</v>
      </c>
      <c r="Y34" s="18">
        <f>IF(OR(成绩单!Y34="作弊",成绩单!Y34="请假",成绩单!Y34="旷考",成绩单!Y34="休学"),0,IF(OR(AND($F34&lt;1,成绩单!Y34&gt;=90),AND($F34=1,成绩单!Y34&gt;=85),AND($F34&gt;1,成绩单!Y34&gt;=80)),0.5,0))</f>
        <v>0</v>
      </c>
      <c r="Z34" s="18">
        <f>IF(OR(成绩单!Z34="作弊",成绩单!Z34="请假",成绩单!Z34="旷考",成绩单!Z34="休学"),0,IF(OR(AND($F34&lt;1,成绩单!Z34&gt;=90),AND($F34=1,成绩单!Z34&gt;=85),AND($F34&gt;1,成绩单!Z34&gt;=80)),0.5,0))</f>
        <v>0.5</v>
      </c>
      <c r="AA34" s="18">
        <f>IF(OR(成绩单!AA34="作弊",成绩单!AA34="请假",成绩单!AA34="旷考",成绩单!AA34="休学"),0,IF(OR(AND($F34&lt;1,成绩单!AA34&gt;=90),AND($F34=1,成绩单!AA34&gt;=85),AND($F34&gt;1,成绩单!AA34&gt;=80)),0.5,0))</f>
        <v>0.5</v>
      </c>
      <c r="AB34" s="25">
        <f>IF(OR(成绩单!AB34="作弊",成绩单!AB34="请假",成绩单!AB34="旷考",成绩单!AB34="休学"),0,IF(OR(AND($F34&lt;1,成绩单!AB34&gt;=85),AND($F34=1,成绩单!AB34&gt;=82),AND($F34&gt;1,成绩单!AB34&gt;=80)),3,0))</f>
        <v>3</v>
      </c>
      <c r="AC34" s="25">
        <f>IF(OR(成绩单!AC34="作弊",成绩单!AC34="请假",成绩单!AC34="旷考",成绩单!AC34="休学"),0,IF(OR(AND($F34&lt;1,成绩单!AC34&gt;=85),AND($F34=1,成绩单!AC34&gt;=82),AND($F34&gt;1,成绩单!AC34&gt;=80)),3,0))</f>
        <v>0</v>
      </c>
      <c r="AD34" s="18">
        <f>IF(OR(成绩单!AD34="作弊",成绩单!AD34="请假",成绩单!AD34="旷考",成绩单!AD34="休学"),0,IF(OR(AND($F34&lt;1,成绩单!AD34&gt;=90),AND($F34=1,成绩单!AD34&gt;=85),AND($F34&gt;1,成绩单!AD34&gt;=80)),0.5,0))</f>
        <v>0</v>
      </c>
      <c r="AE34" s="18">
        <f>IF(OR(成绩单!AE34="作弊",成绩单!AE34="请假",成绩单!AE34="旷考",成绩单!AE34="休学"),0,IF(OR(AND($F34&lt;1,成绩单!AE34&gt;=90),AND($F34=1,成绩单!AE34&gt;=85),AND($F34&gt;1,成绩单!AE34&gt;=80)),0.5,0))</f>
        <v>0</v>
      </c>
      <c r="AF34" s="18">
        <f>IF(OR(成绩单!AF34="作弊",成绩单!AF34="请假",成绩单!AF34="旷考",成绩单!AF34="休学"),0,IF(OR(AND($F34&lt;1,成绩单!AF34&gt;=90),AND($F34=1,成绩单!AF34&gt;=85),AND($F34&gt;1,成绩单!AF34&gt;=80)),0.5,0))</f>
        <v>0</v>
      </c>
      <c r="AG34" s="18">
        <f>IF(OR(成绩单!AG34="作弊",成绩单!AG34="请假",成绩单!AG34="旷考",成绩单!AG34="休学"),0,IF(OR(AND($F34&lt;1,成绩单!AG34&gt;=90),AND($F34=1,成绩单!AG34&gt;=85),AND($F34&gt;1,成绩单!AG34&gt;=80)),0.5,0))</f>
        <v>0</v>
      </c>
      <c r="AH34" s="18">
        <f>IF(OR(成绩单!AH34="作弊",成绩单!AH34="请假",成绩单!AH34="旷考",成绩单!AH34="休学"),0,IF(OR(AND($F34&lt;1,成绩单!AH34&gt;=90),AND($F34=1,成绩单!AH34&gt;=85),AND($F34&gt;1,成绩单!AH34&gt;=80)),0.5,0))</f>
        <v>0</v>
      </c>
      <c r="AI34" s="18">
        <f>IF(OR(成绩单!AI34="作弊",成绩单!AI34="请假",成绩单!AI34="旷考",成绩单!AI34="休学"),0,IF(OR(AND($F34&lt;1,成绩单!AI34&gt;=90),AND($F34=1,成绩单!AI34&gt;=85),AND($F34&gt;1,成绩单!AI34&gt;=80)),0.5,0))</f>
        <v>0</v>
      </c>
      <c r="AJ34" s="18">
        <f>IF(OR(成绩单!AJ34="作弊",成绩单!AJ34="请假",成绩单!AJ34="旷考",成绩单!AJ34="休学"),0,IF(OR(AND($F34&lt;1,成绩单!AJ34&gt;=90),AND($F34=1,成绩单!AJ34&gt;=85),AND($F34&gt;1,成绩单!AJ34&gt;=80)),0.5,0))</f>
        <v>0</v>
      </c>
      <c r="AK34" s="18">
        <f>IF(OR(成绩单!AK34="作弊",成绩单!AK34="请假",成绩单!AK34="旷考",成绩单!AK34="休学"),0,IF(OR(AND($F34&lt;1,成绩单!AK34&gt;=90),AND($F34=1,成绩单!AK34&gt;=85),AND($F34&gt;1,成绩单!AK34&gt;=80)),0.5,0))</f>
        <v>0</v>
      </c>
      <c r="AL34" s="18">
        <f>IF(OR(成绩单!AL34="作弊",成绩单!AL34="请假",成绩单!AL34="旷考",成绩单!AL34="休学"),0,IF(OR(AND($F34&lt;1,成绩单!AL34&gt;=90),AND($F34=1,成绩单!AL34&gt;=85),AND($F34&gt;1,成绩单!AL34&gt;=80)),0.5,0))</f>
        <v>0</v>
      </c>
      <c r="AM34" s="18">
        <f>IF(OR(成绩单!AM34="作弊",成绩单!AM34="请假",成绩单!AM34="旷考",成绩单!AM34="休学"),0,IF(OR(AND($F34&lt;1,成绩单!AM34&gt;=90),AND($F34=1,成绩单!AM34&gt;=85),AND($F34&gt;1,成绩单!AM34&gt;=80)),0.5,0))</f>
        <v>0</v>
      </c>
      <c r="AN34" s="18"/>
      <c r="AO34" s="18"/>
      <c r="AP34" s="30"/>
      <c r="AQ34" s="30"/>
    </row>
    <row r="35" ht="18.75" customHeight="1" spans="1:43">
      <c r="A35" s="17"/>
      <c r="B35" s="18"/>
      <c r="C35" s="18"/>
      <c r="D35" s="18">
        <f t="shared" si="5"/>
        <v>12</v>
      </c>
      <c r="E35" s="18">
        <f t="shared" si="6"/>
        <v>7.5</v>
      </c>
      <c r="F35" s="18">
        <f>成绩单!F35</f>
        <v>0</v>
      </c>
      <c r="G35" s="18" t="str">
        <f>成绩单!G35</f>
        <v>郭永良</v>
      </c>
      <c r="H35" s="18">
        <f>IF(OR(成绩单!H35="作弊",成绩单!H35="请假",成绩单!H35="旷考",成绩单!H35="休学"),0,IF(OR(AND($F35&lt;1,成绩单!H35&gt;=90),AND($F35=1,成绩单!H35&gt;=85),AND($F35&gt;1,成绩单!H35&gt;=80)),0.5,0))</f>
        <v>0.5</v>
      </c>
      <c r="I35" s="18">
        <f>IF(OR(成绩单!I35="作弊",成绩单!I35="请假",成绩单!I35="旷考",成绩单!I35="休学"),0,IF(OR(AND($F35&lt;1,成绩单!I35&gt;=90),AND($F35=1,成绩单!I35&gt;=85),AND($F35&gt;1,成绩单!I35&gt;=80)),0.5,0))</f>
        <v>0</v>
      </c>
      <c r="J35" s="25">
        <f>IF(OR(成绩单!J35="作弊",成绩单!J35="请假",成绩单!J35="旷考",成绩单!J35="休学"),0,IF(OR(AND($F35&lt;1,成绩单!J35&gt;=80),AND($F35=1,成绩单!J35&gt;=77.5),AND($F35&gt;1,成绩单!J35&gt;=75)),3,0))</f>
        <v>3</v>
      </c>
      <c r="K35" s="25">
        <f>IF(OR(成绩单!K35="作弊",成绩单!K35="请假",成绩单!K35="旷考",成绩单!K35="休学"),0,IF(OR(AND($F35&lt;1,成绩单!K35&gt;=80),AND($F35=1,成绩单!K35&gt;=77.5),AND($F35&gt;1,成绩单!K35&gt;=75)),3,0))</f>
        <v>3</v>
      </c>
      <c r="L35" s="18">
        <f>IF(OR(成绩单!L35="作弊",成绩单!L35="请假",成绩单!L35="旷考",成绩单!L35="休学"),0,IF(OR(AND($F35&lt;1,成绩单!L35&gt;=90),AND($F35=1,成绩单!L35&gt;=85),AND($F35&gt;1,成绩单!L35&gt;=80)),0.5,0))</f>
        <v>0</v>
      </c>
      <c r="M35" s="18">
        <f>IF(OR(成绩单!M35="作弊",成绩单!M35="请假",成绩单!M35="旷考",成绩单!M35="休学"),0,IF(OR(AND($F35&lt;1,成绩单!M35&gt;=90),AND($F35=1,成绩单!M35&gt;=85),AND($F35&gt;1,成绩单!M35&gt;=80)),0.5,0))</f>
        <v>0</v>
      </c>
      <c r="N35" s="18">
        <f>IF(OR(成绩单!N35="作弊",成绩单!N35="请假",成绩单!N35="旷考",成绩单!N35="休学"),0,IF(OR(AND($F35&lt;1,成绩单!N35&gt;=90),AND($F35=1,成绩单!N35&gt;=85),AND($F35&gt;1,成绩单!N35&gt;=80)),0.5,0))</f>
        <v>0.5</v>
      </c>
      <c r="O35" s="18">
        <f>IF(OR(成绩单!O35="作弊",成绩单!O35="请假",成绩单!O35="旷考",成绩单!O35="休学"),0,IF(OR(AND($F35&lt;1,成绩单!O35&gt;=90),AND($F35=1,成绩单!O35&gt;=85),AND($F35&gt;1,成绩单!O35&gt;=80)),0.5,0))</f>
        <v>0</v>
      </c>
      <c r="P35" s="18">
        <f>IF(OR(成绩单!P35="作弊",成绩单!P35="请假",成绩单!P35="旷考",成绩单!P35="休学"),0,IF(OR(AND($F35&lt;1,成绩单!P35&gt;=90),AND($F35=1,成绩单!P35&gt;=85),AND($F35&gt;1,成绩单!P35&gt;=80)),0.5,0))</f>
        <v>0.5</v>
      </c>
      <c r="Q35" s="18">
        <f>IF(OR(成绩单!Q35="作弊",成绩单!Q35="请假",成绩单!Q35="旷考",成绩单!Q35="休学"),0,IF(OR(AND($F35&lt;1,成绩单!Q35&gt;=90),AND($F35=1,成绩单!Q35&gt;=85),AND($F35&gt;1,成绩单!Q35&gt;=80)),0.5,0))</f>
        <v>0</v>
      </c>
      <c r="R35" s="25">
        <f>IF(OR(成绩单!R35="作弊",成绩单!R35="请假",成绩单!R35="旷考",成绩单!R35="休学"),0,IF(OR(AND($F35&lt;1,成绩单!R35&gt;=82),AND($F35=1,成绩单!R35&gt;=80),AND($F35&gt;1,成绩单!R35&gt;=78)),3,0))</f>
        <v>3</v>
      </c>
      <c r="S35" s="25">
        <f>IF(OR(成绩单!S35="作弊",成绩单!S35="请假",成绩单!S35="旷考",成绩单!S35="休学"),0,IF(OR(AND($F35&lt;1,成绩单!S35&gt;=82),AND($F35=1,成绩单!S35&gt;=80),AND($F35&gt;1,成绩单!S35&gt;=78)),3,0))</f>
        <v>0</v>
      </c>
      <c r="T35" s="18">
        <f>IF(OR(成绩单!T35="作弊",成绩单!T35="请假",成绩单!T35="旷考",成绩单!T35="休学"),0,IF(OR(AND($F35&lt;1,成绩单!T35&gt;=90),AND($F35=1,成绩单!T35&gt;=85),AND($F35&gt;1,成绩单!T35&gt;=80)),0.5,0))</f>
        <v>0</v>
      </c>
      <c r="U35" s="18">
        <f>IF(OR(成绩单!U35="作弊",成绩单!U35="请假",成绩单!U35="旷考",成绩单!U35="休学"),0,IF(OR(AND($F35&lt;1,成绩单!U35&gt;=90),AND($F35=1,成绩单!U35&gt;=85),AND($F35&gt;1,成绩单!U35&gt;=80)),0.5,0))</f>
        <v>0</v>
      </c>
      <c r="V35" s="18">
        <f>IF(OR(成绩单!V35="作弊",成绩单!V35="请假",成绩单!V35="旷考",成绩单!V35="休学"),0,IF(OR(AND($F35&lt;1,成绩单!V35&gt;=90),AND($F35=1,成绩单!V35&gt;=85),AND($F35&gt;1,成绩单!V35&gt;=80)),0.5,0))</f>
        <v>0.5</v>
      </c>
      <c r="W35" s="18">
        <f>IF(OR(成绩单!W35="作弊",成绩单!W35="请假",成绩单!W35="旷考",成绩单!W35="休学"),0,IF(OR(AND($F35&lt;1,成绩单!W35&gt;=90),AND($F35=1,成绩单!W35&gt;=85),AND($F35&gt;1,成绩单!W35&gt;=80)),0.5,0))</f>
        <v>0.5</v>
      </c>
      <c r="X35" s="18">
        <f>IF(OR(成绩单!X35="作弊",成绩单!X35="请假",成绩单!X35="旷考",成绩单!X35="休学"),0,IF(OR(AND($F35&lt;1,成绩单!X35&gt;=90),AND($F35=1,成绩单!X35&gt;=85),AND($F35&gt;1,成绩单!X35&gt;=80)),0.5,0))</f>
        <v>0.5</v>
      </c>
      <c r="Y35" s="18">
        <f>IF(OR(成绩单!Y35="作弊",成绩单!Y35="请假",成绩单!Y35="旷考",成绩单!Y35="休学"),0,IF(OR(AND($F35&lt;1,成绩单!Y35&gt;=90),AND($F35=1,成绩单!Y35&gt;=85),AND($F35&gt;1,成绩单!Y35&gt;=80)),0.5,0))</f>
        <v>0.5</v>
      </c>
      <c r="Z35" s="18">
        <f>IF(OR(成绩单!Z35="作弊",成绩单!Z35="请假",成绩单!Z35="旷考",成绩单!Z35="休学"),0,IF(OR(AND($F35&lt;1,成绩单!Z35&gt;=90),AND($F35=1,成绩单!Z35&gt;=85),AND($F35&gt;1,成绩单!Z35&gt;=80)),0.5,0))</f>
        <v>0.5</v>
      </c>
      <c r="AA35" s="18">
        <f>IF(OR(成绩单!AA35="作弊",成绩单!AA35="请假",成绩单!AA35="旷考",成绩单!AA35="休学"),0,IF(OR(AND($F35&lt;1,成绩单!AA35&gt;=90),AND($F35=1,成绩单!AA35&gt;=85),AND($F35&gt;1,成绩单!AA35&gt;=80)),0.5,0))</f>
        <v>0.5</v>
      </c>
      <c r="AB35" s="25">
        <f>IF(OR(成绩单!AB35="作弊",成绩单!AB35="请假",成绩单!AB35="旷考",成绩单!AB35="休学"),0,IF(OR(AND($F35&lt;1,成绩单!AB35&gt;=85),AND($F35=1,成绩单!AB35&gt;=82),AND($F35&gt;1,成绩单!AB35&gt;=80)),3,0))</f>
        <v>3</v>
      </c>
      <c r="AC35" s="25">
        <f>IF(OR(成绩单!AC35="作弊",成绩单!AC35="请假",成绩单!AC35="旷考",成绩单!AC35="休学"),0,IF(OR(AND($F35&lt;1,成绩单!AC35&gt;=85),AND($F35=1,成绩单!AC35&gt;=82),AND($F35&gt;1,成绩单!AC35&gt;=80)),3,0))</f>
        <v>3</v>
      </c>
      <c r="AD35" s="18">
        <f>IF(OR(成绩单!AD35="作弊",成绩单!AD35="请假",成绩单!AD35="旷考",成绩单!AD35="休学"),0,IF(OR(AND($F35&lt;1,成绩单!AD35&gt;=90),AND($F35=1,成绩单!AD35&gt;=85),AND($F35&gt;1,成绩单!AD35&gt;=80)),0.5,0))</f>
        <v>0</v>
      </c>
      <c r="AE35" s="18">
        <f>IF(OR(成绩单!AE35="作弊",成绩单!AE35="请假",成绩单!AE35="旷考",成绩单!AE35="休学"),0,IF(OR(AND($F35&lt;1,成绩单!AE35&gt;=90),AND($F35=1,成绩单!AE35&gt;=85),AND($F35&gt;1,成绩单!AE35&gt;=80)),0.5,0))</f>
        <v>0</v>
      </c>
      <c r="AF35" s="18">
        <f>IF(OR(成绩单!AF35="作弊",成绩单!AF35="请假",成绩单!AF35="旷考",成绩单!AF35="休学"),0,IF(OR(AND($F35&lt;1,成绩单!AF35&gt;=90),AND($F35=1,成绩单!AF35&gt;=85),AND($F35&gt;1,成绩单!AF35&gt;=80)),0.5,0))</f>
        <v>0</v>
      </c>
      <c r="AG35" s="18">
        <f>IF(OR(成绩单!AG35="作弊",成绩单!AG35="请假",成绩单!AG35="旷考",成绩单!AG35="休学"),0,IF(OR(AND($F35&lt;1,成绩单!AG35&gt;=90),AND($F35=1,成绩单!AG35&gt;=85),AND($F35&gt;1,成绩单!AG35&gt;=80)),0.5,0))</f>
        <v>0</v>
      </c>
      <c r="AH35" s="18">
        <f>IF(OR(成绩单!AH35="作弊",成绩单!AH35="请假",成绩单!AH35="旷考",成绩单!AH35="休学"),0,IF(OR(AND($F35&lt;1,成绩单!AH35&gt;=90),AND($F35=1,成绩单!AH35&gt;=85),AND($F35&gt;1,成绩单!AH35&gt;=80)),0.5,0))</f>
        <v>0</v>
      </c>
      <c r="AI35" s="18">
        <f>IF(OR(成绩单!AI35="作弊",成绩单!AI35="请假",成绩单!AI35="旷考",成绩单!AI35="休学"),0,IF(OR(AND($F35&lt;1,成绩单!AI35&gt;=90),AND($F35=1,成绩单!AI35&gt;=85),AND($F35&gt;1,成绩单!AI35&gt;=80)),0.5,0))</f>
        <v>0</v>
      </c>
      <c r="AJ35" s="18">
        <f>IF(OR(成绩单!AJ35="作弊",成绩单!AJ35="请假",成绩单!AJ35="旷考",成绩单!AJ35="休学"),0,IF(OR(AND($F35&lt;1,成绩单!AJ35&gt;=90),AND($F35=1,成绩单!AJ35&gt;=85),AND($F35&gt;1,成绩单!AJ35&gt;=80)),0.5,0))</f>
        <v>0</v>
      </c>
      <c r="AK35" s="18">
        <f>IF(OR(成绩单!AK35="作弊",成绩单!AK35="请假",成绩单!AK35="旷考",成绩单!AK35="休学"),0,IF(OR(AND($F35&lt;1,成绩单!AK35&gt;=90),AND($F35=1,成绩单!AK35&gt;=85),AND($F35&gt;1,成绩单!AK35&gt;=80)),0.5,0))</f>
        <v>0</v>
      </c>
      <c r="AL35" s="18">
        <f>IF(OR(成绩单!AL35="作弊",成绩单!AL35="请假",成绩单!AL35="旷考",成绩单!AL35="休学"),0,IF(OR(AND($F35&lt;1,成绩单!AL35&gt;=90),AND($F35=1,成绩单!AL35&gt;=85),AND($F35&gt;1,成绩单!AL35&gt;=80)),0.5,0))</f>
        <v>0</v>
      </c>
      <c r="AM35" s="18">
        <f>IF(OR(成绩单!AM35="作弊",成绩单!AM35="请假",成绩单!AM35="旷考",成绩单!AM35="休学"),0,IF(OR(AND($F35&lt;1,成绩单!AM35&gt;=90),AND($F35=1,成绩单!AM35&gt;=85),AND($F35&gt;1,成绩单!AM35&gt;=80)),0.5,0))</f>
        <v>0</v>
      </c>
      <c r="AN35" s="18"/>
      <c r="AO35" s="18"/>
      <c r="AP35" s="30"/>
      <c r="AQ35" s="30"/>
    </row>
    <row r="36" s="1" customFormat="1" ht="18.75" customHeight="1" spans="1:203">
      <c r="A36" s="17"/>
      <c r="B36" s="18" t="s">
        <v>26</v>
      </c>
      <c r="C36" s="18"/>
      <c r="D36" s="18">
        <f t="shared" si="5"/>
        <v>12.5</v>
      </c>
      <c r="E36" s="18">
        <f t="shared" si="6"/>
        <v>7</v>
      </c>
      <c r="F36" s="19">
        <f>MAX(F30:F35)</f>
        <v>2</v>
      </c>
      <c r="G36" s="18">
        <f>成绩单!G36</f>
        <v>0</v>
      </c>
      <c r="H36" s="18">
        <f>IF(OR(成绩单!H36="作弊",成绩单!H36="请假",成绩单!H36="旷考",成绩单!H36="休学"),0,IF(OR(AND($F36&lt;1,成绩单!H36&gt;=90),AND($F36=1,成绩单!H36&gt;=85),AND($F36&gt;1,成绩单!H36&gt;=80)),0.5,0))</f>
        <v>0.5</v>
      </c>
      <c r="I36" s="18">
        <f>IF(OR(成绩单!I36="作弊",成绩单!I36="请假",成绩单!I36="旷考",成绩单!I36="休学"),0,IF(OR(AND($F36&lt;1,成绩单!I36&gt;=90),AND($F36=1,成绩单!I36&gt;=85),AND($F36&gt;1,成绩单!I36&gt;=80)),0.5,0))</f>
        <v>0.5</v>
      </c>
      <c r="J36" s="25">
        <f>IF(OR(成绩单!J36="作弊",成绩单!J36="请假",成绩单!J36="旷考",成绩单!J36="休学"),0,IF(OR(AND($F36&lt;1,成绩单!J36&gt;=80),AND($F36=1,成绩单!J36&gt;=77.5),AND($F36&gt;1,成绩单!J36&gt;=75)),3,0))</f>
        <v>3</v>
      </c>
      <c r="K36" s="25">
        <f>IF(OR(成绩单!K36="作弊",成绩单!K36="请假",成绩单!K36="旷考",成绩单!K36="休学"),0,IF(OR(AND($F36&lt;1,成绩单!K36&gt;=80),AND($F36=1,成绩单!K36&gt;=77.5),AND($F36&gt;1,成绩单!K36&gt;=75)),3,0))</f>
        <v>0</v>
      </c>
      <c r="L36" s="18">
        <f>IF(OR(成绩单!L36="作弊",成绩单!L36="请假",成绩单!L36="旷考",成绩单!L36="休学"),0,IF(OR(AND($F36&lt;1,成绩单!L36&gt;=90),AND($F36=1,成绩单!L36&gt;=85),AND($F36&gt;1,成绩单!L36&gt;=80)),0.5,0))</f>
        <v>0.5</v>
      </c>
      <c r="M36" s="18">
        <f>IF(OR(成绩单!M36="作弊",成绩单!M36="请假",成绩单!M36="旷考",成绩单!M36="休学"),0,IF(OR(AND($F36&lt;1,成绩单!M36&gt;=90),AND($F36=1,成绩单!M36&gt;=85),AND($F36&gt;1,成绩单!M36&gt;=80)),0.5,0))</f>
        <v>0.5</v>
      </c>
      <c r="N36" s="18">
        <f>IF(OR(成绩单!N36="作弊",成绩单!N36="请假",成绩单!N36="旷考",成绩单!N36="休学"),0,IF(OR(AND($F36&lt;1,成绩单!N36&gt;=90),AND($F36=1,成绩单!N36&gt;=85),AND($F36&gt;1,成绩单!N36&gt;=80)),0.5,0))</f>
        <v>0.5</v>
      </c>
      <c r="O36" s="18">
        <f>IF(OR(成绩单!O36="作弊",成绩单!O36="请假",成绩单!O36="旷考",成绩单!O36="休学"),0,IF(OR(AND($F36&lt;1,成绩单!O36&gt;=90),AND($F36=1,成绩单!O36&gt;=85),AND($F36&gt;1,成绩单!O36&gt;=80)),0.5,0))</f>
        <v>0.5</v>
      </c>
      <c r="P36" s="18">
        <f>IF(OR(成绩单!P36="作弊",成绩单!P36="请假",成绩单!P36="旷考",成绩单!P36="休学"),0,IF(OR(AND($F36&lt;1,成绩单!P36&gt;=90),AND($F36=1,成绩单!P36&gt;=85),AND($F36&gt;1,成绩单!P36&gt;=80)),0.5,0))</f>
        <v>0.5</v>
      </c>
      <c r="Q36" s="18">
        <f>IF(OR(成绩单!Q36="作弊",成绩单!Q36="请假",成绩单!Q36="旷考",成绩单!Q36="休学"),0,IF(OR(AND($F36&lt;1,成绩单!Q36&gt;=90),AND($F36=1,成绩单!Q36&gt;=85),AND($F36&gt;1,成绩单!Q36&gt;=80)),0.5,0))</f>
        <v>0.5</v>
      </c>
      <c r="R36" s="25">
        <f>IF(OR(成绩单!R36="作弊",成绩单!R36="请假",成绩单!R36="旷考",成绩单!R36="休学"),0,IF(OR(AND($F36&lt;1,成绩单!R36&gt;=82),AND($F36=1,成绩单!R36&gt;=80),AND($F36&gt;1,成绩单!R36&gt;=78)),3,0))</f>
        <v>3</v>
      </c>
      <c r="S36" s="25">
        <f>IF(OR(成绩单!S36="作弊",成绩单!S36="请假",成绩单!S36="旷考",成绩单!S36="休学"),0,IF(OR(AND($F36&lt;1,成绩单!S36&gt;=82),AND($F36=1,成绩单!S36&gt;=80),AND($F36&gt;1,成绩单!S36&gt;=78)),3,0))</f>
        <v>3</v>
      </c>
      <c r="T36" s="18">
        <f>IF(OR(成绩单!T36="作弊",成绩单!T36="请假",成绩单!T36="旷考",成绩单!T36="休学"),0,IF(OR(AND($F36&lt;1,成绩单!T36&gt;=90),AND($F36=1,成绩单!T36&gt;=85),AND($F36&gt;1,成绩单!T36&gt;=80)),0.5,0))</f>
        <v>0</v>
      </c>
      <c r="U36" s="18">
        <f>IF(OR(成绩单!U36="作弊",成绩单!U36="请假",成绩单!U36="旷考",成绩单!U36="休学"),0,IF(OR(AND($F36&lt;1,成绩单!U36&gt;=90),AND($F36=1,成绩单!U36&gt;=85),AND($F36&gt;1,成绩单!U36&gt;=80)),0.5,0))</f>
        <v>0.5</v>
      </c>
      <c r="V36" s="18">
        <f>IF(OR(成绩单!V36="作弊",成绩单!V36="请假",成绩单!V36="旷考",成绩单!V36="休学"),0,IF(OR(AND($F36&lt;1,成绩单!V36&gt;=90),AND($F36=1,成绩单!V36&gt;=85),AND($F36&gt;1,成绩单!V36&gt;=80)),0.5,0))</f>
        <v>0.5</v>
      </c>
      <c r="W36" s="18">
        <f>IF(OR(成绩单!W36="作弊",成绩单!W36="请假",成绩单!W36="旷考",成绩单!W36="休学"),0,IF(OR(AND($F36&lt;1,成绩单!W36&gt;=90),AND($F36=1,成绩单!W36&gt;=85),AND($F36&gt;1,成绩单!W36&gt;=80)),0.5,0))</f>
        <v>0.5</v>
      </c>
      <c r="X36" s="18">
        <f>IF(OR(成绩单!X36="作弊",成绩单!X36="请假",成绩单!X36="旷考",成绩单!X36="休学"),0,IF(OR(AND($F36&lt;1,成绩单!X36&gt;=90),AND($F36=1,成绩单!X36&gt;=85),AND($F36&gt;1,成绩单!X36&gt;=80)),0.5,0))</f>
        <v>0.5</v>
      </c>
      <c r="Y36" s="18">
        <f>IF(OR(成绩单!Y36="作弊",成绩单!Y36="请假",成绩单!Y36="旷考",成绩单!Y36="休学"),0,IF(OR(AND($F36&lt;1,成绩单!Y36&gt;=90),AND($F36=1,成绩单!Y36&gt;=85),AND($F36&gt;1,成绩单!Y36&gt;=80)),0.5,0))</f>
        <v>0.5</v>
      </c>
      <c r="Z36" s="18">
        <f>IF(OR(成绩单!Z36="作弊",成绩单!Z36="请假",成绩单!Z36="旷考",成绩单!Z36="休学"),0,IF(OR(AND($F36&lt;1,成绩单!Z36&gt;=90),AND($F36=1,成绩单!Z36&gt;=85),AND($F36&gt;1,成绩单!Z36&gt;=80)),0.5,0))</f>
        <v>0.5</v>
      </c>
      <c r="AA36" s="18">
        <f>IF(OR(成绩单!AA36="作弊",成绩单!AA36="请假",成绩单!AA36="旷考",成绩单!AA36="休学"),0,IF(OR(AND($F36&lt;1,成绩单!AA36&gt;=90),AND($F36=1,成绩单!AA36&gt;=85),AND($F36&gt;1,成绩单!AA36&gt;=80)),0.5,0))</f>
        <v>0.5</v>
      </c>
      <c r="AB36" s="25">
        <f>IF(OR(成绩单!AB36="作弊",成绩单!AB36="请假",成绩单!AB36="旷考",成绩单!AB36="休学"),0,IF(OR(AND($F36&lt;1,成绩单!AB36&gt;=85),AND($F36=1,成绩单!AB36&gt;=82),AND($F36&gt;1,成绩单!AB36&gt;=80)),3,0))</f>
        <v>3</v>
      </c>
      <c r="AC36" s="25">
        <f>IF(OR(成绩单!AC36="作弊",成绩单!AC36="请假",成绩单!AC36="旷考",成绩单!AC36="休学"),0,IF(OR(AND($F36&lt;1,成绩单!AC36&gt;=85),AND($F36=1,成绩单!AC36&gt;=82),AND($F36&gt;1,成绩单!AC36&gt;=80)),3,0))</f>
        <v>0</v>
      </c>
      <c r="AD36" s="18">
        <f>IF(OR(成绩单!AD36="作弊",成绩单!AD36="请假",成绩单!AD36="旷考",成绩单!AD36="休学"),0,IF(OR(AND($F36&lt;1,成绩单!AD36&gt;=90),AND($F36=1,成绩单!AD36&gt;=85),AND($F36&gt;1,成绩单!AD36&gt;=80)),0.5,0))</f>
        <v>0</v>
      </c>
      <c r="AE36" s="18">
        <f>IF(OR(成绩单!AE36="作弊",成绩单!AE36="请假",成绩单!AE36="旷考",成绩单!AE36="休学"),0,IF(OR(AND($F36&lt;1,成绩单!AE36&gt;=90),AND($F36=1,成绩单!AE36&gt;=85),AND($F36&gt;1,成绩单!AE36&gt;=80)),0.5,0))</f>
        <v>0</v>
      </c>
      <c r="AF36" s="18">
        <f>IF(OR(成绩单!AF36="作弊",成绩单!AF36="请假",成绩单!AF36="旷考",成绩单!AF36="休学"),0,IF(OR(AND($F36&lt;1,成绩单!AF36&gt;=90),AND($F36=1,成绩单!AF36&gt;=85),AND($F36&gt;1,成绩单!AF36&gt;=80)),0.5,0))</f>
        <v>0</v>
      </c>
      <c r="AG36" s="18">
        <f>IF(OR(成绩单!AG36="作弊",成绩单!AG36="请假",成绩单!AG36="旷考",成绩单!AG36="休学"),0,IF(OR(AND($F36&lt;1,成绩单!AG36&gt;=90),AND($F36=1,成绩单!AG36&gt;=85),AND($F36&gt;1,成绩单!AG36&gt;=80)),0.5,0))</f>
        <v>0</v>
      </c>
      <c r="AH36" s="18">
        <f>IF(OR(成绩单!AH36="作弊",成绩单!AH36="请假",成绩单!AH36="旷考",成绩单!AH36="休学"),0,IF(OR(AND($F36&lt;1,成绩单!AH36&gt;=90),AND($F36=1,成绩单!AH36&gt;=85),AND($F36&gt;1,成绩单!AH36&gt;=80)),0.5,0))</f>
        <v>0</v>
      </c>
      <c r="AI36" s="18">
        <f>IF(OR(成绩单!AI36="作弊",成绩单!AI36="请假",成绩单!AI36="旷考",成绩单!AI36="休学"),0,IF(OR(AND($F36&lt;1,成绩单!AI36&gt;=90),AND($F36=1,成绩单!AI36&gt;=85),AND($F36&gt;1,成绩单!AI36&gt;=80)),0.5,0))</f>
        <v>0</v>
      </c>
      <c r="AJ36" s="18">
        <f>IF(OR(成绩单!AJ36="作弊",成绩单!AJ36="请假",成绩单!AJ36="旷考",成绩单!AJ36="休学"),0,IF(OR(AND($F36&lt;1,成绩单!AJ36&gt;=90),AND($F36=1,成绩单!AJ36&gt;=85),AND($F36&gt;1,成绩单!AJ36&gt;=80)),0.5,0))</f>
        <v>0</v>
      </c>
      <c r="AK36" s="18">
        <f>IF(OR(成绩单!AK36="作弊",成绩单!AK36="请假",成绩单!AK36="旷考",成绩单!AK36="休学"),0,IF(OR(AND($F36&lt;1,成绩单!AK36&gt;=90),AND($F36=1,成绩单!AK36&gt;=85),AND($F36&gt;1,成绩单!AK36&gt;=80)),0.5,0))</f>
        <v>0</v>
      </c>
      <c r="AL36" s="18">
        <f>IF(OR(成绩单!AL36="作弊",成绩单!AL36="请假",成绩单!AL36="旷考",成绩单!AL36="休学"),0,IF(OR(AND($F36&lt;1,成绩单!AL36&gt;=90),AND($F36=1,成绩单!AL36&gt;=85),AND($F36&gt;1,成绩单!AL36&gt;=80)),0.5,0))</f>
        <v>0</v>
      </c>
      <c r="AM36" s="18">
        <f>IF(OR(成绩单!AM36="作弊",成绩单!AM36="请假",成绩单!AM36="旷考",成绩单!AM36="休学"),0,IF(OR(AND($F36&lt;1,成绩单!AM36&gt;=90),AND($F36=1,成绩单!AM36&gt;=85),AND($F36&gt;1,成绩单!AM36&gt;=80)),0.5,0))</f>
        <v>0</v>
      </c>
      <c r="AN36" s="18"/>
      <c r="AO36" s="18"/>
      <c r="AP36" s="18"/>
      <c r="AQ36" s="18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</row>
    <row r="37" ht="18.75" customHeight="1" spans="1:43">
      <c r="A37" s="17" t="s">
        <v>47</v>
      </c>
      <c r="B37" s="18"/>
      <c r="C37" s="18"/>
      <c r="D37" s="18">
        <f t="shared" si="5"/>
        <v>11.5</v>
      </c>
      <c r="E37" s="18">
        <f t="shared" si="6"/>
        <v>0.5</v>
      </c>
      <c r="F37" s="18">
        <f>成绩单!F37</f>
        <v>0</v>
      </c>
      <c r="G37" s="18" t="str">
        <f>成绩单!G37</f>
        <v>郑柏铃</v>
      </c>
      <c r="H37" s="18">
        <f>IF(OR(成绩单!H37="作弊",成绩单!H37="请假",成绩单!H37="旷考",成绩单!H37="休学"),0,IF(OR(AND($F37&lt;1,成绩单!H37&gt;=90),AND($F37=1,成绩单!H37&gt;=85),AND($F37&gt;1,成绩单!H37&gt;=80)),0.5,0))</f>
        <v>0.5</v>
      </c>
      <c r="I37" s="18">
        <f>IF(OR(成绩单!I37="作弊",成绩单!I37="请假",成绩单!I37="旷考",成绩单!I37="休学"),0,IF(OR(AND($F37&lt;1,成绩单!I37&gt;=90),AND($F37=1,成绩单!I37&gt;=85),AND($F37&gt;1,成绩单!I37&gt;=80)),0.5,0))</f>
        <v>0</v>
      </c>
      <c r="J37" s="25">
        <f>IF(OR(成绩单!J37="作弊",成绩单!J37="请假",成绩单!J37="旷考",成绩单!J37="休学"),0,IF(OR(AND($F37&lt;1,成绩单!J37&gt;=80),AND($F37=1,成绩单!J37&gt;=77.5),AND($F37&gt;1,成绩单!J37&gt;=75)),3,0))</f>
        <v>3</v>
      </c>
      <c r="K37" s="25">
        <f>IF(OR(成绩单!K37="作弊",成绩单!K37="请假",成绩单!K37="旷考",成绩单!K37="休学"),0,IF(OR(AND($F37&lt;1,成绩单!K37&gt;=80),AND($F37=1,成绩单!K37&gt;=77.5),AND($F37&gt;1,成绩单!K37&gt;=75)),3,0))</f>
        <v>0</v>
      </c>
      <c r="L37" s="18">
        <f>IF(OR(成绩单!L37="作弊",成绩单!L37="请假",成绩单!L37="旷考",成绩单!L37="休学"),0,IF(OR(AND($F37&lt;1,成绩单!L37&gt;=90),AND($F37=1,成绩单!L37&gt;=85),AND($F37&gt;1,成绩单!L37&gt;=80)),0.5,0))</f>
        <v>0</v>
      </c>
      <c r="M37" s="18">
        <f>IF(OR(成绩单!M37="作弊",成绩单!M37="请假",成绩单!M37="旷考",成绩单!M37="休学"),0,IF(OR(AND($F37&lt;1,成绩单!M37&gt;=90),AND($F37=1,成绩单!M37&gt;=85),AND($F37&gt;1,成绩单!M37&gt;=80)),0.5,0))</f>
        <v>0</v>
      </c>
      <c r="N37" s="18">
        <f>IF(OR(成绩单!N37="作弊",成绩单!N37="请假",成绩单!N37="旷考",成绩单!N37="休学"),0,IF(OR(AND($F37&lt;1,成绩单!N37&gt;=90),AND($F37=1,成绩单!N37&gt;=85),AND($F37&gt;1,成绩单!N37&gt;=80)),0.5,0))</f>
        <v>0</v>
      </c>
      <c r="O37" s="18">
        <f>IF(OR(成绩单!O37="作弊",成绩单!O37="请假",成绩单!O37="旷考",成绩单!O37="休学"),0,IF(OR(AND($F37&lt;1,成绩单!O37&gt;=90),AND($F37=1,成绩单!O37&gt;=85),AND($F37&gt;1,成绩单!O37&gt;=80)),0.5,0))</f>
        <v>0</v>
      </c>
      <c r="P37" s="18">
        <f>IF(OR(成绩单!P37="作弊",成绩单!P37="请假",成绩单!P37="旷考",成绩单!P37="休学"),0,IF(OR(AND($F37&lt;1,成绩单!P37&gt;=90),AND($F37=1,成绩单!P37&gt;=85),AND($F37&gt;1,成绩单!P37&gt;=80)),0.5,0))</f>
        <v>0</v>
      </c>
      <c r="Q37" s="18">
        <f>IF(OR(成绩单!Q37="作弊",成绩单!Q37="请假",成绩单!Q37="旷考",成绩单!Q37="休学"),0,IF(OR(AND($F37&lt;1,成绩单!Q37&gt;=90),AND($F37=1,成绩单!Q37&gt;=85),AND($F37&gt;1,成绩单!Q37&gt;=80)),0.5,0))</f>
        <v>0</v>
      </c>
      <c r="R37" s="25">
        <f>IF(OR(成绩单!R37="作弊",成绩单!R37="请假",成绩单!R37="旷考",成绩单!R37="休学"),0,IF(OR(AND($F37&lt;1,成绩单!R37&gt;=82),AND($F37=1,成绩单!R37&gt;=80),AND($F37&gt;1,成绩单!R37&gt;=78)),3,0))</f>
        <v>3</v>
      </c>
      <c r="S37" s="25">
        <f>IF(OR(成绩单!S37="作弊",成绩单!S37="请假",成绩单!S37="旷考",成绩单!S37="休学"),0,IF(OR(AND($F37&lt;1,成绩单!S37&gt;=82),AND($F37=1,成绩单!S37&gt;=80),AND($F37&gt;1,成绩单!S37&gt;=78)),3,0))</f>
        <v>0</v>
      </c>
      <c r="T37" s="18">
        <f>IF(OR(成绩单!T37="作弊",成绩单!T37="请假",成绩单!T37="旷考",成绩单!T37="休学"),0,IF(OR(AND($F37&lt;1,成绩单!T37&gt;=90),AND($F37=1,成绩单!T37&gt;=85),AND($F37&gt;1,成绩单!T37&gt;=80)),0.5,0))</f>
        <v>0.5</v>
      </c>
      <c r="U37" s="18">
        <f>IF(OR(成绩单!U37="作弊",成绩单!U37="请假",成绩单!U37="旷考",成绩单!U37="休学"),0,IF(OR(AND($F37&lt;1,成绩单!U37&gt;=90),AND($F37=1,成绩单!U37&gt;=85),AND($F37&gt;1,成绩单!U37&gt;=80)),0.5,0))</f>
        <v>0</v>
      </c>
      <c r="V37" s="18">
        <f>IF(OR(成绩单!V37="作弊",成绩单!V37="请假",成绩单!V37="旷考",成绩单!V37="休学"),0,IF(OR(AND($F37&lt;1,成绩单!V37&gt;=90),AND($F37=1,成绩单!V37&gt;=85),AND($F37&gt;1,成绩单!V37&gt;=80)),0.5,0))</f>
        <v>0.5</v>
      </c>
      <c r="W37" s="18">
        <f>IF(OR(成绩单!W37="作弊",成绩单!W37="请假",成绩单!W37="旷考",成绩单!W37="休学"),0,IF(OR(AND($F37&lt;1,成绩单!W37&gt;=90),AND($F37=1,成绩单!W37&gt;=85),AND($F37&gt;1,成绩单!W37&gt;=80)),0.5,0))</f>
        <v>0</v>
      </c>
      <c r="X37" s="18">
        <f>IF(OR(成绩单!X37="作弊",成绩单!X37="请假",成绩单!X37="旷考",成绩单!X37="休学"),0,IF(OR(AND($F37&lt;1,成绩单!X37&gt;=90),AND($F37=1,成绩单!X37&gt;=85),AND($F37&gt;1,成绩单!X37&gt;=80)),0.5,0))</f>
        <v>0.5</v>
      </c>
      <c r="Y37" s="18">
        <f>IF(OR(成绩单!Y37="作弊",成绩单!Y37="请假",成绩单!Y37="旷考",成绩单!Y37="休学"),0,IF(OR(AND($F37&lt;1,成绩单!Y37&gt;=90),AND($F37=1,成绩单!Y37&gt;=85),AND($F37&gt;1,成绩单!Y37&gt;=80)),0.5,0))</f>
        <v>0</v>
      </c>
      <c r="Z37" s="18">
        <f>IF(OR(成绩单!Z37="作弊",成绩单!Z37="请假",成绩单!Z37="旷考",成绩单!Z37="休学"),0,IF(OR(AND($F37&lt;1,成绩单!Z37&gt;=90),AND($F37=1,成绩单!Z37&gt;=85),AND($F37&gt;1,成绩单!Z37&gt;=80)),0.5,0))</f>
        <v>0.5</v>
      </c>
      <c r="AA37" s="18">
        <f>IF(OR(成绩单!AA37="作弊",成绩单!AA37="请假",成绩单!AA37="旷考",成绩单!AA37="休学"),0,IF(OR(AND($F37&lt;1,成绩单!AA37&gt;=90),AND($F37=1,成绩单!AA37&gt;=85),AND($F37&gt;1,成绩单!AA37&gt;=80)),0.5,0))</f>
        <v>0.5</v>
      </c>
      <c r="AB37" s="25">
        <f>IF(OR(成绩单!AB37="作弊",成绩单!AB37="请假",成绩单!AB37="旷考",成绩单!AB37="休学"),0,IF(OR(AND($F37&lt;1,成绩单!AB37&gt;=85),AND($F37=1,成绩单!AB37&gt;=82),AND($F37&gt;1,成绩单!AB37&gt;=80)),3,0))</f>
        <v>3</v>
      </c>
      <c r="AC37" s="25">
        <f>IF(OR(成绩单!AC37="作弊",成绩单!AC37="请假",成绩单!AC37="旷考",成绩单!AC37="休学"),0,IF(OR(AND($F37&lt;1,成绩单!AC37&gt;=85),AND($F37=1,成绩单!AC37&gt;=82),AND($F37&gt;1,成绩单!AC37&gt;=80)),3,0))</f>
        <v>0</v>
      </c>
      <c r="AD37" s="18">
        <f>IF(OR(成绩单!AD37="作弊",成绩单!AD37="请假",成绩单!AD37="旷考",成绩单!AD37="休学"),0,IF(OR(AND($F37&lt;1,成绩单!AD37&gt;=90),AND($F37=1,成绩单!AD37&gt;=85),AND($F37&gt;1,成绩单!AD37&gt;=80)),0.5,0))</f>
        <v>0</v>
      </c>
      <c r="AE37" s="18">
        <f>IF(OR(成绩单!AE37="作弊",成绩单!AE37="请假",成绩单!AE37="旷考",成绩单!AE37="休学"),0,IF(OR(AND($F37&lt;1,成绩单!AE37&gt;=90),AND($F37=1,成绩单!AE37&gt;=85),AND($F37&gt;1,成绩单!AE37&gt;=80)),0.5,0))</f>
        <v>0</v>
      </c>
      <c r="AF37" s="18">
        <f>IF(OR(成绩单!AF37="作弊",成绩单!AF37="请假",成绩单!AF37="旷考",成绩单!AF37="休学"),0,IF(OR(AND($F37&lt;1,成绩单!AF37&gt;=90),AND($F37=1,成绩单!AF37&gt;=85),AND($F37&gt;1,成绩单!AF37&gt;=80)),0.5,0))</f>
        <v>0</v>
      </c>
      <c r="AG37" s="18">
        <f>IF(OR(成绩单!AG37="作弊",成绩单!AG37="请假",成绩单!AG37="旷考",成绩单!AG37="休学"),0,IF(OR(AND($F37&lt;1,成绩单!AG37&gt;=90),AND($F37=1,成绩单!AG37&gt;=85),AND($F37&gt;1,成绩单!AG37&gt;=80)),0.5,0))</f>
        <v>0</v>
      </c>
      <c r="AH37" s="18">
        <f>IF(OR(成绩单!AH37="作弊",成绩单!AH37="请假",成绩单!AH37="旷考",成绩单!AH37="休学"),0,IF(OR(AND($F37&lt;1,成绩单!AH37&gt;=90),AND($F37=1,成绩单!AH37&gt;=85),AND($F37&gt;1,成绩单!AH37&gt;=80)),0.5,0))</f>
        <v>0</v>
      </c>
      <c r="AI37" s="18">
        <f>IF(OR(成绩单!AI37="作弊",成绩单!AI37="请假",成绩单!AI37="旷考",成绩单!AI37="休学"),0,IF(OR(AND($F37&lt;1,成绩单!AI37&gt;=90),AND($F37=1,成绩单!AI37&gt;=85),AND($F37&gt;1,成绩单!AI37&gt;=80)),0.5,0))</f>
        <v>0</v>
      </c>
      <c r="AJ37" s="18">
        <f>IF(OR(成绩单!AJ37="作弊",成绩单!AJ37="请假",成绩单!AJ37="旷考",成绩单!AJ37="休学"),0,IF(OR(AND($F37&lt;1,成绩单!AJ37&gt;=90),AND($F37=1,成绩单!AJ37&gt;=85),AND($F37&gt;1,成绩单!AJ37&gt;=80)),0.5,0))</f>
        <v>0</v>
      </c>
      <c r="AK37" s="18">
        <f>IF(OR(成绩单!AK37="作弊",成绩单!AK37="请假",成绩单!AK37="旷考",成绩单!AK37="休学"),0,IF(OR(AND($F37&lt;1,成绩单!AK37&gt;=90),AND($F37=1,成绩单!AK37&gt;=85),AND($F37&gt;1,成绩单!AK37&gt;=80)),0.5,0))</f>
        <v>0</v>
      </c>
      <c r="AL37" s="18">
        <f>IF(OR(成绩单!AL37="作弊",成绩单!AL37="请假",成绩单!AL37="旷考",成绩单!AL37="休学"),0,IF(OR(AND($F37&lt;1,成绩单!AL37&gt;=90),AND($F37=1,成绩单!AL37&gt;=85),AND($F37&gt;1,成绩单!AL37&gt;=80)),0.5,0))</f>
        <v>0</v>
      </c>
      <c r="AM37" s="18">
        <f>IF(OR(成绩单!AM37="作弊",成绩单!AM37="请假",成绩单!AM37="旷考",成绩单!AM37="休学"),0,IF(OR(AND($F37&lt;1,成绩单!AM37&gt;=90),AND($F37=1,成绩单!AM37&gt;=85),AND($F37&gt;1,成绩单!AM37&gt;=80)),0.5,0))</f>
        <v>0</v>
      </c>
      <c r="AN37" s="18"/>
      <c r="AO37" s="18"/>
      <c r="AP37" s="30"/>
      <c r="AQ37" s="30"/>
    </row>
    <row r="38" ht="18.75" customHeight="1" spans="1:43">
      <c r="A38" s="17"/>
      <c r="B38" s="18"/>
      <c r="C38" s="18"/>
      <c r="D38" s="18">
        <f t="shared" si="5"/>
        <v>12</v>
      </c>
      <c r="E38" s="18">
        <f t="shared" si="6"/>
        <v>1.5</v>
      </c>
      <c r="F38" s="18">
        <f>成绩单!F38</f>
        <v>0</v>
      </c>
      <c r="G38" s="18" t="str">
        <f>成绩单!G38</f>
        <v>吉宇森</v>
      </c>
      <c r="H38" s="18">
        <f>IF(OR(成绩单!H38="作弊",成绩单!H38="请假",成绩单!H38="旷考",成绩单!H38="休学"),0,IF(OR(AND($F38&lt;1,成绩单!H38&gt;=90),AND($F38=1,成绩单!H38&gt;=85),AND($F38&gt;1,成绩单!H38&gt;=80)),0.5,0))</f>
        <v>0</v>
      </c>
      <c r="I38" s="18">
        <f>IF(OR(成绩单!I38="作弊",成绩单!I38="请假",成绩单!I38="旷考",成绩单!I38="休学"),0,IF(OR(AND($F38&lt;1,成绩单!I38&gt;=90),AND($F38=1,成绩单!I38&gt;=85),AND($F38&gt;1,成绩单!I38&gt;=80)),0.5,0))</f>
        <v>0</v>
      </c>
      <c r="J38" s="25">
        <f>IF(OR(成绩单!J38="作弊",成绩单!J38="请假",成绩单!J38="旷考",成绩单!J38="休学"),0,IF(OR(AND($F38&lt;1,成绩单!J38&gt;=80),AND($F38=1,成绩单!J38&gt;=77.5),AND($F38&gt;1,成绩单!J38&gt;=75)),3,0))</f>
        <v>3</v>
      </c>
      <c r="K38" s="25">
        <f>IF(OR(成绩单!K38="作弊",成绩单!K38="请假",成绩单!K38="旷考",成绩单!K38="休学"),0,IF(OR(AND($F38&lt;1,成绩单!K38&gt;=80),AND($F38=1,成绩单!K38&gt;=77.5),AND($F38&gt;1,成绩单!K38&gt;=75)),3,0))</f>
        <v>0</v>
      </c>
      <c r="L38" s="18">
        <f>IF(OR(成绩单!L38="作弊",成绩单!L38="请假",成绩单!L38="旷考",成绩单!L38="休学"),0,IF(OR(AND($F38&lt;1,成绩单!L38&gt;=90),AND($F38=1,成绩单!L38&gt;=85),AND($F38&gt;1,成绩单!L38&gt;=80)),0.5,0))</f>
        <v>0.5</v>
      </c>
      <c r="M38" s="18">
        <f>IF(OR(成绩单!M38="作弊",成绩单!M38="请假",成绩单!M38="旷考",成绩单!M38="休学"),0,IF(OR(AND($F38&lt;1,成绩单!M38&gt;=90),AND($F38=1,成绩单!M38&gt;=85),AND($F38&gt;1,成绩单!M38&gt;=80)),0.5,0))</f>
        <v>0</v>
      </c>
      <c r="N38" s="18">
        <f>IF(OR(成绩单!N38="作弊",成绩单!N38="请假",成绩单!N38="旷考",成绩单!N38="休学"),0,IF(OR(AND($F38&lt;1,成绩单!N38&gt;=90),AND($F38=1,成绩单!N38&gt;=85),AND($F38&gt;1,成绩单!N38&gt;=80)),0.5,0))</f>
        <v>0.5</v>
      </c>
      <c r="O38" s="18">
        <f>IF(OR(成绩单!O38="作弊",成绩单!O38="请假",成绩单!O38="旷考",成绩单!O38="休学"),0,IF(OR(AND($F38&lt;1,成绩单!O38&gt;=90),AND($F38=1,成绩单!O38&gt;=85),AND($F38&gt;1,成绩单!O38&gt;=80)),0.5,0))</f>
        <v>0</v>
      </c>
      <c r="P38" s="18">
        <f>IF(OR(成绩单!P38="作弊",成绩单!P38="请假",成绩单!P38="旷考",成绩单!P38="休学"),0,IF(OR(AND($F38&lt;1,成绩单!P38&gt;=90),AND($F38=1,成绩单!P38&gt;=85),AND($F38&gt;1,成绩单!P38&gt;=80)),0.5,0))</f>
        <v>0.5</v>
      </c>
      <c r="Q38" s="18">
        <f>IF(OR(成绩单!Q38="作弊",成绩单!Q38="请假",成绩单!Q38="旷考",成绩单!Q38="休学"),0,IF(OR(AND($F38&lt;1,成绩单!Q38&gt;=90),AND($F38=1,成绩单!Q38&gt;=85),AND($F38&gt;1,成绩单!Q38&gt;=80)),0.5,0))</f>
        <v>0.5</v>
      </c>
      <c r="R38" s="25">
        <f>IF(OR(成绩单!R38="作弊",成绩单!R38="请假",成绩单!R38="旷考",成绩单!R38="休学"),0,IF(OR(AND($F38&lt;1,成绩单!R38&gt;=82),AND($F38=1,成绩单!R38&gt;=80),AND($F38&gt;1,成绩单!R38&gt;=78)),3,0))</f>
        <v>3</v>
      </c>
      <c r="S38" s="25">
        <f>IF(OR(成绩单!S38="作弊",成绩单!S38="请假",成绩单!S38="旷考",成绩单!S38="休学"),0,IF(OR(AND($F38&lt;1,成绩单!S38&gt;=82),AND($F38=1,成绩单!S38&gt;=80),AND($F38&gt;1,成绩单!S38&gt;=78)),3,0))</f>
        <v>0</v>
      </c>
      <c r="T38" s="18">
        <f>IF(OR(成绩单!T38="作弊",成绩单!T38="请假",成绩单!T38="旷考",成绩单!T38="休学"),0,IF(OR(AND($F38&lt;1,成绩单!T38&gt;=90),AND($F38=1,成绩单!T38&gt;=85),AND($F38&gt;1,成绩单!T38&gt;=80)),0.5,0))</f>
        <v>0</v>
      </c>
      <c r="U38" s="18">
        <f>IF(OR(成绩单!U38="作弊",成绩单!U38="请假",成绩单!U38="旷考",成绩单!U38="休学"),0,IF(OR(AND($F38&lt;1,成绩单!U38&gt;=90),AND($F38=1,成绩单!U38&gt;=85),AND($F38&gt;1,成绩单!U38&gt;=80)),0.5,0))</f>
        <v>0</v>
      </c>
      <c r="V38" s="18">
        <f>IF(OR(成绩单!V38="作弊",成绩单!V38="请假",成绩单!V38="旷考",成绩单!V38="休学"),0,IF(OR(AND($F38&lt;1,成绩单!V38&gt;=90),AND($F38=1,成绩单!V38&gt;=85),AND($F38&gt;1,成绩单!V38&gt;=80)),0.5,0))</f>
        <v>0.5</v>
      </c>
      <c r="W38" s="18">
        <f>IF(OR(成绩单!W38="作弊",成绩单!W38="请假",成绩单!W38="旷考",成绩单!W38="休学"),0,IF(OR(AND($F38&lt;1,成绩单!W38&gt;=90),AND($F38=1,成绩单!W38&gt;=85),AND($F38&gt;1,成绩单!W38&gt;=80)),0.5,0))</f>
        <v>0</v>
      </c>
      <c r="X38" s="18">
        <f>IF(OR(成绩单!X38="作弊",成绩单!X38="请假",成绩单!X38="旷考",成绩单!X38="休学"),0,IF(OR(AND($F38&lt;1,成绩单!X38&gt;=90),AND($F38=1,成绩单!X38&gt;=85),AND($F38&gt;1,成绩单!X38&gt;=80)),0.5,0))</f>
        <v>0.5</v>
      </c>
      <c r="Y38" s="18">
        <f>IF(OR(成绩单!Y38="作弊",成绩单!Y38="请假",成绩单!Y38="旷考",成绩单!Y38="休学"),0,IF(OR(AND($F38&lt;1,成绩单!Y38&gt;=90),AND($F38=1,成绩单!Y38&gt;=85),AND($F38&gt;1,成绩单!Y38&gt;=80)),0.5,0))</f>
        <v>0.5</v>
      </c>
      <c r="Z38" s="18">
        <f>IF(OR(成绩单!Z38="作弊",成绩单!Z38="请假",成绩单!Z38="旷考",成绩单!Z38="休学"),0,IF(OR(AND($F38&lt;1,成绩单!Z38&gt;=90),AND($F38=1,成绩单!Z38&gt;=85),AND($F38&gt;1,成绩单!Z38&gt;=80)),0.5,0))</f>
        <v>0.5</v>
      </c>
      <c r="AA38" s="18">
        <f>IF(OR(成绩单!AA38="作弊",成绩单!AA38="请假",成绩单!AA38="旷考",成绩单!AA38="休学"),0,IF(OR(AND($F38&lt;1,成绩单!AA38&gt;=90),AND($F38=1,成绩单!AA38&gt;=85),AND($F38&gt;1,成绩单!AA38&gt;=80)),0.5,0))</f>
        <v>0.5</v>
      </c>
      <c r="AB38" s="25">
        <f>IF(OR(成绩单!AB38="作弊",成绩单!AB38="请假",成绩单!AB38="旷考",成绩单!AB38="休学"),0,IF(OR(AND($F38&lt;1,成绩单!AB38&gt;=85),AND($F38=1,成绩单!AB38&gt;=82),AND($F38&gt;1,成绩单!AB38&gt;=80)),3,0))</f>
        <v>3</v>
      </c>
      <c r="AC38" s="25">
        <f>IF(OR(成绩单!AC38="作弊",成绩单!AC38="请假",成绩单!AC38="旷考",成绩单!AC38="休学"),0,IF(OR(AND($F38&lt;1,成绩单!AC38&gt;=85),AND($F38=1,成绩单!AC38&gt;=82),AND($F38&gt;1,成绩单!AC38&gt;=80)),3,0))</f>
        <v>0</v>
      </c>
      <c r="AD38" s="18">
        <f>IF(OR(成绩单!AD38="作弊",成绩单!AD38="请假",成绩单!AD38="旷考",成绩单!AD38="休学"),0,IF(OR(AND($F38&lt;1,成绩单!AD38&gt;=90),AND($F38=1,成绩单!AD38&gt;=85),AND($F38&gt;1,成绩单!AD38&gt;=80)),0.5,0))</f>
        <v>0</v>
      </c>
      <c r="AE38" s="18">
        <f>IF(OR(成绩单!AE38="作弊",成绩单!AE38="请假",成绩单!AE38="旷考",成绩单!AE38="休学"),0,IF(OR(AND($F38&lt;1,成绩单!AE38&gt;=90),AND($F38=1,成绩单!AE38&gt;=85),AND($F38&gt;1,成绩单!AE38&gt;=80)),0.5,0))</f>
        <v>0</v>
      </c>
      <c r="AF38" s="18">
        <f>IF(OR(成绩单!AF38="作弊",成绩单!AF38="请假",成绩单!AF38="旷考",成绩单!AF38="休学"),0,IF(OR(AND($F38&lt;1,成绩单!AF38&gt;=90),AND($F38=1,成绩单!AF38&gt;=85),AND($F38&gt;1,成绩单!AF38&gt;=80)),0.5,0))</f>
        <v>0</v>
      </c>
      <c r="AG38" s="18">
        <f>IF(OR(成绩单!AG38="作弊",成绩单!AG38="请假",成绩单!AG38="旷考",成绩单!AG38="休学"),0,IF(OR(AND($F38&lt;1,成绩单!AG38&gt;=90),AND($F38=1,成绩单!AG38&gt;=85),AND($F38&gt;1,成绩单!AG38&gt;=80)),0.5,0))</f>
        <v>0</v>
      </c>
      <c r="AH38" s="18">
        <f>IF(OR(成绩单!AH38="作弊",成绩单!AH38="请假",成绩单!AH38="旷考",成绩单!AH38="休学"),0,IF(OR(AND($F38&lt;1,成绩单!AH38&gt;=90),AND($F38=1,成绩单!AH38&gt;=85),AND($F38&gt;1,成绩单!AH38&gt;=80)),0.5,0))</f>
        <v>0</v>
      </c>
      <c r="AI38" s="18">
        <f>IF(OR(成绩单!AI38="作弊",成绩单!AI38="请假",成绩单!AI38="旷考",成绩单!AI38="休学"),0,IF(OR(AND($F38&lt;1,成绩单!AI38&gt;=90),AND($F38=1,成绩单!AI38&gt;=85),AND($F38&gt;1,成绩单!AI38&gt;=80)),0.5,0))</f>
        <v>0</v>
      </c>
      <c r="AJ38" s="18">
        <f>IF(OR(成绩单!AJ38="作弊",成绩单!AJ38="请假",成绩单!AJ38="旷考",成绩单!AJ38="休学"),0,IF(OR(AND($F38&lt;1,成绩单!AJ38&gt;=90),AND($F38=1,成绩单!AJ38&gt;=85),AND($F38&gt;1,成绩单!AJ38&gt;=80)),0.5,0))</f>
        <v>0</v>
      </c>
      <c r="AK38" s="18">
        <f>IF(OR(成绩单!AK38="作弊",成绩单!AK38="请假",成绩单!AK38="旷考",成绩单!AK38="休学"),0,IF(OR(AND($F38&lt;1,成绩单!AK38&gt;=90),AND($F38=1,成绩单!AK38&gt;=85),AND($F38&gt;1,成绩单!AK38&gt;=80)),0.5,0))</f>
        <v>0</v>
      </c>
      <c r="AL38" s="18">
        <f>IF(OR(成绩单!AL38="作弊",成绩单!AL38="请假",成绩单!AL38="旷考",成绩单!AL38="休学"),0,IF(OR(AND($F38&lt;1,成绩单!AL38&gt;=90),AND($F38=1,成绩单!AL38&gt;=85),AND($F38&gt;1,成绩单!AL38&gt;=80)),0.5,0))</f>
        <v>0</v>
      </c>
      <c r="AM38" s="18">
        <f>IF(OR(成绩单!AM38="作弊",成绩单!AM38="请假",成绩单!AM38="旷考",成绩单!AM38="休学"),0,IF(OR(AND($F38&lt;1,成绩单!AM38&gt;=90),AND($F38=1,成绩单!AM38&gt;=85),AND($F38&gt;1,成绩单!AM38&gt;=80)),0.5,0))</f>
        <v>0</v>
      </c>
      <c r="AN38" s="18"/>
      <c r="AO38" s="18"/>
      <c r="AP38" s="30"/>
      <c r="AQ38" s="30"/>
    </row>
    <row r="39" ht="18.75" customHeight="1" spans="1:43">
      <c r="A39" s="17"/>
      <c r="B39" s="18"/>
      <c r="C39" s="18"/>
      <c r="D39" s="18">
        <f t="shared" si="5"/>
        <v>9</v>
      </c>
      <c r="E39" s="18">
        <f t="shared" si="6"/>
        <v>0</v>
      </c>
      <c r="F39" s="18">
        <f>成绩单!F39</f>
        <v>0</v>
      </c>
      <c r="G39" s="18" t="str">
        <f>成绩单!G39</f>
        <v>张慧慧</v>
      </c>
      <c r="H39" s="18">
        <f>IF(OR(成绩单!H39="作弊",成绩单!H39="请假",成绩单!H39="旷考",成绩单!H39="休学"),0,IF(OR(AND($F39&lt;1,成绩单!H39&gt;=90),AND($F39=1,成绩单!H39&gt;=85),AND($F39&gt;1,成绩单!H39&gt;=80)),0.5,0))</f>
        <v>0.5</v>
      </c>
      <c r="I39" s="18">
        <f>IF(OR(成绩单!I39="作弊",成绩单!I39="请假",成绩单!I39="旷考",成绩单!I39="休学"),0,IF(OR(AND($F39&lt;1,成绩单!I39&gt;=90),AND($F39=1,成绩单!I39&gt;=85),AND($F39&gt;1,成绩单!I39&gt;=80)),0.5,0))</f>
        <v>0</v>
      </c>
      <c r="J39" s="25">
        <f>IF(OR(成绩单!J39="作弊",成绩单!J39="请假",成绩单!J39="旷考",成绩单!J39="休学"),0,IF(OR(AND($F39&lt;1,成绩单!J39&gt;=80),AND($F39=1,成绩单!J39&gt;=77.5),AND($F39&gt;1,成绩单!J39&gt;=75)),3,0))</f>
        <v>3</v>
      </c>
      <c r="K39" s="25">
        <f>IF(OR(成绩单!K39="作弊",成绩单!K39="请假",成绩单!K39="旷考",成绩单!K39="休学"),0,IF(OR(AND($F39&lt;1,成绩单!K39&gt;=80),AND($F39=1,成绩单!K39&gt;=77.5),AND($F39&gt;1,成绩单!K39&gt;=75)),3,0))</f>
        <v>0</v>
      </c>
      <c r="L39" s="18">
        <f>IF(OR(成绩单!L39="作弊",成绩单!L39="请假",成绩单!L39="旷考",成绩单!L39="休学"),0,IF(OR(AND($F39&lt;1,成绩单!L39&gt;=90),AND($F39=1,成绩单!L39&gt;=85),AND($F39&gt;1,成绩单!L39&gt;=80)),0.5,0))</f>
        <v>0.5</v>
      </c>
      <c r="M39" s="18">
        <f>IF(OR(成绩单!M39="作弊",成绩单!M39="请假",成绩单!M39="旷考",成绩单!M39="休学"),0,IF(OR(AND($F39&lt;1,成绩单!M39&gt;=90),AND($F39=1,成绩单!M39&gt;=85),AND($F39&gt;1,成绩单!M39&gt;=80)),0.5,0))</f>
        <v>0</v>
      </c>
      <c r="N39" s="18">
        <f>IF(OR(成绩单!N39="作弊",成绩单!N39="请假",成绩单!N39="旷考",成绩单!N39="休学"),0,IF(OR(AND($F39&lt;1,成绩单!N39&gt;=90),AND($F39=1,成绩单!N39&gt;=85),AND($F39&gt;1,成绩单!N39&gt;=80)),0.5,0))</f>
        <v>0.5</v>
      </c>
      <c r="O39" s="18">
        <f>IF(OR(成绩单!O39="作弊",成绩单!O39="请假",成绩单!O39="旷考",成绩单!O39="休学"),0,IF(OR(AND($F39&lt;1,成绩单!O39&gt;=90),AND($F39=1,成绩单!O39&gt;=85),AND($F39&gt;1,成绩单!O39&gt;=80)),0.5,0))</f>
        <v>0</v>
      </c>
      <c r="P39" s="18">
        <f>IF(OR(成绩单!P39="作弊",成绩单!P39="请假",成绩单!P39="旷考",成绩单!P39="休学"),0,IF(OR(AND($F39&lt;1,成绩单!P39&gt;=90),AND($F39=1,成绩单!P39&gt;=85),AND($F39&gt;1,成绩单!P39&gt;=80)),0.5,0))</f>
        <v>0.5</v>
      </c>
      <c r="Q39" s="18">
        <f>IF(OR(成绩单!Q39="作弊",成绩单!Q39="请假",成绩单!Q39="旷考",成绩单!Q39="休学"),0,IF(OR(AND($F39&lt;1,成绩单!Q39&gt;=90),AND($F39=1,成绩单!Q39&gt;=85),AND($F39&gt;1,成绩单!Q39&gt;=80)),0.5,0))</f>
        <v>0</v>
      </c>
      <c r="R39" s="25">
        <f>IF(OR(成绩单!R39="作弊",成绩单!R39="请假",成绩单!R39="旷考",成绩单!R39="休学"),0,IF(OR(AND($F39&lt;1,成绩单!R39&gt;=82),AND($F39=1,成绩单!R39&gt;=80),AND($F39&gt;1,成绩单!R39&gt;=78)),3,0))</f>
        <v>0</v>
      </c>
      <c r="S39" s="25">
        <f>IF(OR(成绩单!S39="作弊",成绩单!S39="请假",成绩单!S39="旷考",成绩单!S39="休学"),0,IF(OR(AND($F39&lt;1,成绩单!S39&gt;=82),AND($F39=1,成绩单!S39&gt;=80),AND($F39&gt;1,成绩单!S39&gt;=78)),3,0))</f>
        <v>0</v>
      </c>
      <c r="T39" s="18">
        <f>IF(OR(成绩单!T39="作弊",成绩单!T39="请假",成绩单!T39="旷考",成绩单!T39="休学"),0,IF(OR(AND($F39&lt;1,成绩单!T39&gt;=90),AND($F39=1,成绩单!T39&gt;=85),AND($F39&gt;1,成绩单!T39&gt;=80)),0.5,0))</f>
        <v>0.5</v>
      </c>
      <c r="U39" s="18">
        <f>IF(OR(成绩单!U39="作弊",成绩单!U39="请假",成绩单!U39="旷考",成绩单!U39="休学"),0,IF(OR(AND($F39&lt;1,成绩单!U39&gt;=90),AND($F39=1,成绩单!U39&gt;=85),AND($F39&gt;1,成绩单!U39&gt;=80)),0.5,0))</f>
        <v>0</v>
      </c>
      <c r="V39" s="18">
        <f>IF(OR(成绩单!V39="作弊",成绩单!V39="请假",成绩单!V39="旷考",成绩单!V39="休学"),0,IF(OR(AND($F39&lt;1,成绩单!V39&gt;=90),AND($F39=1,成绩单!V39&gt;=85),AND($F39&gt;1,成绩单!V39&gt;=80)),0.5,0))</f>
        <v>0.5</v>
      </c>
      <c r="W39" s="18">
        <f>IF(OR(成绩单!W39="作弊",成绩单!W39="请假",成绩单!W39="旷考",成绩单!W39="休学"),0,IF(OR(AND($F39&lt;1,成绩单!W39&gt;=90),AND($F39=1,成绩单!W39&gt;=85),AND($F39&gt;1,成绩单!W39&gt;=80)),0.5,0))</f>
        <v>0</v>
      </c>
      <c r="X39" s="18">
        <f>IF(OR(成绩单!X39="作弊",成绩单!X39="请假",成绩单!X39="旷考",成绩单!X39="休学"),0,IF(OR(AND($F39&lt;1,成绩单!X39&gt;=90),AND($F39=1,成绩单!X39&gt;=85),AND($F39&gt;1,成绩单!X39&gt;=80)),0.5,0))</f>
        <v>0</v>
      </c>
      <c r="Y39" s="18">
        <f>IF(OR(成绩单!Y39="作弊",成绩单!Y39="请假",成绩单!Y39="旷考",成绩单!Y39="休学"),0,IF(OR(AND($F39&lt;1,成绩单!Y39&gt;=90),AND($F39=1,成绩单!Y39&gt;=85),AND($F39&gt;1,成绩单!Y39&gt;=80)),0.5,0))</f>
        <v>0</v>
      </c>
      <c r="Z39" s="18">
        <f>IF(OR(成绩单!Z39="作弊",成绩单!Z39="请假",成绩单!Z39="旷考",成绩单!Z39="休学"),0,IF(OR(AND($F39&lt;1,成绩单!Z39&gt;=90),AND($F39=1,成绩单!Z39&gt;=85),AND($F39&gt;1,成绩单!Z39&gt;=80)),0.5,0))</f>
        <v>0</v>
      </c>
      <c r="AA39" s="18">
        <f>IF(OR(成绩单!AA39="作弊",成绩单!AA39="请假",成绩单!AA39="旷考",成绩单!AA39="休学"),0,IF(OR(AND($F39&lt;1,成绩单!AA39&gt;=90),AND($F39=1,成绩单!AA39&gt;=85),AND($F39&gt;1,成绩单!AA39&gt;=80)),0.5,0))</f>
        <v>0</v>
      </c>
      <c r="AB39" s="25">
        <f>IF(OR(成绩单!AB39="作弊",成绩单!AB39="请假",成绩单!AB39="旷考",成绩单!AB39="休学"),0,IF(OR(AND($F39&lt;1,成绩单!AB39&gt;=85),AND($F39=1,成绩单!AB39&gt;=82),AND($F39&gt;1,成绩单!AB39&gt;=80)),3,0))</f>
        <v>3</v>
      </c>
      <c r="AC39" s="25">
        <f>IF(OR(成绩单!AC39="作弊",成绩单!AC39="请假",成绩单!AC39="旷考",成绩单!AC39="休学"),0,IF(OR(AND($F39&lt;1,成绩单!AC39&gt;=85),AND($F39=1,成绩单!AC39&gt;=82),AND($F39&gt;1,成绩单!AC39&gt;=80)),3,0))</f>
        <v>0</v>
      </c>
      <c r="AD39" s="18">
        <f>IF(OR(成绩单!AD39="作弊",成绩单!AD39="请假",成绩单!AD39="旷考",成绩单!AD39="休学"),0,IF(OR(AND($F39&lt;1,成绩单!AD39&gt;=90),AND($F39=1,成绩单!AD39&gt;=85),AND($F39&gt;1,成绩单!AD39&gt;=80)),0.5,0))</f>
        <v>0</v>
      </c>
      <c r="AE39" s="18">
        <f>IF(OR(成绩单!AE39="作弊",成绩单!AE39="请假",成绩单!AE39="旷考",成绩单!AE39="休学"),0,IF(OR(AND($F39&lt;1,成绩单!AE39&gt;=90),AND($F39=1,成绩单!AE39&gt;=85),AND($F39&gt;1,成绩单!AE39&gt;=80)),0.5,0))</f>
        <v>0</v>
      </c>
      <c r="AF39" s="18">
        <f>IF(OR(成绩单!AF39="作弊",成绩单!AF39="请假",成绩单!AF39="旷考",成绩单!AF39="休学"),0,IF(OR(AND($F39&lt;1,成绩单!AF39&gt;=90),AND($F39=1,成绩单!AF39&gt;=85),AND($F39&gt;1,成绩单!AF39&gt;=80)),0.5,0))</f>
        <v>0</v>
      </c>
      <c r="AG39" s="18">
        <f>IF(OR(成绩单!AG39="作弊",成绩单!AG39="请假",成绩单!AG39="旷考",成绩单!AG39="休学"),0,IF(OR(AND($F39&lt;1,成绩单!AG39&gt;=90),AND($F39=1,成绩单!AG39&gt;=85),AND($F39&gt;1,成绩单!AG39&gt;=80)),0.5,0))</f>
        <v>0</v>
      </c>
      <c r="AH39" s="18">
        <f>IF(OR(成绩单!AH39="作弊",成绩单!AH39="请假",成绩单!AH39="旷考",成绩单!AH39="休学"),0,IF(OR(AND($F39&lt;1,成绩单!AH39&gt;=90),AND($F39=1,成绩单!AH39&gt;=85),AND($F39&gt;1,成绩单!AH39&gt;=80)),0.5,0))</f>
        <v>0</v>
      </c>
      <c r="AI39" s="18">
        <f>IF(OR(成绩单!AI39="作弊",成绩单!AI39="请假",成绩单!AI39="旷考",成绩单!AI39="休学"),0,IF(OR(AND($F39&lt;1,成绩单!AI39&gt;=90),AND($F39=1,成绩单!AI39&gt;=85),AND($F39&gt;1,成绩单!AI39&gt;=80)),0.5,0))</f>
        <v>0</v>
      </c>
      <c r="AJ39" s="18">
        <f>IF(OR(成绩单!AJ39="作弊",成绩单!AJ39="请假",成绩单!AJ39="旷考",成绩单!AJ39="休学"),0,IF(OR(AND($F39&lt;1,成绩单!AJ39&gt;=90),AND($F39=1,成绩单!AJ39&gt;=85),AND($F39&gt;1,成绩单!AJ39&gt;=80)),0.5,0))</f>
        <v>0</v>
      </c>
      <c r="AK39" s="18">
        <f>IF(OR(成绩单!AK39="作弊",成绩单!AK39="请假",成绩单!AK39="旷考",成绩单!AK39="休学"),0,IF(OR(AND($F39&lt;1,成绩单!AK39&gt;=90),AND($F39=1,成绩单!AK39&gt;=85),AND($F39&gt;1,成绩单!AK39&gt;=80)),0.5,0))</f>
        <v>0</v>
      </c>
      <c r="AL39" s="18">
        <f>IF(OR(成绩单!AL39="作弊",成绩单!AL39="请假",成绩单!AL39="旷考",成绩单!AL39="休学"),0,IF(OR(AND($F39&lt;1,成绩单!AL39&gt;=90),AND($F39=1,成绩单!AL39&gt;=85),AND($F39&gt;1,成绩单!AL39&gt;=80)),0.5,0))</f>
        <v>0</v>
      </c>
      <c r="AM39" s="18">
        <f>IF(OR(成绩单!AM39="作弊",成绩单!AM39="请假",成绩单!AM39="旷考",成绩单!AM39="休学"),0,IF(OR(AND($F39&lt;1,成绩单!AM39&gt;=90),AND($F39=1,成绩单!AM39&gt;=85),AND($F39&gt;1,成绩单!AM39&gt;=80)),0.5,0))</f>
        <v>0</v>
      </c>
      <c r="AN39" s="18"/>
      <c r="AO39" s="18"/>
      <c r="AP39" s="30"/>
      <c r="AQ39" s="30"/>
    </row>
    <row r="40" ht="18.75" customHeight="1" spans="1:43">
      <c r="A40" s="17"/>
      <c r="B40" s="18"/>
      <c r="C40" s="18"/>
      <c r="D40" s="18">
        <f t="shared" si="5"/>
        <v>12</v>
      </c>
      <c r="E40" s="18">
        <f t="shared" si="6"/>
        <v>3.5</v>
      </c>
      <c r="F40" s="18">
        <f>成绩单!F40</f>
        <v>0</v>
      </c>
      <c r="G40" s="18" t="str">
        <f>成绩单!G40</f>
        <v>李士辉</v>
      </c>
      <c r="H40" s="18">
        <f>IF(OR(成绩单!H40="作弊",成绩单!H40="请假",成绩单!H40="旷考",成绩单!H40="休学"),0,IF(OR(AND($F40&lt;1,成绩单!H40&gt;=90),AND($F40=1,成绩单!H40&gt;=85),AND($F40&gt;1,成绩单!H40&gt;=80)),0.5,0))</f>
        <v>0</v>
      </c>
      <c r="I40" s="18">
        <f>IF(OR(成绩单!I40="作弊",成绩单!I40="请假",成绩单!I40="旷考",成绩单!I40="休学"),0,IF(OR(AND($F40&lt;1,成绩单!I40&gt;=90),AND($F40=1,成绩单!I40&gt;=85),AND($F40&gt;1,成绩单!I40&gt;=80)),0.5,0))</f>
        <v>0</v>
      </c>
      <c r="J40" s="25">
        <f>IF(OR(成绩单!J40="作弊",成绩单!J40="请假",成绩单!J40="旷考",成绩单!J40="休学"),0,IF(OR(AND($F40&lt;1,成绩单!J40&gt;=80),AND($F40=1,成绩单!J40&gt;=77.5),AND($F40&gt;1,成绩单!J40&gt;=75)),3,0))</f>
        <v>3</v>
      </c>
      <c r="K40" s="25">
        <f>IF(OR(成绩单!K40="作弊",成绩单!K40="请假",成绩单!K40="旷考",成绩单!K40="休学"),0,IF(OR(AND($F40&lt;1,成绩单!K40&gt;=80),AND($F40=1,成绩单!K40&gt;=77.5),AND($F40&gt;1,成绩单!K40&gt;=75)),3,0))</f>
        <v>3</v>
      </c>
      <c r="L40" s="18">
        <f>IF(OR(成绩单!L40="作弊",成绩单!L40="请假",成绩单!L40="旷考",成绩单!L40="休学"),0,IF(OR(AND($F40&lt;1,成绩单!L40&gt;=90),AND($F40=1,成绩单!L40&gt;=85),AND($F40&gt;1,成绩单!L40&gt;=80)),0.5,0))</f>
        <v>0</v>
      </c>
      <c r="M40" s="18">
        <f>IF(OR(成绩单!M40="作弊",成绩单!M40="请假",成绩单!M40="旷考",成绩单!M40="休学"),0,IF(OR(AND($F40&lt;1,成绩单!M40&gt;=90),AND($F40=1,成绩单!M40&gt;=85),AND($F40&gt;1,成绩单!M40&gt;=80)),0.5,0))</f>
        <v>0</v>
      </c>
      <c r="N40" s="18">
        <f>IF(OR(成绩单!N40="作弊",成绩单!N40="请假",成绩单!N40="旷考",成绩单!N40="休学"),0,IF(OR(AND($F40&lt;1,成绩单!N40&gt;=90),AND($F40=1,成绩单!N40&gt;=85),AND($F40&gt;1,成绩单!N40&gt;=80)),0.5,0))</f>
        <v>0.5</v>
      </c>
      <c r="O40" s="18">
        <f>IF(OR(成绩单!O40="作弊",成绩单!O40="请假",成绩单!O40="旷考",成绩单!O40="休学"),0,IF(OR(AND($F40&lt;1,成绩单!O40&gt;=90),AND($F40=1,成绩单!O40&gt;=85),AND($F40&gt;1,成绩单!O40&gt;=80)),0.5,0))</f>
        <v>0</v>
      </c>
      <c r="P40" s="18">
        <f>IF(OR(成绩单!P40="作弊",成绩单!P40="请假",成绩单!P40="旷考",成绩单!P40="休学"),0,IF(OR(AND($F40&lt;1,成绩单!P40&gt;=90),AND($F40=1,成绩单!P40&gt;=85),AND($F40&gt;1,成绩单!P40&gt;=80)),0.5,0))</f>
        <v>0.5</v>
      </c>
      <c r="Q40" s="18">
        <f>IF(OR(成绩单!Q40="作弊",成绩单!Q40="请假",成绩单!Q40="旷考",成绩单!Q40="休学"),0,IF(OR(AND($F40&lt;1,成绩单!Q40&gt;=90),AND($F40=1,成绩单!Q40&gt;=85),AND($F40&gt;1,成绩单!Q40&gt;=80)),0.5,0))</f>
        <v>0</v>
      </c>
      <c r="R40" s="25">
        <f>IF(OR(成绩单!R40="作弊",成绩单!R40="请假",成绩单!R40="旷考",成绩单!R40="休学"),0,IF(OR(AND($F40&lt;1,成绩单!R40&gt;=82),AND($F40=1,成绩单!R40&gt;=80),AND($F40&gt;1,成绩单!R40&gt;=78)),3,0))</f>
        <v>3</v>
      </c>
      <c r="S40" s="25">
        <f>IF(OR(成绩单!S40="作弊",成绩单!S40="请假",成绩单!S40="旷考",成绩单!S40="休学"),0,IF(OR(AND($F40&lt;1,成绩单!S40&gt;=82),AND($F40=1,成绩单!S40&gt;=80),AND($F40&gt;1,成绩单!S40&gt;=78)),3,0))</f>
        <v>0</v>
      </c>
      <c r="T40" s="18">
        <f>IF(OR(成绩单!T40="作弊",成绩单!T40="请假",成绩单!T40="旷考",成绩单!T40="休学"),0,IF(OR(AND($F40&lt;1,成绩单!T40&gt;=90),AND($F40=1,成绩单!T40&gt;=85),AND($F40&gt;1,成绩单!T40&gt;=80)),0.5,0))</f>
        <v>0.5</v>
      </c>
      <c r="U40" s="18">
        <f>IF(OR(成绩单!U40="作弊",成绩单!U40="请假",成绩单!U40="旷考",成绩单!U40="休学"),0,IF(OR(AND($F40&lt;1,成绩单!U40&gt;=90),AND($F40=1,成绩单!U40&gt;=85),AND($F40&gt;1,成绩单!U40&gt;=80)),0.5,0))</f>
        <v>0</v>
      </c>
      <c r="V40" s="18">
        <f>IF(OR(成绩单!V40="作弊",成绩单!V40="请假",成绩单!V40="旷考",成绩单!V40="休学"),0,IF(OR(AND($F40&lt;1,成绩单!V40&gt;=90),AND($F40=1,成绩单!V40&gt;=85),AND($F40&gt;1,成绩单!V40&gt;=80)),0.5,0))</f>
        <v>0.5</v>
      </c>
      <c r="W40" s="18">
        <f>IF(OR(成绩单!W40="作弊",成绩单!W40="请假",成绩单!W40="旷考",成绩单!W40="休学"),0,IF(OR(AND($F40&lt;1,成绩单!W40&gt;=90),AND($F40=1,成绩单!W40&gt;=85),AND($F40&gt;1,成绩单!W40&gt;=80)),0.5,0))</f>
        <v>0.5</v>
      </c>
      <c r="X40" s="18">
        <f>IF(OR(成绩单!X40="作弊",成绩单!X40="请假",成绩单!X40="旷考",成绩单!X40="休学"),0,IF(OR(AND($F40&lt;1,成绩单!X40&gt;=90),AND($F40=1,成绩单!X40&gt;=85),AND($F40&gt;1,成绩单!X40&gt;=80)),0.5,0))</f>
        <v>0.5</v>
      </c>
      <c r="Y40" s="18">
        <f>IF(OR(成绩单!Y40="作弊",成绩单!Y40="请假",成绩单!Y40="旷考",成绩单!Y40="休学"),0,IF(OR(AND($F40&lt;1,成绩单!Y40&gt;=90),AND($F40=1,成绩单!Y40&gt;=85),AND($F40&gt;1,成绩单!Y40&gt;=80)),0.5,0))</f>
        <v>0</v>
      </c>
      <c r="Z40" s="18">
        <f>IF(OR(成绩单!Z40="作弊",成绩单!Z40="请假",成绩单!Z40="旷考",成绩单!Z40="休学"),0,IF(OR(AND($F40&lt;1,成绩单!Z40&gt;=90),AND($F40=1,成绩单!Z40&gt;=85),AND($F40&gt;1,成绩单!Z40&gt;=80)),0.5,0))</f>
        <v>0.5</v>
      </c>
      <c r="AA40" s="18">
        <f>IF(OR(成绩单!AA40="作弊",成绩单!AA40="请假",成绩单!AA40="旷考",成绩单!AA40="休学"),0,IF(OR(AND($F40&lt;1,成绩单!AA40&gt;=90),AND($F40=1,成绩单!AA40&gt;=85),AND($F40&gt;1,成绩单!AA40&gt;=80)),0.5,0))</f>
        <v>0</v>
      </c>
      <c r="AB40" s="25">
        <f>IF(OR(成绩单!AB40="作弊",成绩单!AB40="请假",成绩单!AB40="旷考",成绩单!AB40="休学"),0,IF(OR(AND($F40&lt;1,成绩单!AB40&gt;=85),AND($F40=1,成绩单!AB40&gt;=82),AND($F40&gt;1,成绩单!AB40&gt;=80)),3,0))</f>
        <v>3</v>
      </c>
      <c r="AC40" s="25">
        <f>IF(OR(成绩单!AC40="作弊",成绩单!AC40="请假",成绩单!AC40="旷考",成绩单!AC40="休学"),0,IF(OR(AND($F40&lt;1,成绩单!AC40&gt;=85),AND($F40=1,成绩单!AC40&gt;=82),AND($F40&gt;1,成绩单!AC40&gt;=80)),3,0))</f>
        <v>0</v>
      </c>
      <c r="AD40" s="18">
        <f>IF(OR(成绩单!AD40="作弊",成绩单!AD40="请假",成绩单!AD40="旷考",成绩单!AD40="休学"),0,IF(OR(AND($F40&lt;1,成绩单!AD40&gt;=90),AND($F40=1,成绩单!AD40&gt;=85),AND($F40&gt;1,成绩单!AD40&gt;=80)),0.5,0))</f>
        <v>0</v>
      </c>
      <c r="AE40" s="18">
        <f>IF(OR(成绩单!AE40="作弊",成绩单!AE40="请假",成绩单!AE40="旷考",成绩单!AE40="休学"),0,IF(OR(AND($F40&lt;1,成绩单!AE40&gt;=90),AND($F40=1,成绩单!AE40&gt;=85),AND($F40&gt;1,成绩单!AE40&gt;=80)),0.5,0))</f>
        <v>0</v>
      </c>
      <c r="AF40" s="18">
        <f>IF(OR(成绩单!AF40="作弊",成绩单!AF40="请假",成绩单!AF40="旷考",成绩单!AF40="休学"),0,IF(OR(AND($F40&lt;1,成绩单!AF40&gt;=90),AND($F40=1,成绩单!AF40&gt;=85),AND($F40&gt;1,成绩单!AF40&gt;=80)),0.5,0))</f>
        <v>0</v>
      </c>
      <c r="AG40" s="18">
        <f>IF(OR(成绩单!AG40="作弊",成绩单!AG40="请假",成绩单!AG40="旷考",成绩单!AG40="休学"),0,IF(OR(AND($F40&lt;1,成绩单!AG40&gt;=90),AND($F40=1,成绩单!AG40&gt;=85),AND($F40&gt;1,成绩单!AG40&gt;=80)),0.5,0))</f>
        <v>0</v>
      </c>
      <c r="AH40" s="18">
        <f>IF(OR(成绩单!AH40="作弊",成绩单!AH40="请假",成绩单!AH40="旷考",成绩单!AH40="休学"),0,IF(OR(AND($F40&lt;1,成绩单!AH40&gt;=90),AND($F40=1,成绩单!AH40&gt;=85),AND($F40&gt;1,成绩单!AH40&gt;=80)),0.5,0))</f>
        <v>0</v>
      </c>
      <c r="AI40" s="18">
        <f>IF(OR(成绩单!AI40="作弊",成绩单!AI40="请假",成绩单!AI40="旷考",成绩单!AI40="休学"),0,IF(OR(AND($F40&lt;1,成绩单!AI40&gt;=90),AND($F40=1,成绩单!AI40&gt;=85),AND($F40&gt;1,成绩单!AI40&gt;=80)),0.5,0))</f>
        <v>0</v>
      </c>
      <c r="AJ40" s="18">
        <f>IF(OR(成绩单!AJ40="作弊",成绩单!AJ40="请假",成绩单!AJ40="旷考",成绩单!AJ40="休学"),0,IF(OR(AND($F40&lt;1,成绩单!AJ40&gt;=90),AND($F40=1,成绩单!AJ40&gt;=85),AND($F40&gt;1,成绩单!AJ40&gt;=80)),0.5,0))</f>
        <v>0</v>
      </c>
      <c r="AK40" s="18">
        <f>IF(OR(成绩单!AK40="作弊",成绩单!AK40="请假",成绩单!AK40="旷考",成绩单!AK40="休学"),0,IF(OR(AND($F40&lt;1,成绩单!AK40&gt;=90),AND($F40=1,成绩单!AK40&gt;=85),AND($F40&gt;1,成绩单!AK40&gt;=80)),0.5,0))</f>
        <v>0</v>
      </c>
      <c r="AL40" s="18">
        <f>IF(OR(成绩单!AL40="作弊",成绩单!AL40="请假",成绩单!AL40="旷考",成绩单!AL40="休学"),0,IF(OR(AND($F40&lt;1,成绩单!AL40&gt;=90),AND($F40=1,成绩单!AL40&gt;=85),AND($F40&gt;1,成绩单!AL40&gt;=80)),0.5,0))</f>
        <v>0</v>
      </c>
      <c r="AM40" s="18">
        <f>IF(OR(成绩单!AM40="作弊",成绩单!AM40="请假",成绩单!AM40="旷考",成绩单!AM40="休学"),0,IF(OR(AND($F40&lt;1,成绩单!AM40&gt;=90),AND($F40=1,成绩单!AM40&gt;=85),AND($F40&gt;1,成绩单!AM40&gt;=80)),0.5,0))</f>
        <v>0</v>
      </c>
      <c r="AN40" s="18"/>
      <c r="AO40" s="18"/>
      <c r="AP40" s="30"/>
      <c r="AQ40" s="30"/>
    </row>
    <row r="41" ht="18.75" customHeight="1" spans="1:43">
      <c r="A41" s="17"/>
      <c r="B41" s="18"/>
      <c r="C41" s="18"/>
      <c r="D41" s="18">
        <f t="shared" si="5"/>
        <v>13</v>
      </c>
      <c r="E41" s="18">
        <f t="shared" si="6"/>
        <v>6</v>
      </c>
      <c r="F41" s="18">
        <f>成绩单!F41</f>
        <v>0</v>
      </c>
      <c r="G41" s="18" t="str">
        <f>成绩单!G41</f>
        <v>韩丞星</v>
      </c>
      <c r="H41" s="18">
        <f>IF(OR(成绩单!H41="作弊",成绩单!H41="请假",成绩单!H41="旷考",成绩单!H41="休学"),0,IF(OR(AND($F41&lt;1,成绩单!H41&gt;=90),AND($F41=1,成绩单!H41&gt;=85),AND($F41&gt;1,成绩单!H41&gt;=80)),0.5,0))</f>
        <v>0.5</v>
      </c>
      <c r="I41" s="18">
        <f>IF(OR(成绩单!I41="作弊",成绩单!I41="请假",成绩单!I41="旷考",成绩单!I41="休学"),0,IF(OR(AND($F41&lt;1,成绩单!I41&gt;=90),AND($F41=1,成绩单!I41&gt;=85),AND($F41&gt;1,成绩单!I41&gt;=80)),0.5,0))</f>
        <v>0</v>
      </c>
      <c r="J41" s="25">
        <f>IF(OR(成绩单!J41="作弊",成绩单!J41="请假",成绩单!J41="旷考",成绩单!J41="休学"),0,IF(OR(AND($F41&lt;1,成绩单!J41&gt;=80),AND($F41=1,成绩单!J41&gt;=77.5),AND($F41&gt;1,成绩单!J41&gt;=75)),3,0))</f>
        <v>3</v>
      </c>
      <c r="K41" s="25">
        <f>IF(OR(成绩单!K41="作弊",成绩单!K41="请假",成绩单!K41="旷考",成绩单!K41="休学"),0,IF(OR(AND($F41&lt;1,成绩单!K41&gt;=80),AND($F41=1,成绩单!K41&gt;=77.5),AND($F41&gt;1,成绩单!K41&gt;=75)),3,0))</f>
        <v>3</v>
      </c>
      <c r="L41" s="18">
        <f>IF(OR(成绩单!L41="作弊",成绩单!L41="请假",成绩单!L41="旷考",成绩单!L41="休学"),0,IF(OR(AND($F41&lt;1,成绩单!L41&gt;=90),AND($F41=1,成绩单!L41&gt;=85),AND($F41&gt;1,成绩单!L41&gt;=80)),0.5,0))</f>
        <v>0.5</v>
      </c>
      <c r="M41" s="18">
        <f>IF(OR(成绩单!M41="作弊",成绩单!M41="请假",成绩单!M41="旷考",成绩单!M41="休学"),0,IF(OR(AND($F41&lt;1,成绩单!M41&gt;=90),AND($F41=1,成绩单!M41&gt;=85),AND($F41&gt;1,成绩单!M41&gt;=80)),0.5,0))</f>
        <v>0</v>
      </c>
      <c r="N41" s="18">
        <f>IF(OR(成绩单!N41="作弊",成绩单!N41="请假",成绩单!N41="旷考",成绩单!N41="休学"),0,IF(OR(AND($F41&lt;1,成绩单!N41&gt;=90),AND($F41=1,成绩单!N41&gt;=85),AND($F41&gt;1,成绩单!N41&gt;=80)),0.5,0))</f>
        <v>0.5</v>
      </c>
      <c r="O41" s="18">
        <f>IF(OR(成绩单!O41="作弊",成绩单!O41="请假",成绩单!O41="旷考",成绩单!O41="休学"),0,IF(OR(AND($F41&lt;1,成绩单!O41&gt;=90),AND($F41=1,成绩单!O41&gt;=85),AND($F41&gt;1,成绩单!O41&gt;=80)),0.5,0))</f>
        <v>0</v>
      </c>
      <c r="P41" s="18">
        <f>IF(OR(成绩单!P41="作弊",成绩单!P41="请假",成绩单!P41="旷考",成绩单!P41="休学"),0,IF(OR(AND($F41&lt;1,成绩单!P41&gt;=90),AND($F41=1,成绩单!P41&gt;=85),AND($F41&gt;1,成绩单!P41&gt;=80)),0.5,0))</f>
        <v>0.5</v>
      </c>
      <c r="Q41" s="18">
        <f>IF(OR(成绩单!Q41="作弊",成绩单!Q41="请假",成绩单!Q41="旷考",成绩单!Q41="休学"),0,IF(OR(AND($F41&lt;1,成绩单!Q41&gt;=90),AND($F41=1,成绩单!Q41&gt;=85),AND($F41&gt;1,成绩单!Q41&gt;=80)),0.5,0))</f>
        <v>0</v>
      </c>
      <c r="R41" s="25">
        <f>IF(OR(成绩单!R41="作弊",成绩单!R41="请假",成绩单!R41="旷考",成绩单!R41="休学"),0,IF(OR(AND($F41&lt;1,成绩单!R41&gt;=82),AND($F41=1,成绩单!R41&gt;=80),AND($F41&gt;1,成绩单!R41&gt;=78)),3,0))</f>
        <v>3</v>
      </c>
      <c r="S41" s="25">
        <f>IF(OR(成绩单!S41="作弊",成绩单!S41="请假",成绩单!S41="旷考",成绩单!S41="休学"),0,IF(OR(AND($F41&lt;1,成绩单!S41&gt;=82),AND($F41=1,成绩单!S41&gt;=80),AND($F41&gt;1,成绩单!S41&gt;=78)),3,0))</f>
        <v>3</v>
      </c>
      <c r="T41" s="18">
        <f>IF(OR(成绩单!T41="作弊",成绩单!T41="请假",成绩单!T41="旷考",成绩单!T41="休学"),0,IF(OR(AND($F41&lt;1,成绩单!T41&gt;=90),AND($F41=1,成绩单!T41&gt;=85),AND($F41&gt;1,成绩单!T41&gt;=80)),0.5,0))</f>
        <v>0.5</v>
      </c>
      <c r="U41" s="18">
        <f>IF(OR(成绩单!U41="作弊",成绩单!U41="请假",成绩单!U41="旷考",成绩单!U41="休学"),0,IF(OR(AND($F41&lt;1,成绩单!U41&gt;=90),AND($F41=1,成绩单!U41&gt;=85),AND($F41&gt;1,成绩单!U41&gt;=80)),0.5,0))</f>
        <v>0</v>
      </c>
      <c r="V41" s="18">
        <f>IF(OR(成绩单!V41="作弊",成绩单!V41="请假",成绩单!V41="旷考",成绩单!V41="休学"),0,IF(OR(AND($F41&lt;1,成绩单!V41&gt;=90),AND($F41=1,成绩单!V41&gt;=85),AND($F41&gt;1,成绩单!V41&gt;=80)),0.5,0))</f>
        <v>0.5</v>
      </c>
      <c r="W41" s="18">
        <f>IF(OR(成绩单!W41="作弊",成绩单!W41="请假",成绩单!W41="旷考",成绩单!W41="休学"),0,IF(OR(AND($F41&lt;1,成绩单!W41&gt;=90),AND($F41=1,成绩单!W41&gt;=85),AND($F41&gt;1,成绩单!W41&gt;=80)),0.5,0))</f>
        <v>0</v>
      </c>
      <c r="X41" s="18">
        <f>IF(OR(成绩单!X41="作弊",成绩单!X41="请假",成绩单!X41="旷考",成绩单!X41="休学"),0,IF(OR(AND($F41&lt;1,成绩单!X41&gt;=90),AND($F41=1,成绩单!X41&gt;=85),AND($F41&gt;1,成绩单!X41&gt;=80)),0.5,0))</f>
        <v>0.5</v>
      </c>
      <c r="Y41" s="18">
        <f>IF(OR(成绩单!Y41="作弊",成绩单!Y41="请假",成绩单!Y41="旷考",成绩单!Y41="休学"),0,IF(OR(AND($F41&lt;1,成绩单!Y41&gt;=90),AND($F41=1,成绩单!Y41&gt;=85),AND($F41&gt;1,成绩单!Y41&gt;=80)),0.5,0))</f>
        <v>0</v>
      </c>
      <c r="Z41" s="18">
        <f>IF(OR(成绩单!Z41="作弊",成绩单!Z41="请假",成绩单!Z41="旷考",成绩单!Z41="休学"),0,IF(OR(AND($F41&lt;1,成绩单!Z41&gt;=90),AND($F41=1,成绩单!Z41&gt;=85),AND($F41&gt;1,成绩单!Z41&gt;=80)),0.5,0))</f>
        <v>0.5</v>
      </c>
      <c r="AA41" s="18">
        <f>IF(OR(成绩单!AA41="作弊",成绩单!AA41="请假",成绩单!AA41="旷考",成绩单!AA41="休学"),0,IF(OR(AND($F41&lt;1,成绩单!AA41&gt;=90),AND($F41=1,成绩单!AA41&gt;=85),AND($F41&gt;1,成绩单!AA41&gt;=80)),0.5,0))</f>
        <v>0</v>
      </c>
      <c r="AB41" s="25">
        <f>IF(OR(成绩单!AB41="作弊",成绩单!AB41="请假",成绩单!AB41="旷考",成绩单!AB41="休学"),0,IF(OR(AND($F41&lt;1,成绩单!AB41&gt;=85),AND($F41=1,成绩单!AB41&gt;=82),AND($F41&gt;1,成绩单!AB41&gt;=80)),3,0))</f>
        <v>3</v>
      </c>
      <c r="AC41" s="25">
        <f>IF(OR(成绩单!AC41="作弊",成绩单!AC41="请假",成绩单!AC41="旷考",成绩单!AC41="休学"),0,IF(OR(AND($F41&lt;1,成绩单!AC41&gt;=85),AND($F41=1,成绩单!AC41&gt;=82),AND($F41&gt;1,成绩单!AC41&gt;=80)),3,0))</f>
        <v>0</v>
      </c>
      <c r="AD41" s="18">
        <f>IF(OR(成绩单!AD41="作弊",成绩单!AD41="请假",成绩单!AD41="旷考",成绩单!AD41="休学"),0,IF(OR(AND($F41&lt;1,成绩单!AD41&gt;=90),AND($F41=1,成绩单!AD41&gt;=85),AND($F41&gt;1,成绩单!AD41&gt;=80)),0.5,0))</f>
        <v>0</v>
      </c>
      <c r="AE41" s="18">
        <f>IF(OR(成绩单!AE41="作弊",成绩单!AE41="请假",成绩单!AE41="旷考",成绩单!AE41="休学"),0,IF(OR(AND($F41&lt;1,成绩单!AE41&gt;=90),AND($F41=1,成绩单!AE41&gt;=85),AND($F41&gt;1,成绩单!AE41&gt;=80)),0.5,0))</f>
        <v>0</v>
      </c>
      <c r="AF41" s="18">
        <f>IF(OR(成绩单!AF41="作弊",成绩单!AF41="请假",成绩单!AF41="旷考",成绩单!AF41="休学"),0,IF(OR(AND($F41&lt;1,成绩单!AF41&gt;=90),AND($F41=1,成绩单!AF41&gt;=85),AND($F41&gt;1,成绩单!AF41&gt;=80)),0.5,0))</f>
        <v>0</v>
      </c>
      <c r="AG41" s="18">
        <f>IF(OR(成绩单!AG41="作弊",成绩单!AG41="请假",成绩单!AG41="旷考",成绩单!AG41="休学"),0,IF(OR(AND($F41&lt;1,成绩单!AG41&gt;=90),AND($F41=1,成绩单!AG41&gt;=85),AND($F41&gt;1,成绩单!AG41&gt;=80)),0.5,0))</f>
        <v>0</v>
      </c>
      <c r="AH41" s="18">
        <f>IF(OR(成绩单!AH41="作弊",成绩单!AH41="请假",成绩单!AH41="旷考",成绩单!AH41="休学"),0,IF(OR(AND($F41&lt;1,成绩单!AH41&gt;=90),AND($F41=1,成绩单!AH41&gt;=85),AND($F41&gt;1,成绩单!AH41&gt;=80)),0.5,0))</f>
        <v>0</v>
      </c>
      <c r="AI41" s="18">
        <f>IF(OR(成绩单!AI41="作弊",成绩单!AI41="请假",成绩单!AI41="旷考",成绩单!AI41="休学"),0,IF(OR(AND($F41&lt;1,成绩单!AI41&gt;=90),AND($F41=1,成绩单!AI41&gt;=85),AND($F41&gt;1,成绩单!AI41&gt;=80)),0.5,0))</f>
        <v>0</v>
      </c>
      <c r="AJ41" s="18">
        <f>IF(OR(成绩单!AJ41="作弊",成绩单!AJ41="请假",成绩单!AJ41="旷考",成绩单!AJ41="休学"),0,IF(OR(AND($F41&lt;1,成绩单!AJ41&gt;=90),AND($F41=1,成绩单!AJ41&gt;=85),AND($F41&gt;1,成绩单!AJ41&gt;=80)),0.5,0))</f>
        <v>0</v>
      </c>
      <c r="AK41" s="18">
        <f>IF(OR(成绩单!AK41="作弊",成绩单!AK41="请假",成绩单!AK41="旷考",成绩单!AK41="休学"),0,IF(OR(AND($F41&lt;1,成绩单!AK41&gt;=90),AND($F41=1,成绩单!AK41&gt;=85),AND($F41&gt;1,成绩单!AK41&gt;=80)),0.5,0))</f>
        <v>0</v>
      </c>
      <c r="AL41" s="18">
        <f>IF(OR(成绩单!AL41="作弊",成绩单!AL41="请假",成绩单!AL41="旷考",成绩单!AL41="休学"),0,IF(OR(AND($F41&lt;1,成绩单!AL41&gt;=90),AND($F41=1,成绩单!AL41&gt;=85),AND($F41&gt;1,成绩单!AL41&gt;=80)),0.5,0))</f>
        <v>0</v>
      </c>
      <c r="AM41" s="18">
        <f>IF(OR(成绩单!AM41="作弊",成绩单!AM41="请假",成绩单!AM41="旷考",成绩单!AM41="休学"),0,IF(OR(AND($F41&lt;1,成绩单!AM41&gt;=90),AND($F41=1,成绩单!AM41&gt;=85),AND($F41&gt;1,成绩单!AM41&gt;=80)),0.5,0))</f>
        <v>0</v>
      </c>
      <c r="AN41" s="18"/>
      <c r="AO41" s="18"/>
      <c r="AP41" s="30"/>
      <c r="AQ41" s="30"/>
    </row>
    <row r="42" ht="18.75" customHeight="1" spans="1:43">
      <c r="A42" s="17"/>
      <c r="B42" s="18"/>
      <c r="C42" s="18"/>
      <c r="D42" s="18">
        <f t="shared" ref="D42:D73" si="7">SUM(H42,J42,L42,N42,P42,R42,T42,V42,X42,Z42,AB42,AD42,AF42,AH42,AJ42,AL42)</f>
        <v>12.5</v>
      </c>
      <c r="E42" s="18">
        <f t="shared" ref="E42:E73" si="8">SUM(I42,K42,M42,O42,Q42,S42,U42,W42,Y42,AA42,AC42,AE42,AG42,AI42,AK42,AM42)</f>
        <v>6</v>
      </c>
      <c r="F42" s="18">
        <f>成绩单!F42</f>
        <v>1</v>
      </c>
      <c r="G42" s="18" t="str">
        <f>成绩单!G42</f>
        <v>胡瑞斌</v>
      </c>
      <c r="H42" s="18">
        <f>IF(OR(成绩单!H42="作弊",成绩单!H42="请假",成绩单!H42="旷考",成绩单!H42="休学"),0,IF(OR(AND($F42&lt;1,成绩单!H42&gt;=90),AND($F42=1,成绩单!H42&gt;=85),AND($F42&gt;1,成绩单!H42&gt;=80)),0.5,0))</f>
        <v>0.5</v>
      </c>
      <c r="I42" s="18">
        <f>IF(OR(成绩单!I42="作弊",成绩单!I42="请假",成绩单!I42="旷考",成绩单!I42="休学"),0,IF(OR(AND($F42&lt;1,成绩单!I42&gt;=90),AND($F42=1,成绩单!I42&gt;=85),AND($F42&gt;1,成绩单!I42&gt;=80)),0.5,0))</f>
        <v>0.5</v>
      </c>
      <c r="J42" s="25">
        <f>IF(OR(成绩单!J42="作弊",成绩单!J42="请假",成绩单!J42="旷考",成绩单!J42="休学"),0,IF(OR(AND($F42&lt;1,成绩单!J42&gt;=80),AND($F42=1,成绩单!J42&gt;=77.5),AND($F42&gt;1,成绩单!J42&gt;=75)),3,0))</f>
        <v>3</v>
      </c>
      <c r="K42" s="25">
        <f>IF(OR(成绩单!K42="作弊",成绩单!K42="请假",成绩单!K42="旷考",成绩单!K42="休学"),0,IF(OR(AND($F42&lt;1,成绩单!K42&gt;=80),AND($F42=1,成绩单!K42&gt;=77.5),AND($F42&gt;1,成绩单!K42&gt;=75)),3,0))</f>
        <v>0</v>
      </c>
      <c r="L42" s="18">
        <f>IF(OR(成绩单!L42="作弊",成绩单!L42="请假",成绩单!L42="旷考",成绩单!L42="休学"),0,IF(OR(AND($F42&lt;1,成绩单!L42&gt;=90),AND($F42=1,成绩单!L42&gt;=85),AND($F42&gt;1,成绩单!L42&gt;=80)),0.5,0))</f>
        <v>0.5</v>
      </c>
      <c r="M42" s="18">
        <f>IF(OR(成绩单!M42="作弊",成绩单!M42="请假",成绩单!M42="旷考",成绩单!M42="休学"),0,IF(OR(AND($F42&lt;1,成绩单!M42&gt;=90),AND($F42=1,成绩单!M42&gt;=85),AND($F42&gt;1,成绩单!M42&gt;=80)),0.5,0))</f>
        <v>0.5</v>
      </c>
      <c r="N42" s="18">
        <f>IF(OR(成绩单!N42="作弊",成绩单!N42="请假",成绩单!N42="旷考",成绩单!N42="休学"),0,IF(OR(AND($F42&lt;1,成绩单!N42&gt;=90),AND($F42=1,成绩单!N42&gt;=85),AND($F42&gt;1,成绩单!N42&gt;=80)),0.5,0))</f>
        <v>0.5</v>
      </c>
      <c r="O42" s="18">
        <f>IF(OR(成绩单!O42="作弊",成绩单!O42="请假",成绩单!O42="旷考",成绩单!O42="休学"),0,IF(OR(AND($F42&lt;1,成绩单!O42&gt;=90),AND($F42=1,成绩单!O42&gt;=85),AND($F42&gt;1,成绩单!O42&gt;=80)),0.5,0))</f>
        <v>0</v>
      </c>
      <c r="P42" s="18">
        <f>IF(OR(成绩单!P42="作弊",成绩单!P42="请假",成绩单!P42="旷考",成绩单!P42="休学"),0,IF(OR(AND($F42&lt;1,成绩单!P42&gt;=90),AND($F42=1,成绩单!P42&gt;=85),AND($F42&gt;1,成绩单!P42&gt;=80)),0.5,0))</f>
        <v>0.5</v>
      </c>
      <c r="Q42" s="18">
        <f>IF(OR(成绩单!Q42="作弊",成绩单!Q42="请假",成绩单!Q42="旷考",成绩单!Q42="休学"),0,IF(OR(AND($F42&lt;1,成绩单!Q42&gt;=90),AND($F42=1,成绩单!Q42&gt;=85),AND($F42&gt;1,成绩单!Q42&gt;=80)),0.5,0))</f>
        <v>0.5</v>
      </c>
      <c r="R42" s="25">
        <f>IF(OR(成绩单!R42="作弊",成绩单!R42="请假",成绩单!R42="旷考",成绩单!R42="休学"),0,IF(OR(AND($F42&lt;1,成绩单!R42&gt;=82),AND($F42=1,成绩单!R42&gt;=80),AND($F42&gt;1,成绩单!R42&gt;=78)),3,0))</f>
        <v>3</v>
      </c>
      <c r="S42" s="25">
        <f>IF(OR(成绩单!S42="作弊",成绩单!S42="请假",成绩单!S42="旷考",成绩单!S42="休学"),0,IF(OR(AND($F42&lt;1,成绩单!S42&gt;=82),AND($F42=1,成绩单!S42&gt;=80),AND($F42&gt;1,成绩单!S42&gt;=78)),3,0))</f>
        <v>3</v>
      </c>
      <c r="T42" s="18">
        <f>IF(OR(成绩单!T42="作弊",成绩单!T42="请假",成绩单!T42="旷考",成绩单!T42="休学"),0,IF(OR(AND($F42&lt;1,成绩单!T42&gt;=90),AND($F42=1,成绩单!T42&gt;=85),AND($F42&gt;1,成绩单!T42&gt;=80)),0.5,0))</f>
        <v>0.5</v>
      </c>
      <c r="U42" s="18">
        <f>IF(OR(成绩单!U42="作弊",成绩单!U42="请假",成绩单!U42="旷考",成绩单!U42="休学"),0,IF(OR(AND($F42&lt;1,成绩单!U42&gt;=90),AND($F42=1,成绩单!U42&gt;=85),AND($F42&gt;1,成绩单!U42&gt;=80)),0.5,0))</f>
        <v>0</v>
      </c>
      <c r="V42" s="18">
        <f>IF(OR(成绩单!V42="作弊",成绩单!V42="请假",成绩单!V42="旷考",成绩单!V42="休学"),0,IF(OR(AND($F42&lt;1,成绩单!V42&gt;=90),AND($F42=1,成绩单!V42&gt;=85),AND($F42&gt;1,成绩单!V42&gt;=80)),0.5,0))</f>
        <v>0.5</v>
      </c>
      <c r="W42" s="18">
        <f>IF(OR(成绩单!W42="作弊",成绩单!W42="请假",成绩单!W42="旷考",成绩单!W42="休学"),0,IF(OR(AND($F42&lt;1,成绩单!W42&gt;=90),AND($F42=1,成绩单!W42&gt;=85),AND($F42&gt;1,成绩单!W42&gt;=80)),0.5,0))</f>
        <v>0.5</v>
      </c>
      <c r="X42" s="18">
        <f>IF(OR(成绩单!X42="作弊",成绩单!X42="请假",成绩单!X42="旷考",成绩单!X42="休学"),0,IF(OR(AND($F42&lt;1,成绩单!X42&gt;=90),AND($F42=1,成绩单!X42&gt;=85),AND($F42&gt;1,成绩单!X42&gt;=80)),0.5,0))</f>
        <v>0.5</v>
      </c>
      <c r="Y42" s="18">
        <f>IF(OR(成绩单!Y42="作弊",成绩单!Y42="请假",成绩单!Y42="旷考",成绩单!Y42="休学"),0,IF(OR(AND($F42&lt;1,成绩单!Y42&gt;=90),AND($F42=1,成绩单!Y42&gt;=85),AND($F42&gt;1,成绩单!Y42&gt;=80)),0.5,0))</f>
        <v>0.5</v>
      </c>
      <c r="Z42" s="18">
        <f>IF(OR(成绩单!Z42="作弊",成绩单!Z42="请假",成绩单!Z42="旷考",成绩单!Z42="休学"),0,IF(OR(AND($F42&lt;1,成绩单!Z42&gt;=90),AND($F42=1,成绩单!Z42&gt;=85),AND($F42&gt;1,成绩单!Z42&gt;=80)),0.5,0))</f>
        <v>0</v>
      </c>
      <c r="AA42" s="18">
        <f>IF(OR(成绩单!AA42="作弊",成绩单!AA42="请假",成绩单!AA42="旷考",成绩单!AA42="休学"),0,IF(OR(AND($F42&lt;1,成绩单!AA42&gt;=90),AND($F42=1,成绩单!AA42&gt;=85),AND($F42&gt;1,成绩单!AA42&gt;=80)),0.5,0))</f>
        <v>0.5</v>
      </c>
      <c r="AB42" s="25">
        <f>IF(OR(成绩单!AB42="作弊",成绩单!AB42="请假",成绩单!AB42="旷考",成绩单!AB42="休学"),0,IF(OR(AND($F42&lt;1,成绩单!AB42&gt;=85),AND($F42=1,成绩单!AB42&gt;=82),AND($F42&gt;1,成绩单!AB42&gt;=80)),3,0))</f>
        <v>3</v>
      </c>
      <c r="AC42" s="25">
        <f>IF(OR(成绩单!AC42="作弊",成绩单!AC42="请假",成绩单!AC42="旷考",成绩单!AC42="休学"),0,IF(OR(AND($F42&lt;1,成绩单!AC42&gt;=85),AND($F42=1,成绩单!AC42&gt;=82),AND($F42&gt;1,成绩单!AC42&gt;=80)),3,0))</f>
        <v>0</v>
      </c>
      <c r="AD42" s="18">
        <f>IF(OR(成绩单!AD42="作弊",成绩单!AD42="请假",成绩单!AD42="旷考",成绩单!AD42="休学"),0,IF(OR(AND($F42&lt;1,成绩单!AD42&gt;=90),AND($F42=1,成绩单!AD42&gt;=85),AND($F42&gt;1,成绩单!AD42&gt;=80)),0.5,0))</f>
        <v>0</v>
      </c>
      <c r="AE42" s="18">
        <f>IF(OR(成绩单!AE42="作弊",成绩单!AE42="请假",成绩单!AE42="旷考",成绩单!AE42="休学"),0,IF(OR(AND($F42&lt;1,成绩单!AE42&gt;=90),AND($F42=1,成绩单!AE42&gt;=85),AND($F42&gt;1,成绩单!AE42&gt;=80)),0.5,0))</f>
        <v>0</v>
      </c>
      <c r="AF42" s="18">
        <f>IF(OR(成绩单!AF42="作弊",成绩单!AF42="请假",成绩单!AF42="旷考",成绩单!AF42="休学"),0,IF(OR(AND($F42&lt;1,成绩单!AF42&gt;=90),AND($F42=1,成绩单!AF42&gt;=85),AND($F42&gt;1,成绩单!AF42&gt;=80)),0.5,0))</f>
        <v>0</v>
      </c>
      <c r="AG42" s="18">
        <f>IF(OR(成绩单!AG42="作弊",成绩单!AG42="请假",成绩单!AG42="旷考",成绩单!AG42="休学"),0,IF(OR(AND($F42&lt;1,成绩单!AG42&gt;=90),AND($F42=1,成绩单!AG42&gt;=85),AND($F42&gt;1,成绩单!AG42&gt;=80)),0.5,0))</f>
        <v>0</v>
      </c>
      <c r="AH42" s="18">
        <f>IF(OR(成绩单!AH42="作弊",成绩单!AH42="请假",成绩单!AH42="旷考",成绩单!AH42="休学"),0,IF(OR(AND($F42&lt;1,成绩单!AH42&gt;=90),AND($F42=1,成绩单!AH42&gt;=85),AND($F42&gt;1,成绩单!AH42&gt;=80)),0.5,0))</f>
        <v>0</v>
      </c>
      <c r="AI42" s="18">
        <f>IF(OR(成绩单!AI42="作弊",成绩单!AI42="请假",成绩单!AI42="旷考",成绩单!AI42="休学"),0,IF(OR(AND($F42&lt;1,成绩单!AI42&gt;=90),AND($F42=1,成绩单!AI42&gt;=85),AND($F42&gt;1,成绩单!AI42&gt;=80)),0.5,0))</f>
        <v>0</v>
      </c>
      <c r="AJ42" s="18">
        <f>IF(OR(成绩单!AJ42="作弊",成绩单!AJ42="请假",成绩单!AJ42="旷考",成绩单!AJ42="休学"),0,IF(OR(AND($F42&lt;1,成绩单!AJ42&gt;=90),AND($F42=1,成绩单!AJ42&gt;=85),AND($F42&gt;1,成绩单!AJ42&gt;=80)),0.5,0))</f>
        <v>0</v>
      </c>
      <c r="AK42" s="18">
        <f>IF(OR(成绩单!AK42="作弊",成绩单!AK42="请假",成绩单!AK42="旷考",成绩单!AK42="休学"),0,IF(OR(AND($F42&lt;1,成绩单!AK42&gt;=90),AND($F42=1,成绩单!AK42&gt;=85),AND($F42&gt;1,成绩单!AK42&gt;=80)),0.5,0))</f>
        <v>0</v>
      </c>
      <c r="AL42" s="18">
        <f>IF(OR(成绩单!AL42="作弊",成绩单!AL42="请假",成绩单!AL42="旷考",成绩单!AL42="休学"),0,IF(OR(AND($F42&lt;1,成绩单!AL42&gt;=90),AND($F42=1,成绩单!AL42&gt;=85),AND($F42&gt;1,成绩单!AL42&gt;=80)),0.5,0))</f>
        <v>0</v>
      </c>
      <c r="AM42" s="18">
        <f>IF(OR(成绩单!AM42="作弊",成绩单!AM42="请假",成绩单!AM42="旷考",成绩单!AM42="休学"),0,IF(OR(AND($F42&lt;1,成绩单!AM42&gt;=90),AND($F42=1,成绩单!AM42&gt;=85),AND($F42&gt;1,成绩单!AM42&gt;=80)),0.5,0))</f>
        <v>0</v>
      </c>
      <c r="AN42" s="18"/>
      <c r="AO42" s="18"/>
      <c r="AP42" s="30"/>
      <c r="AQ42" s="30"/>
    </row>
    <row r="43" s="1" customFormat="1" ht="18.75" customHeight="1" spans="1:203">
      <c r="A43" s="17"/>
      <c r="B43" s="18" t="s">
        <v>26</v>
      </c>
      <c r="C43" s="18"/>
      <c r="D43" s="18">
        <f t="shared" si="7"/>
        <v>12.5</v>
      </c>
      <c r="E43" s="18">
        <f t="shared" si="8"/>
        <v>1.5</v>
      </c>
      <c r="F43" s="19">
        <f>MAX(F37:F42)</f>
        <v>1</v>
      </c>
      <c r="G43" s="18">
        <f>成绩单!G43</f>
        <v>0</v>
      </c>
      <c r="H43" s="18">
        <f>IF(OR(成绩单!H43="作弊",成绩单!H43="请假",成绩单!H43="旷考",成绩单!H43="休学"),0,IF(OR(AND($F43&lt;1,成绩单!H43&gt;=90),AND($F43=1,成绩单!H43&gt;=85),AND($F43&gt;1,成绩单!H43&gt;=80)),0.5,0))</f>
        <v>0</v>
      </c>
      <c r="I43" s="18">
        <f>IF(OR(成绩单!I43="作弊",成绩单!I43="请假",成绩单!I43="旷考",成绩单!I43="休学"),0,IF(OR(AND($F43&lt;1,成绩单!I43&gt;=90),AND($F43=1,成绩单!I43&gt;=85),AND($F43&gt;1,成绩单!I43&gt;=80)),0.5,0))</f>
        <v>0</v>
      </c>
      <c r="J43" s="25">
        <f>IF(OR(成绩单!J43="作弊",成绩单!J43="请假",成绩单!J43="旷考",成绩单!J43="休学"),0,IF(OR(AND($F43&lt;1,成绩单!J43&gt;=80),AND($F43=1,成绩单!J43&gt;=77.5),AND($F43&gt;1,成绩单!J43&gt;=75)),3,0))</f>
        <v>3</v>
      </c>
      <c r="K43" s="25">
        <f>IF(OR(成绩单!K43="作弊",成绩单!K43="请假",成绩单!K43="旷考",成绩单!K43="休学"),0,IF(OR(AND($F43&lt;1,成绩单!K43&gt;=80),AND($F43=1,成绩单!K43&gt;=77.5),AND($F43&gt;1,成绩单!K43&gt;=75)),3,0))</f>
        <v>0</v>
      </c>
      <c r="L43" s="18">
        <f>IF(OR(成绩单!L43="作弊",成绩单!L43="请假",成绩单!L43="旷考",成绩单!L43="休学"),0,IF(OR(AND($F43&lt;1,成绩单!L43&gt;=90),AND($F43=1,成绩单!L43&gt;=85),AND($F43&gt;1,成绩单!L43&gt;=80)),0.5,0))</f>
        <v>0.5</v>
      </c>
      <c r="M43" s="18">
        <f>IF(OR(成绩单!M43="作弊",成绩单!M43="请假",成绩单!M43="旷考",成绩单!M43="休学"),0,IF(OR(AND($F43&lt;1,成绩单!M43&gt;=90),AND($F43=1,成绩单!M43&gt;=85),AND($F43&gt;1,成绩单!M43&gt;=80)),0.5,0))</f>
        <v>0</v>
      </c>
      <c r="N43" s="18">
        <f>IF(OR(成绩单!N43="作弊",成绩单!N43="请假",成绩单!N43="旷考",成绩单!N43="休学"),0,IF(OR(AND($F43&lt;1,成绩单!N43&gt;=90),AND($F43=1,成绩单!N43&gt;=85),AND($F43&gt;1,成绩单!N43&gt;=80)),0.5,0))</f>
        <v>0.5</v>
      </c>
      <c r="O43" s="18">
        <f>IF(OR(成绩单!O43="作弊",成绩单!O43="请假",成绩单!O43="旷考",成绩单!O43="休学"),0,IF(OR(AND($F43&lt;1,成绩单!O43&gt;=90),AND($F43=1,成绩单!O43&gt;=85),AND($F43&gt;1,成绩单!O43&gt;=80)),0.5,0))</f>
        <v>0</v>
      </c>
      <c r="P43" s="18">
        <f>IF(OR(成绩单!P43="作弊",成绩单!P43="请假",成绩单!P43="旷考",成绩单!P43="休学"),0,IF(OR(AND($F43&lt;1,成绩单!P43&gt;=90),AND($F43=1,成绩单!P43&gt;=85),AND($F43&gt;1,成绩单!P43&gt;=80)),0.5,0))</f>
        <v>0.5</v>
      </c>
      <c r="Q43" s="18">
        <f>IF(OR(成绩单!Q43="作弊",成绩单!Q43="请假",成绩单!Q43="旷考",成绩单!Q43="休学"),0,IF(OR(AND($F43&lt;1,成绩单!Q43&gt;=90),AND($F43=1,成绩单!Q43&gt;=85),AND($F43&gt;1,成绩单!Q43&gt;=80)),0.5,0))</f>
        <v>0.5</v>
      </c>
      <c r="R43" s="25">
        <f>IF(OR(成绩单!R43="作弊",成绩单!R43="请假",成绩单!R43="旷考",成绩单!R43="休学"),0,IF(OR(AND($F43&lt;1,成绩单!R43&gt;=82),AND($F43=1,成绩单!R43&gt;=80),AND($F43&gt;1,成绩单!R43&gt;=78)),3,0))</f>
        <v>3</v>
      </c>
      <c r="S43" s="25">
        <f>IF(OR(成绩单!S43="作弊",成绩单!S43="请假",成绩单!S43="旷考",成绩单!S43="休学"),0,IF(OR(AND($F43&lt;1,成绩单!S43&gt;=82),AND($F43=1,成绩单!S43&gt;=80),AND($F43&gt;1,成绩单!S43&gt;=78)),3,0))</f>
        <v>0</v>
      </c>
      <c r="T43" s="18">
        <f>IF(OR(成绩单!T43="作弊",成绩单!T43="请假",成绩单!T43="旷考",成绩单!T43="休学"),0,IF(OR(AND($F43&lt;1,成绩单!T43&gt;=90),AND($F43=1,成绩单!T43&gt;=85),AND($F43&gt;1,成绩单!T43&gt;=80)),0.5,0))</f>
        <v>0.5</v>
      </c>
      <c r="U43" s="18">
        <f>IF(OR(成绩单!U43="作弊",成绩单!U43="请假",成绩单!U43="旷考",成绩单!U43="休学"),0,IF(OR(AND($F43&lt;1,成绩单!U43&gt;=90),AND($F43=1,成绩单!U43&gt;=85),AND($F43&gt;1,成绩单!U43&gt;=80)),0.5,0))</f>
        <v>0</v>
      </c>
      <c r="V43" s="18">
        <f>IF(OR(成绩单!V43="作弊",成绩单!V43="请假",成绩单!V43="旷考",成绩单!V43="休学"),0,IF(OR(AND($F43&lt;1,成绩单!V43&gt;=90),AND($F43=1,成绩单!V43&gt;=85),AND($F43&gt;1,成绩单!V43&gt;=80)),0.5,0))</f>
        <v>0.5</v>
      </c>
      <c r="W43" s="18">
        <f>IF(OR(成绩单!W43="作弊",成绩单!W43="请假",成绩单!W43="旷考",成绩单!W43="休学"),0,IF(OR(AND($F43&lt;1,成绩单!W43&gt;=90),AND($F43=1,成绩单!W43&gt;=85),AND($F43&gt;1,成绩单!W43&gt;=80)),0.5,0))</f>
        <v>0.5</v>
      </c>
      <c r="X43" s="18">
        <f>IF(OR(成绩单!X43="作弊",成绩单!X43="请假",成绩单!X43="旷考",成绩单!X43="休学"),0,IF(OR(AND($F43&lt;1,成绩单!X43&gt;=90),AND($F43=1,成绩单!X43&gt;=85),AND($F43&gt;1,成绩单!X43&gt;=80)),0.5,0))</f>
        <v>0.5</v>
      </c>
      <c r="Y43" s="18">
        <f>IF(OR(成绩单!Y43="作弊",成绩单!Y43="请假",成绩单!Y43="旷考",成绩单!Y43="休学"),0,IF(OR(AND($F43&lt;1,成绩单!Y43&gt;=90),AND($F43=1,成绩单!Y43&gt;=85),AND($F43&gt;1,成绩单!Y43&gt;=80)),0.5,0))</f>
        <v>0</v>
      </c>
      <c r="Z43" s="18">
        <f>IF(OR(成绩单!Z43="作弊",成绩单!Z43="请假",成绩单!Z43="旷考",成绩单!Z43="休学"),0,IF(OR(AND($F43&lt;1,成绩单!Z43&gt;=90),AND($F43=1,成绩单!Z43&gt;=85),AND($F43&gt;1,成绩单!Z43&gt;=80)),0.5,0))</f>
        <v>0.5</v>
      </c>
      <c r="AA43" s="18">
        <f>IF(OR(成绩单!AA43="作弊",成绩单!AA43="请假",成绩单!AA43="旷考",成绩单!AA43="休学"),0,IF(OR(AND($F43&lt;1,成绩单!AA43&gt;=90),AND($F43=1,成绩单!AA43&gt;=85),AND($F43&gt;1,成绩单!AA43&gt;=80)),0.5,0))</f>
        <v>0.5</v>
      </c>
      <c r="AB43" s="25">
        <f>IF(OR(成绩单!AB43="作弊",成绩单!AB43="请假",成绩单!AB43="旷考",成绩单!AB43="休学"),0,IF(OR(AND($F43&lt;1,成绩单!AB43&gt;=85),AND($F43=1,成绩单!AB43&gt;=82),AND($F43&gt;1,成绩单!AB43&gt;=80)),3,0))</f>
        <v>3</v>
      </c>
      <c r="AC43" s="25">
        <f>IF(OR(成绩单!AC43="作弊",成绩单!AC43="请假",成绩单!AC43="旷考",成绩单!AC43="休学"),0,IF(OR(AND($F43&lt;1,成绩单!AC43&gt;=85),AND($F43=1,成绩单!AC43&gt;=82),AND($F43&gt;1,成绩单!AC43&gt;=80)),3,0))</f>
        <v>0</v>
      </c>
      <c r="AD43" s="18">
        <f>IF(OR(成绩单!AD43="作弊",成绩单!AD43="请假",成绩单!AD43="旷考",成绩单!AD43="休学"),0,IF(OR(AND($F43&lt;1,成绩单!AD43&gt;=90),AND($F43=1,成绩单!AD43&gt;=85),AND($F43&gt;1,成绩单!AD43&gt;=80)),0.5,0))</f>
        <v>0</v>
      </c>
      <c r="AE43" s="18">
        <f>IF(OR(成绩单!AE43="作弊",成绩单!AE43="请假",成绩单!AE43="旷考",成绩单!AE43="休学"),0,IF(OR(AND($F43&lt;1,成绩单!AE43&gt;=90),AND($F43=1,成绩单!AE43&gt;=85),AND($F43&gt;1,成绩单!AE43&gt;=80)),0.5,0))</f>
        <v>0</v>
      </c>
      <c r="AF43" s="18">
        <f>IF(OR(成绩单!AF43="作弊",成绩单!AF43="请假",成绩单!AF43="旷考",成绩单!AF43="休学"),0,IF(OR(AND($F43&lt;1,成绩单!AF43&gt;=90),AND($F43=1,成绩单!AF43&gt;=85),AND($F43&gt;1,成绩单!AF43&gt;=80)),0.5,0))</f>
        <v>0</v>
      </c>
      <c r="AG43" s="18">
        <f>IF(OR(成绩单!AG43="作弊",成绩单!AG43="请假",成绩单!AG43="旷考",成绩单!AG43="休学"),0,IF(OR(AND($F43&lt;1,成绩单!AG43&gt;=90),AND($F43=1,成绩单!AG43&gt;=85),AND($F43&gt;1,成绩单!AG43&gt;=80)),0.5,0))</f>
        <v>0</v>
      </c>
      <c r="AH43" s="18">
        <f>IF(OR(成绩单!AH43="作弊",成绩单!AH43="请假",成绩单!AH43="旷考",成绩单!AH43="休学"),0,IF(OR(AND($F43&lt;1,成绩单!AH43&gt;=90),AND($F43=1,成绩单!AH43&gt;=85),AND($F43&gt;1,成绩单!AH43&gt;=80)),0.5,0))</f>
        <v>0</v>
      </c>
      <c r="AI43" s="18">
        <f>IF(OR(成绩单!AI43="作弊",成绩单!AI43="请假",成绩单!AI43="旷考",成绩单!AI43="休学"),0,IF(OR(AND($F43&lt;1,成绩单!AI43&gt;=90),AND($F43=1,成绩单!AI43&gt;=85),AND($F43&gt;1,成绩单!AI43&gt;=80)),0.5,0))</f>
        <v>0</v>
      </c>
      <c r="AJ43" s="18">
        <f>IF(OR(成绩单!AJ43="作弊",成绩单!AJ43="请假",成绩单!AJ43="旷考",成绩单!AJ43="休学"),0,IF(OR(AND($F43&lt;1,成绩单!AJ43&gt;=90),AND($F43=1,成绩单!AJ43&gt;=85),AND($F43&gt;1,成绩单!AJ43&gt;=80)),0.5,0))</f>
        <v>0</v>
      </c>
      <c r="AK43" s="18">
        <f>IF(OR(成绩单!AK43="作弊",成绩单!AK43="请假",成绩单!AK43="旷考",成绩单!AK43="休学"),0,IF(OR(AND($F43&lt;1,成绩单!AK43&gt;=90),AND($F43=1,成绩单!AK43&gt;=85),AND($F43&gt;1,成绩单!AK43&gt;=80)),0.5,0))</f>
        <v>0</v>
      </c>
      <c r="AL43" s="18">
        <f>IF(OR(成绩单!AL43="作弊",成绩单!AL43="请假",成绩单!AL43="旷考",成绩单!AL43="休学"),0,IF(OR(AND($F43&lt;1,成绩单!AL43&gt;=90),AND($F43=1,成绩单!AL43&gt;=85),AND($F43&gt;1,成绩单!AL43&gt;=80)),0.5,0))</f>
        <v>0</v>
      </c>
      <c r="AM43" s="18">
        <f>IF(OR(成绩单!AM43="作弊",成绩单!AM43="请假",成绩单!AM43="旷考",成绩单!AM43="休学"),0,IF(OR(AND($F43&lt;1,成绩单!AM43&gt;=90),AND($F43=1,成绩单!AM43&gt;=85),AND($F43&gt;1,成绩单!AM43&gt;=80)),0.5,0))</f>
        <v>0</v>
      </c>
      <c r="AN43" s="18"/>
      <c r="AO43" s="18"/>
      <c r="AP43" s="18"/>
      <c r="AQ43" s="18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</row>
    <row r="44" ht="18.75" customHeight="1" spans="1:43">
      <c r="A44" s="17" t="s">
        <v>54</v>
      </c>
      <c r="B44" s="18"/>
      <c r="C44" s="18"/>
      <c r="D44" s="18">
        <f t="shared" si="7"/>
        <v>12</v>
      </c>
      <c r="E44" s="18">
        <f t="shared" si="8"/>
        <v>8</v>
      </c>
      <c r="F44" s="18">
        <f>成绩单!F44</f>
        <v>0</v>
      </c>
      <c r="G44" s="18" t="str">
        <f>成绩单!G44</f>
        <v>崔学敏</v>
      </c>
      <c r="H44" s="18">
        <f>IF(OR(成绩单!H44="作弊",成绩单!H44="请假",成绩单!H44="旷考",成绩单!H44="休学"),0,IF(OR(AND($F44&lt;1,成绩单!H44&gt;=90),AND($F44=1,成绩单!H44&gt;=85),AND($F44&gt;1,成绩单!H44&gt;=80)),0.5,0))</f>
        <v>0.5</v>
      </c>
      <c r="I44" s="18">
        <f>IF(OR(成绩单!I44="作弊",成绩单!I44="请假",成绩单!I44="旷考",成绩单!I44="休学"),0,IF(OR(AND($F44&lt;1,成绩单!I44&gt;=90),AND($F44=1,成绩单!I44&gt;=85),AND($F44&gt;1,成绩单!I44&gt;=80)),0.5,0))</f>
        <v>0</v>
      </c>
      <c r="J44" s="25">
        <f>IF(OR(成绩单!J44="作弊",成绩单!J44="请假",成绩单!J44="旷考",成绩单!J44="休学"),0,IF(OR(AND($F44&lt;1,成绩单!J44&gt;=80),AND($F44=1,成绩单!J44&gt;=77.5),AND($F44&gt;1,成绩单!J44&gt;=75)),3,0))</f>
        <v>3</v>
      </c>
      <c r="K44" s="25">
        <f>IF(OR(成绩单!K44="作弊",成绩单!K44="请假",成绩单!K44="旷考",成绩单!K44="休学"),0,IF(OR(AND($F44&lt;1,成绩单!K44&gt;=80),AND($F44=1,成绩单!K44&gt;=77.5),AND($F44&gt;1,成绩单!K44&gt;=75)),3,0))</f>
        <v>3</v>
      </c>
      <c r="L44" s="18">
        <f>IF(OR(成绩单!L44="作弊",成绩单!L44="请假",成绩单!L44="旷考",成绩单!L44="休学"),0,IF(OR(AND($F44&lt;1,成绩单!L44&gt;=90),AND($F44=1,成绩单!L44&gt;=85),AND($F44&gt;1,成绩单!L44&gt;=80)),0.5,0))</f>
        <v>0</v>
      </c>
      <c r="M44" s="18">
        <f>IF(OR(成绩单!M44="作弊",成绩单!M44="请假",成绩单!M44="旷考",成绩单!M44="休学"),0,IF(OR(AND($F44&lt;1,成绩单!M44&gt;=90),AND($F44=1,成绩单!M44&gt;=85),AND($F44&gt;1,成绩单!M44&gt;=80)),0.5,0))</f>
        <v>0.5</v>
      </c>
      <c r="N44" s="18">
        <f>IF(OR(成绩单!N44="作弊",成绩单!N44="请假",成绩单!N44="旷考",成绩单!N44="休学"),0,IF(OR(AND($F44&lt;1,成绩单!N44&gt;=90),AND($F44=1,成绩单!N44&gt;=85),AND($F44&gt;1,成绩单!N44&gt;=80)),0.5,0))</f>
        <v>0.5</v>
      </c>
      <c r="O44" s="18">
        <f>IF(OR(成绩单!O44="作弊",成绩单!O44="请假",成绩单!O44="旷考",成绩单!O44="休学"),0,IF(OR(AND($F44&lt;1,成绩单!O44&gt;=90),AND($F44=1,成绩单!O44&gt;=85),AND($F44&gt;1,成绩单!O44&gt;=80)),0.5,0))</f>
        <v>0</v>
      </c>
      <c r="P44" s="18">
        <f>IF(OR(成绩单!P44="作弊",成绩单!P44="请假",成绩单!P44="旷考",成绩单!P44="休学"),0,IF(OR(AND($F44&lt;1,成绩单!P44&gt;=90),AND($F44=1,成绩单!P44&gt;=85),AND($F44&gt;1,成绩单!P44&gt;=80)),0.5,0))</f>
        <v>0.5</v>
      </c>
      <c r="Q44" s="18">
        <f>IF(OR(成绩单!Q44="作弊",成绩单!Q44="请假",成绩单!Q44="旷考",成绩单!Q44="休学"),0,IF(OR(AND($F44&lt;1,成绩单!Q44&gt;=90),AND($F44=1,成绩单!Q44&gt;=85),AND($F44&gt;1,成绩单!Q44&gt;=80)),0.5,0))</f>
        <v>0</v>
      </c>
      <c r="R44" s="25">
        <f>IF(OR(成绩单!R44="作弊",成绩单!R44="请假",成绩单!R44="旷考",成绩单!R44="休学"),0,IF(OR(AND($F44&lt;1,成绩单!R44&gt;=82),AND($F44=1,成绩单!R44&gt;=80),AND($F44&gt;1,成绩单!R44&gt;=78)),3,0))</f>
        <v>3</v>
      </c>
      <c r="S44" s="25">
        <f>IF(OR(成绩单!S44="作弊",成绩单!S44="请假",成绩单!S44="旷考",成绩单!S44="休学"),0,IF(OR(AND($F44&lt;1,成绩单!S44&gt;=82),AND($F44=1,成绩单!S44&gt;=80),AND($F44&gt;1,成绩单!S44&gt;=78)),3,0))</f>
        <v>3</v>
      </c>
      <c r="T44" s="18">
        <f>IF(OR(成绩单!T44="作弊",成绩单!T44="请假",成绩单!T44="旷考",成绩单!T44="休学"),0,IF(OR(AND($F44&lt;1,成绩单!T44&gt;=90),AND($F44=1,成绩单!T44&gt;=85),AND($F44&gt;1,成绩单!T44&gt;=80)),0.5,0))</f>
        <v>0</v>
      </c>
      <c r="U44" s="18">
        <f>IF(OR(成绩单!U44="作弊",成绩单!U44="请假",成绩单!U44="旷考",成绩单!U44="休学"),0,IF(OR(AND($F44&lt;1,成绩单!U44&gt;=90),AND($F44=1,成绩单!U44&gt;=85),AND($F44&gt;1,成绩单!U44&gt;=80)),0.5,0))</f>
        <v>0</v>
      </c>
      <c r="V44" s="18">
        <f>IF(OR(成绩单!V44="作弊",成绩单!V44="请假",成绩单!V44="旷考",成绩单!V44="休学"),0,IF(OR(AND($F44&lt;1,成绩单!V44&gt;=90),AND($F44=1,成绩单!V44&gt;=85),AND($F44&gt;1,成绩单!V44&gt;=80)),0.5,0))</f>
        <v>0.5</v>
      </c>
      <c r="W44" s="18">
        <f>IF(OR(成绩单!W44="作弊",成绩单!W44="请假",成绩单!W44="旷考",成绩单!W44="休学"),0,IF(OR(AND($F44&lt;1,成绩单!W44&gt;=90),AND($F44=1,成绩单!W44&gt;=85),AND($F44&gt;1,成绩单!W44&gt;=80)),0.5,0))</f>
        <v>0.5</v>
      </c>
      <c r="X44" s="18">
        <f>IF(OR(成绩单!X44="作弊",成绩单!X44="请假",成绩单!X44="旷考",成绩单!X44="休学"),0,IF(OR(AND($F44&lt;1,成绩单!X44&gt;=90),AND($F44=1,成绩单!X44&gt;=85),AND($F44&gt;1,成绩单!X44&gt;=80)),0.5,0))</f>
        <v>0.5</v>
      </c>
      <c r="Y44" s="18">
        <f>IF(OR(成绩单!Y44="作弊",成绩单!Y44="请假",成绩单!Y44="旷考",成绩单!Y44="休学"),0,IF(OR(AND($F44&lt;1,成绩单!Y44&gt;=90),AND($F44=1,成绩单!Y44&gt;=85),AND($F44&gt;1,成绩单!Y44&gt;=80)),0.5,0))</f>
        <v>0.5</v>
      </c>
      <c r="Z44" s="18">
        <f>IF(OR(成绩单!Z44="作弊",成绩单!Z44="请假",成绩单!Z44="旷考",成绩单!Z44="休学"),0,IF(OR(AND($F44&lt;1,成绩单!Z44&gt;=90),AND($F44=1,成绩单!Z44&gt;=85),AND($F44&gt;1,成绩单!Z44&gt;=80)),0.5,0))</f>
        <v>0.5</v>
      </c>
      <c r="AA44" s="18">
        <f>IF(OR(成绩单!AA44="作弊",成绩单!AA44="请假",成绩单!AA44="旷考",成绩单!AA44="休学"),0,IF(OR(AND($F44&lt;1,成绩单!AA44&gt;=90),AND($F44=1,成绩单!AA44&gt;=85),AND($F44&gt;1,成绩单!AA44&gt;=80)),0.5,0))</f>
        <v>0.5</v>
      </c>
      <c r="AB44" s="25">
        <f>IF(OR(成绩单!AB44="作弊",成绩单!AB44="请假",成绩单!AB44="旷考",成绩单!AB44="休学"),0,IF(OR(AND($F44&lt;1,成绩单!AB44&gt;=85),AND($F44=1,成绩单!AB44&gt;=82),AND($F44&gt;1,成绩单!AB44&gt;=80)),3,0))</f>
        <v>3</v>
      </c>
      <c r="AC44" s="25">
        <f>IF(OR(成绩单!AC44="作弊",成绩单!AC44="请假",成绩单!AC44="旷考",成绩单!AC44="休学"),0,IF(OR(AND($F44&lt;1,成绩单!AC44&gt;=85),AND($F44=1,成绩单!AC44&gt;=82),AND($F44&gt;1,成绩单!AC44&gt;=80)),3,0))</f>
        <v>0</v>
      </c>
      <c r="AD44" s="18">
        <f>IF(OR(成绩单!AD44="作弊",成绩单!AD44="请假",成绩单!AD44="旷考",成绩单!AD44="休学"),0,IF(OR(AND($F44&lt;1,成绩单!AD44&gt;=90),AND($F44=1,成绩单!AD44&gt;=85),AND($F44&gt;1,成绩单!AD44&gt;=80)),0.5,0))</f>
        <v>0</v>
      </c>
      <c r="AE44" s="18">
        <f>IF(OR(成绩单!AE44="作弊",成绩单!AE44="请假",成绩单!AE44="旷考",成绩单!AE44="休学"),0,IF(OR(AND($F44&lt;1,成绩单!AE44&gt;=90),AND($F44=1,成绩单!AE44&gt;=85),AND($F44&gt;1,成绩单!AE44&gt;=80)),0.5,0))</f>
        <v>0</v>
      </c>
      <c r="AF44" s="18">
        <f>IF(OR(成绩单!AF44="作弊",成绩单!AF44="请假",成绩单!AF44="旷考",成绩单!AF44="休学"),0,IF(OR(AND($F44&lt;1,成绩单!AF44&gt;=90),AND($F44=1,成绩单!AF44&gt;=85),AND($F44&gt;1,成绩单!AF44&gt;=80)),0.5,0))</f>
        <v>0</v>
      </c>
      <c r="AG44" s="18">
        <f>IF(OR(成绩单!AG44="作弊",成绩单!AG44="请假",成绩单!AG44="旷考",成绩单!AG44="休学"),0,IF(OR(AND($F44&lt;1,成绩单!AG44&gt;=90),AND($F44=1,成绩单!AG44&gt;=85),AND($F44&gt;1,成绩单!AG44&gt;=80)),0.5,0))</f>
        <v>0</v>
      </c>
      <c r="AH44" s="18">
        <f>IF(OR(成绩单!AH44="作弊",成绩单!AH44="请假",成绩单!AH44="旷考",成绩单!AH44="休学"),0,IF(OR(AND($F44&lt;1,成绩单!AH44&gt;=90),AND($F44=1,成绩单!AH44&gt;=85),AND($F44&gt;1,成绩单!AH44&gt;=80)),0.5,0))</f>
        <v>0</v>
      </c>
      <c r="AI44" s="18">
        <f>IF(OR(成绩单!AI44="作弊",成绩单!AI44="请假",成绩单!AI44="旷考",成绩单!AI44="休学"),0,IF(OR(AND($F44&lt;1,成绩单!AI44&gt;=90),AND($F44=1,成绩单!AI44&gt;=85),AND($F44&gt;1,成绩单!AI44&gt;=80)),0.5,0))</f>
        <v>0</v>
      </c>
      <c r="AJ44" s="18">
        <f>IF(OR(成绩单!AJ44="作弊",成绩单!AJ44="请假",成绩单!AJ44="旷考",成绩单!AJ44="休学"),0,IF(OR(AND($F44&lt;1,成绩单!AJ44&gt;=90),AND($F44=1,成绩单!AJ44&gt;=85),AND($F44&gt;1,成绩单!AJ44&gt;=80)),0.5,0))</f>
        <v>0</v>
      </c>
      <c r="AK44" s="18">
        <f>IF(OR(成绩单!AK44="作弊",成绩单!AK44="请假",成绩单!AK44="旷考",成绩单!AK44="休学"),0,IF(OR(AND($F44&lt;1,成绩单!AK44&gt;=90),AND($F44=1,成绩单!AK44&gt;=85),AND($F44&gt;1,成绩单!AK44&gt;=80)),0.5,0))</f>
        <v>0</v>
      </c>
      <c r="AL44" s="18">
        <f>IF(OR(成绩单!AL44="作弊",成绩单!AL44="请假",成绩单!AL44="旷考",成绩单!AL44="休学"),0,IF(OR(AND($F44&lt;1,成绩单!AL44&gt;=90),AND($F44=1,成绩单!AL44&gt;=85),AND($F44&gt;1,成绩单!AL44&gt;=80)),0.5,0))</f>
        <v>0</v>
      </c>
      <c r="AM44" s="18">
        <f>IF(OR(成绩单!AM44="作弊",成绩单!AM44="请假",成绩单!AM44="旷考",成绩单!AM44="休学"),0,IF(OR(AND($F44&lt;1,成绩单!AM44&gt;=90),AND($F44=1,成绩单!AM44&gt;=85),AND($F44&gt;1,成绩单!AM44&gt;=80)),0.5,0))</f>
        <v>0</v>
      </c>
      <c r="AN44" s="18"/>
      <c r="AO44" s="18"/>
      <c r="AP44" s="30"/>
      <c r="AQ44" s="30"/>
    </row>
    <row r="45" ht="18.75" customHeight="1" spans="1:43">
      <c r="A45" s="17"/>
      <c r="B45" s="18"/>
      <c r="C45" s="18"/>
      <c r="D45" s="18">
        <f t="shared" si="7"/>
        <v>10</v>
      </c>
      <c r="E45" s="18">
        <f t="shared" si="8"/>
        <v>3</v>
      </c>
      <c r="F45" s="18">
        <f>成绩单!F45</f>
        <v>0</v>
      </c>
      <c r="G45" s="18" t="str">
        <f>成绩单!G45</f>
        <v>汪鑫</v>
      </c>
      <c r="H45" s="18">
        <f>IF(OR(成绩单!H45="作弊",成绩单!H45="请假",成绩单!H45="旷考",成绩单!H45="休学"),0,IF(OR(AND($F45&lt;1,成绩单!H45&gt;=90),AND($F45=1,成绩单!H45&gt;=85),AND($F45&gt;1,成绩单!H45&gt;=80)),0.5,0))</f>
        <v>0</v>
      </c>
      <c r="I45" s="18">
        <f>IF(OR(成绩单!I45="作弊",成绩单!I45="请假",成绩单!I45="旷考",成绩单!I45="休学"),0,IF(OR(AND($F45&lt;1,成绩单!I45&gt;=90),AND($F45=1,成绩单!I45&gt;=85),AND($F45&gt;1,成绩单!I45&gt;=80)),0.5,0))</f>
        <v>0</v>
      </c>
      <c r="J45" s="25">
        <f>IF(OR(成绩单!J45="作弊",成绩单!J45="请假",成绩单!J45="旷考",成绩单!J45="休学"),0,IF(OR(AND($F45&lt;1,成绩单!J45&gt;=80),AND($F45=1,成绩单!J45&gt;=77.5),AND($F45&gt;1,成绩单!J45&gt;=75)),3,0))</f>
        <v>3</v>
      </c>
      <c r="K45" s="25">
        <f>IF(OR(成绩单!K45="作弊",成绩单!K45="请假",成绩单!K45="旷考",成绩单!K45="休学"),0,IF(OR(AND($F45&lt;1,成绩单!K45&gt;=80),AND($F45=1,成绩单!K45&gt;=77.5),AND($F45&gt;1,成绩单!K45&gt;=75)),3,0))</f>
        <v>3</v>
      </c>
      <c r="L45" s="18">
        <f>IF(OR(成绩单!L45="作弊",成绩单!L45="请假",成绩单!L45="旷考",成绩单!L45="休学"),0,IF(OR(AND($F45&lt;1,成绩单!L45&gt;=90),AND($F45=1,成绩单!L45&gt;=85),AND($F45&gt;1,成绩单!L45&gt;=80)),0.5,0))</f>
        <v>0</v>
      </c>
      <c r="M45" s="18">
        <f>IF(OR(成绩单!M45="作弊",成绩单!M45="请假",成绩单!M45="旷考",成绩单!M45="休学"),0,IF(OR(AND($F45&lt;1,成绩单!M45&gt;=90),AND($F45=1,成绩单!M45&gt;=85),AND($F45&gt;1,成绩单!M45&gt;=80)),0.5,0))</f>
        <v>0</v>
      </c>
      <c r="N45" s="18">
        <f>IF(OR(成绩单!N45="作弊",成绩单!N45="请假",成绩单!N45="旷考",成绩单!N45="休学"),0,IF(OR(AND($F45&lt;1,成绩单!N45&gt;=90),AND($F45=1,成绩单!N45&gt;=85),AND($F45&gt;1,成绩单!N45&gt;=80)),0.5,0))</f>
        <v>0</v>
      </c>
      <c r="O45" s="18">
        <f>IF(OR(成绩单!O45="作弊",成绩单!O45="请假",成绩单!O45="旷考",成绩单!O45="休学"),0,IF(OR(AND($F45&lt;1,成绩单!O45&gt;=90),AND($F45=1,成绩单!O45&gt;=85),AND($F45&gt;1,成绩单!O45&gt;=80)),0.5,0))</f>
        <v>0</v>
      </c>
      <c r="P45" s="18">
        <f>IF(OR(成绩单!P45="作弊",成绩单!P45="请假",成绩单!P45="旷考",成绩单!P45="休学"),0,IF(OR(AND($F45&lt;1,成绩单!P45&gt;=90),AND($F45=1,成绩单!P45&gt;=85),AND($F45&gt;1,成绩单!P45&gt;=80)),0.5,0))</f>
        <v>0.5</v>
      </c>
      <c r="Q45" s="18">
        <f>IF(OR(成绩单!Q45="作弊",成绩单!Q45="请假",成绩单!Q45="旷考",成绩单!Q45="休学"),0,IF(OR(AND($F45&lt;1,成绩单!Q45&gt;=90),AND($F45=1,成绩单!Q45&gt;=85),AND($F45&gt;1,成绩单!Q45&gt;=80)),0.5,0))</f>
        <v>0</v>
      </c>
      <c r="R45" s="25">
        <f>IF(OR(成绩单!R45="作弊",成绩单!R45="请假",成绩单!R45="旷考",成绩单!R45="休学"),0,IF(OR(AND($F45&lt;1,成绩单!R45&gt;=82),AND($F45=1,成绩单!R45&gt;=80),AND($F45&gt;1,成绩单!R45&gt;=78)),3,0))</f>
        <v>3</v>
      </c>
      <c r="S45" s="25">
        <f>IF(OR(成绩单!S45="作弊",成绩单!S45="请假",成绩单!S45="旷考",成绩单!S45="休学"),0,IF(OR(AND($F45&lt;1,成绩单!S45&gt;=82),AND($F45=1,成绩单!S45&gt;=80),AND($F45&gt;1,成绩单!S45&gt;=78)),3,0))</f>
        <v>0</v>
      </c>
      <c r="T45" s="18">
        <f>IF(OR(成绩单!T45="作弊",成绩单!T45="请假",成绩单!T45="旷考",成绩单!T45="休学"),0,IF(OR(AND($F45&lt;1,成绩单!T45&gt;=90),AND($F45=1,成绩单!T45&gt;=85),AND($F45&gt;1,成绩单!T45&gt;=80)),0.5,0))</f>
        <v>0</v>
      </c>
      <c r="U45" s="18">
        <f>IF(OR(成绩单!U45="作弊",成绩单!U45="请假",成绩单!U45="旷考",成绩单!U45="休学"),0,IF(OR(AND($F45&lt;1,成绩单!U45&gt;=90),AND($F45=1,成绩单!U45&gt;=85),AND($F45&gt;1,成绩单!U45&gt;=80)),0.5,0))</f>
        <v>0</v>
      </c>
      <c r="V45" s="18">
        <f>IF(OR(成绩单!V45="作弊",成绩单!V45="请假",成绩单!V45="旷考",成绩单!V45="休学"),0,IF(OR(AND($F45&lt;1,成绩单!V45&gt;=90),AND($F45=1,成绩单!V45&gt;=85),AND($F45&gt;1,成绩单!V45&gt;=80)),0.5,0))</f>
        <v>0.5</v>
      </c>
      <c r="W45" s="18">
        <f>IF(OR(成绩单!W45="作弊",成绩单!W45="请假",成绩单!W45="旷考",成绩单!W45="休学"),0,IF(OR(AND($F45&lt;1,成绩单!W45&gt;=90),AND($F45=1,成绩单!W45&gt;=85),AND($F45&gt;1,成绩单!W45&gt;=80)),0.5,0))</f>
        <v>0</v>
      </c>
      <c r="X45" s="18">
        <f>IF(OR(成绩单!X45="作弊",成绩单!X45="请假",成绩单!X45="旷考",成绩单!X45="休学"),0,IF(OR(AND($F45&lt;1,成绩单!X45&gt;=90),AND($F45=1,成绩单!X45&gt;=85),AND($F45&gt;1,成绩单!X45&gt;=80)),0.5,0))</f>
        <v>0</v>
      </c>
      <c r="Y45" s="18">
        <f>IF(OR(成绩单!Y45="作弊",成绩单!Y45="请假",成绩单!Y45="旷考",成绩单!Y45="休学"),0,IF(OR(AND($F45&lt;1,成绩单!Y45&gt;=90),AND($F45=1,成绩单!Y45&gt;=85),AND($F45&gt;1,成绩单!Y45&gt;=80)),0.5,0))</f>
        <v>0</v>
      </c>
      <c r="Z45" s="18">
        <f>IF(OR(成绩单!Z45="作弊",成绩单!Z45="请假",成绩单!Z45="旷考",成绩单!Z45="休学"),0,IF(OR(AND($F45&lt;1,成绩单!Z45&gt;=90),AND($F45=1,成绩单!Z45&gt;=85),AND($F45&gt;1,成绩单!Z45&gt;=80)),0.5,0))</f>
        <v>0</v>
      </c>
      <c r="AA45" s="18">
        <f>IF(OR(成绩单!AA45="作弊",成绩单!AA45="请假",成绩单!AA45="旷考",成绩单!AA45="休学"),0,IF(OR(AND($F45&lt;1,成绩单!AA45&gt;=90),AND($F45=1,成绩单!AA45&gt;=85),AND($F45&gt;1,成绩单!AA45&gt;=80)),0.5,0))</f>
        <v>0</v>
      </c>
      <c r="AB45" s="25">
        <f>IF(OR(成绩单!AB45="作弊",成绩单!AB45="请假",成绩单!AB45="旷考",成绩单!AB45="休学"),0,IF(OR(AND($F45&lt;1,成绩单!AB45&gt;=85),AND($F45=1,成绩单!AB45&gt;=82),AND($F45&gt;1,成绩单!AB45&gt;=80)),3,0))</f>
        <v>3</v>
      </c>
      <c r="AC45" s="25">
        <f>IF(OR(成绩单!AC45="作弊",成绩单!AC45="请假",成绩单!AC45="旷考",成绩单!AC45="休学"),0,IF(OR(AND($F45&lt;1,成绩单!AC45&gt;=85),AND($F45=1,成绩单!AC45&gt;=82),AND($F45&gt;1,成绩单!AC45&gt;=80)),3,0))</f>
        <v>0</v>
      </c>
      <c r="AD45" s="18">
        <f>IF(OR(成绩单!AD45="作弊",成绩单!AD45="请假",成绩单!AD45="旷考",成绩单!AD45="休学"),0,IF(OR(AND($F45&lt;1,成绩单!AD45&gt;=90),AND($F45=1,成绩单!AD45&gt;=85),AND($F45&gt;1,成绩单!AD45&gt;=80)),0.5,0))</f>
        <v>0</v>
      </c>
      <c r="AE45" s="18">
        <f>IF(OR(成绩单!AE45="作弊",成绩单!AE45="请假",成绩单!AE45="旷考",成绩单!AE45="休学"),0,IF(OR(AND($F45&lt;1,成绩单!AE45&gt;=90),AND($F45=1,成绩单!AE45&gt;=85),AND($F45&gt;1,成绩单!AE45&gt;=80)),0.5,0))</f>
        <v>0</v>
      </c>
      <c r="AF45" s="18">
        <f>IF(OR(成绩单!AF45="作弊",成绩单!AF45="请假",成绩单!AF45="旷考",成绩单!AF45="休学"),0,IF(OR(AND($F45&lt;1,成绩单!AF45&gt;=90),AND($F45=1,成绩单!AF45&gt;=85),AND($F45&gt;1,成绩单!AF45&gt;=80)),0.5,0))</f>
        <v>0</v>
      </c>
      <c r="AG45" s="18">
        <f>IF(OR(成绩单!AG45="作弊",成绩单!AG45="请假",成绩单!AG45="旷考",成绩单!AG45="休学"),0,IF(OR(AND($F45&lt;1,成绩单!AG45&gt;=90),AND($F45=1,成绩单!AG45&gt;=85),AND($F45&gt;1,成绩单!AG45&gt;=80)),0.5,0))</f>
        <v>0</v>
      </c>
      <c r="AH45" s="18">
        <f>IF(OR(成绩单!AH45="作弊",成绩单!AH45="请假",成绩单!AH45="旷考",成绩单!AH45="休学"),0,IF(OR(AND($F45&lt;1,成绩单!AH45&gt;=90),AND($F45=1,成绩单!AH45&gt;=85),AND($F45&gt;1,成绩单!AH45&gt;=80)),0.5,0))</f>
        <v>0</v>
      </c>
      <c r="AI45" s="18">
        <f>IF(OR(成绩单!AI45="作弊",成绩单!AI45="请假",成绩单!AI45="旷考",成绩单!AI45="休学"),0,IF(OR(AND($F45&lt;1,成绩单!AI45&gt;=90),AND($F45=1,成绩单!AI45&gt;=85),AND($F45&gt;1,成绩单!AI45&gt;=80)),0.5,0))</f>
        <v>0</v>
      </c>
      <c r="AJ45" s="18">
        <f>IF(OR(成绩单!AJ45="作弊",成绩单!AJ45="请假",成绩单!AJ45="旷考",成绩单!AJ45="休学"),0,IF(OR(AND($F45&lt;1,成绩单!AJ45&gt;=90),AND($F45=1,成绩单!AJ45&gt;=85),AND($F45&gt;1,成绩单!AJ45&gt;=80)),0.5,0))</f>
        <v>0</v>
      </c>
      <c r="AK45" s="18">
        <f>IF(OR(成绩单!AK45="作弊",成绩单!AK45="请假",成绩单!AK45="旷考",成绩单!AK45="休学"),0,IF(OR(AND($F45&lt;1,成绩单!AK45&gt;=90),AND($F45=1,成绩单!AK45&gt;=85),AND($F45&gt;1,成绩单!AK45&gt;=80)),0.5,0))</f>
        <v>0</v>
      </c>
      <c r="AL45" s="18">
        <f>IF(OR(成绩单!AL45="作弊",成绩单!AL45="请假",成绩单!AL45="旷考",成绩单!AL45="休学"),0,IF(OR(AND($F45&lt;1,成绩单!AL45&gt;=90),AND($F45=1,成绩单!AL45&gt;=85),AND($F45&gt;1,成绩单!AL45&gt;=80)),0.5,0))</f>
        <v>0</v>
      </c>
      <c r="AM45" s="18">
        <f>IF(OR(成绩单!AM45="作弊",成绩单!AM45="请假",成绩单!AM45="旷考",成绩单!AM45="休学"),0,IF(OR(AND($F45&lt;1,成绩单!AM45&gt;=90),AND($F45=1,成绩单!AM45&gt;=85),AND($F45&gt;1,成绩单!AM45&gt;=80)),0.5,0))</f>
        <v>0</v>
      </c>
      <c r="AN45" s="18"/>
      <c r="AO45" s="18"/>
      <c r="AP45" s="30"/>
      <c r="AQ45" s="30"/>
    </row>
    <row r="46" ht="18.75" customHeight="1" spans="1:43">
      <c r="A46" s="17"/>
      <c r="B46" s="18"/>
      <c r="C46" s="18"/>
      <c r="D46" s="18">
        <f t="shared" si="7"/>
        <v>12.5</v>
      </c>
      <c r="E46" s="18">
        <f t="shared" si="8"/>
        <v>2.5</v>
      </c>
      <c r="F46" s="18">
        <f>成绩单!F46</f>
        <v>0</v>
      </c>
      <c r="G46" s="18" t="str">
        <f>成绩单!G46</f>
        <v>李豪</v>
      </c>
      <c r="H46" s="18">
        <f>IF(OR(成绩单!H46="作弊",成绩单!H46="请假",成绩单!H46="旷考",成绩单!H46="休学"),0,IF(OR(AND($F46&lt;1,成绩单!H46&gt;=90),AND($F46=1,成绩单!H46&gt;=85),AND($F46&gt;1,成绩单!H46&gt;=80)),0.5,0))</f>
        <v>0.5</v>
      </c>
      <c r="I46" s="18">
        <f>IF(OR(成绩单!I46="作弊",成绩单!I46="请假",成绩单!I46="旷考",成绩单!I46="休学"),0,IF(OR(AND($F46&lt;1,成绩单!I46&gt;=90),AND($F46=1,成绩单!I46&gt;=85),AND($F46&gt;1,成绩单!I46&gt;=80)),0.5,0))</f>
        <v>0.5</v>
      </c>
      <c r="J46" s="25">
        <f>IF(OR(成绩单!J46="作弊",成绩单!J46="请假",成绩单!J46="旷考",成绩单!J46="休学"),0,IF(OR(AND($F46&lt;1,成绩单!J46&gt;=80),AND($F46=1,成绩单!J46&gt;=77.5),AND($F46&gt;1,成绩单!J46&gt;=75)),3,0))</f>
        <v>3</v>
      </c>
      <c r="K46" s="25">
        <f>IF(OR(成绩单!K46="作弊",成绩单!K46="请假",成绩单!K46="旷考",成绩单!K46="休学"),0,IF(OR(AND($F46&lt;1,成绩单!K46&gt;=80),AND($F46=1,成绩单!K46&gt;=77.5),AND($F46&gt;1,成绩单!K46&gt;=75)),3,0))</f>
        <v>0</v>
      </c>
      <c r="L46" s="18">
        <f>IF(OR(成绩单!L46="作弊",成绩单!L46="请假",成绩单!L46="旷考",成绩单!L46="休学"),0,IF(OR(AND($F46&lt;1,成绩单!L46&gt;=90),AND($F46=1,成绩单!L46&gt;=85),AND($F46&gt;1,成绩单!L46&gt;=80)),0.5,0))</f>
        <v>0.5</v>
      </c>
      <c r="M46" s="18">
        <f>IF(OR(成绩单!M46="作弊",成绩单!M46="请假",成绩单!M46="旷考",成绩单!M46="休学"),0,IF(OR(AND($F46&lt;1,成绩单!M46&gt;=90),AND($F46=1,成绩单!M46&gt;=85),AND($F46&gt;1,成绩单!M46&gt;=80)),0.5,0))</f>
        <v>0.5</v>
      </c>
      <c r="N46" s="18">
        <f>IF(OR(成绩单!N46="作弊",成绩单!N46="请假",成绩单!N46="旷考",成绩单!N46="休学"),0,IF(OR(AND($F46&lt;1,成绩单!N46&gt;=90),AND($F46=1,成绩单!N46&gt;=85),AND($F46&gt;1,成绩单!N46&gt;=80)),0.5,0))</f>
        <v>0.5</v>
      </c>
      <c r="O46" s="18">
        <f>IF(OR(成绩单!O46="作弊",成绩单!O46="请假",成绩单!O46="旷考",成绩单!O46="休学"),0,IF(OR(AND($F46&lt;1,成绩单!O46&gt;=90),AND($F46=1,成绩单!O46&gt;=85),AND($F46&gt;1,成绩单!O46&gt;=80)),0.5,0))</f>
        <v>0</v>
      </c>
      <c r="P46" s="18">
        <f>IF(OR(成绩单!P46="作弊",成绩单!P46="请假",成绩单!P46="旷考",成绩单!P46="休学"),0,IF(OR(AND($F46&lt;1,成绩单!P46&gt;=90),AND($F46=1,成绩单!P46&gt;=85),AND($F46&gt;1,成绩单!P46&gt;=80)),0.5,0))</f>
        <v>0.5</v>
      </c>
      <c r="Q46" s="18">
        <f>IF(OR(成绩单!Q46="作弊",成绩单!Q46="请假",成绩单!Q46="旷考",成绩单!Q46="休学"),0,IF(OR(AND($F46&lt;1,成绩单!Q46&gt;=90),AND($F46=1,成绩单!Q46&gt;=85),AND($F46&gt;1,成绩单!Q46&gt;=80)),0.5,0))</f>
        <v>0.5</v>
      </c>
      <c r="R46" s="25">
        <f>IF(OR(成绩单!R46="作弊",成绩单!R46="请假",成绩单!R46="旷考",成绩单!R46="休学"),0,IF(OR(AND($F46&lt;1,成绩单!R46&gt;=82),AND($F46=1,成绩单!R46&gt;=80),AND($F46&gt;1,成绩单!R46&gt;=78)),3,0))</f>
        <v>3</v>
      </c>
      <c r="S46" s="25">
        <f>IF(OR(成绩单!S46="作弊",成绩单!S46="请假",成绩单!S46="旷考",成绩单!S46="休学"),0,IF(OR(AND($F46&lt;1,成绩单!S46&gt;=82),AND($F46=1,成绩单!S46&gt;=80),AND($F46&gt;1,成绩单!S46&gt;=78)),3,0))</f>
        <v>0</v>
      </c>
      <c r="T46" s="18">
        <f>IF(OR(成绩单!T46="作弊",成绩单!T46="请假",成绩单!T46="旷考",成绩单!T46="休学"),0,IF(OR(AND($F46&lt;1,成绩单!T46&gt;=90),AND($F46=1,成绩单!T46&gt;=85),AND($F46&gt;1,成绩单!T46&gt;=80)),0.5,0))</f>
        <v>0.5</v>
      </c>
      <c r="U46" s="18">
        <f>IF(OR(成绩单!U46="作弊",成绩单!U46="请假",成绩单!U46="旷考",成绩单!U46="休学"),0,IF(OR(AND($F46&lt;1,成绩单!U46&gt;=90),AND($F46=1,成绩单!U46&gt;=85),AND($F46&gt;1,成绩单!U46&gt;=80)),0.5,0))</f>
        <v>0.5</v>
      </c>
      <c r="V46" s="18">
        <f>IF(OR(成绩单!V46="作弊",成绩单!V46="请假",成绩单!V46="旷考",成绩单!V46="休学"),0,IF(OR(AND($F46&lt;1,成绩单!V46&gt;=90),AND($F46=1,成绩单!V46&gt;=85),AND($F46&gt;1,成绩单!V46&gt;=80)),0.5,0))</f>
        <v>0.5</v>
      </c>
      <c r="W46" s="18">
        <f>IF(OR(成绩单!W46="作弊",成绩单!W46="请假",成绩单!W46="旷考",成绩单!W46="休学"),0,IF(OR(AND($F46&lt;1,成绩单!W46&gt;=90),AND($F46=1,成绩单!W46&gt;=85),AND($F46&gt;1,成绩单!W46&gt;=80)),0.5,0))</f>
        <v>0.5</v>
      </c>
      <c r="X46" s="18">
        <f>IF(OR(成绩单!X46="作弊",成绩单!X46="请假",成绩单!X46="旷考",成绩单!X46="休学"),0,IF(OR(AND($F46&lt;1,成绩单!X46&gt;=90),AND($F46=1,成绩单!X46&gt;=85),AND($F46&gt;1,成绩单!X46&gt;=80)),0.5,0))</f>
        <v>0.5</v>
      </c>
      <c r="Y46" s="18">
        <f>IF(OR(成绩单!Y46="作弊",成绩单!Y46="请假",成绩单!Y46="旷考",成绩单!Y46="休学"),0,IF(OR(AND($F46&lt;1,成绩单!Y46&gt;=90),AND($F46=1,成绩单!Y46&gt;=85),AND($F46&gt;1,成绩单!Y46&gt;=80)),0.5,0))</f>
        <v>0</v>
      </c>
      <c r="Z46" s="18">
        <f>IF(OR(成绩单!Z46="作弊",成绩单!Z46="请假",成绩单!Z46="旷考",成绩单!Z46="休学"),0,IF(OR(AND($F46&lt;1,成绩单!Z46&gt;=90),AND($F46=1,成绩单!Z46&gt;=85),AND($F46&gt;1,成绩单!Z46&gt;=80)),0.5,0))</f>
        <v>0</v>
      </c>
      <c r="AA46" s="18">
        <f>IF(OR(成绩单!AA46="作弊",成绩单!AA46="请假",成绩单!AA46="旷考",成绩单!AA46="休学"),0,IF(OR(AND($F46&lt;1,成绩单!AA46&gt;=90),AND($F46=1,成绩单!AA46&gt;=85),AND($F46&gt;1,成绩单!AA46&gt;=80)),0.5,0))</f>
        <v>0</v>
      </c>
      <c r="AB46" s="25">
        <f>IF(OR(成绩单!AB46="作弊",成绩单!AB46="请假",成绩单!AB46="旷考",成绩单!AB46="休学"),0,IF(OR(AND($F46&lt;1,成绩单!AB46&gt;=85),AND($F46=1,成绩单!AB46&gt;=82),AND($F46&gt;1,成绩单!AB46&gt;=80)),3,0))</f>
        <v>3</v>
      </c>
      <c r="AC46" s="25">
        <f>IF(OR(成绩单!AC46="作弊",成绩单!AC46="请假",成绩单!AC46="旷考",成绩单!AC46="休学"),0,IF(OR(AND($F46&lt;1,成绩单!AC46&gt;=85),AND($F46=1,成绩单!AC46&gt;=82),AND($F46&gt;1,成绩单!AC46&gt;=80)),3,0))</f>
        <v>0</v>
      </c>
      <c r="AD46" s="18">
        <f>IF(OR(成绩单!AD46="作弊",成绩单!AD46="请假",成绩单!AD46="旷考",成绩单!AD46="休学"),0,IF(OR(AND($F46&lt;1,成绩单!AD46&gt;=90),AND($F46=1,成绩单!AD46&gt;=85),AND($F46&gt;1,成绩单!AD46&gt;=80)),0.5,0))</f>
        <v>0</v>
      </c>
      <c r="AE46" s="18">
        <f>IF(OR(成绩单!AE46="作弊",成绩单!AE46="请假",成绩单!AE46="旷考",成绩单!AE46="休学"),0,IF(OR(AND($F46&lt;1,成绩单!AE46&gt;=90),AND($F46=1,成绩单!AE46&gt;=85),AND($F46&gt;1,成绩单!AE46&gt;=80)),0.5,0))</f>
        <v>0</v>
      </c>
      <c r="AF46" s="18">
        <f>IF(OR(成绩单!AF46="作弊",成绩单!AF46="请假",成绩单!AF46="旷考",成绩单!AF46="休学"),0,IF(OR(AND($F46&lt;1,成绩单!AF46&gt;=90),AND($F46=1,成绩单!AF46&gt;=85),AND($F46&gt;1,成绩单!AF46&gt;=80)),0.5,0))</f>
        <v>0</v>
      </c>
      <c r="AG46" s="18">
        <f>IF(OR(成绩单!AG46="作弊",成绩单!AG46="请假",成绩单!AG46="旷考",成绩单!AG46="休学"),0,IF(OR(AND($F46&lt;1,成绩单!AG46&gt;=90),AND($F46=1,成绩单!AG46&gt;=85),AND($F46&gt;1,成绩单!AG46&gt;=80)),0.5,0))</f>
        <v>0</v>
      </c>
      <c r="AH46" s="18">
        <f>IF(OR(成绩单!AH46="作弊",成绩单!AH46="请假",成绩单!AH46="旷考",成绩单!AH46="休学"),0,IF(OR(AND($F46&lt;1,成绩单!AH46&gt;=90),AND($F46=1,成绩单!AH46&gt;=85),AND($F46&gt;1,成绩单!AH46&gt;=80)),0.5,0))</f>
        <v>0</v>
      </c>
      <c r="AI46" s="18">
        <f>IF(OR(成绩单!AI46="作弊",成绩单!AI46="请假",成绩单!AI46="旷考",成绩单!AI46="休学"),0,IF(OR(AND($F46&lt;1,成绩单!AI46&gt;=90),AND($F46=1,成绩单!AI46&gt;=85),AND($F46&gt;1,成绩单!AI46&gt;=80)),0.5,0))</f>
        <v>0</v>
      </c>
      <c r="AJ46" s="18">
        <f>IF(OR(成绩单!AJ46="作弊",成绩单!AJ46="请假",成绩单!AJ46="旷考",成绩单!AJ46="休学"),0,IF(OR(AND($F46&lt;1,成绩单!AJ46&gt;=90),AND($F46=1,成绩单!AJ46&gt;=85),AND($F46&gt;1,成绩单!AJ46&gt;=80)),0.5,0))</f>
        <v>0</v>
      </c>
      <c r="AK46" s="18">
        <f>IF(OR(成绩单!AK46="作弊",成绩单!AK46="请假",成绩单!AK46="旷考",成绩单!AK46="休学"),0,IF(OR(AND($F46&lt;1,成绩单!AK46&gt;=90),AND($F46=1,成绩单!AK46&gt;=85),AND($F46&gt;1,成绩单!AK46&gt;=80)),0.5,0))</f>
        <v>0</v>
      </c>
      <c r="AL46" s="18">
        <f>IF(OR(成绩单!AL46="作弊",成绩单!AL46="请假",成绩单!AL46="旷考",成绩单!AL46="休学"),0,IF(OR(AND($F46&lt;1,成绩单!AL46&gt;=90),AND($F46=1,成绩单!AL46&gt;=85),AND($F46&gt;1,成绩单!AL46&gt;=80)),0.5,0))</f>
        <v>0</v>
      </c>
      <c r="AM46" s="18">
        <f>IF(OR(成绩单!AM46="作弊",成绩单!AM46="请假",成绩单!AM46="旷考",成绩单!AM46="休学"),0,IF(OR(AND($F46&lt;1,成绩单!AM46&gt;=90),AND($F46=1,成绩单!AM46&gt;=85),AND($F46&gt;1,成绩单!AM46&gt;=80)),0.5,0))</f>
        <v>0</v>
      </c>
      <c r="AN46" s="18"/>
      <c r="AO46" s="18"/>
      <c r="AP46" s="30"/>
      <c r="AQ46" s="30"/>
    </row>
    <row r="47" ht="18.75" customHeight="1" spans="1:43">
      <c r="A47" s="17"/>
      <c r="B47" s="18"/>
      <c r="C47" s="18"/>
      <c r="D47" s="18">
        <f t="shared" si="7"/>
        <v>12</v>
      </c>
      <c r="E47" s="18">
        <f t="shared" si="8"/>
        <v>4</v>
      </c>
      <c r="F47" s="18">
        <f>成绩单!F47</f>
        <v>0</v>
      </c>
      <c r="G47" s="18" t="str">
        <f>成绩单!G47</f>
        <v>乾正焱</v>
      </c>
      <c r="H47" s="18">
        <f>IF(OR(成绩单!H47="作弊",成绩单!H47="请假",成绩单!H47="旷考",成绩单!H47="休学"),0,IF(OR(AND($F47&lt;1,成绩单!H47&gt;=90),AND($F47=1,成绩单!H47&gt;=85),AND($F47&gt;1,成绩单!H47&gt;=80)),0.5,0))</f>
        <v>0.5</v>
      </c>
      <c r="I47" s="18">
        <f>IF(OR(成绩单!I47="作弊",成绩单!I47="请假",成绩单!I47="旷考",成绩单!I47="休学"),0,IF(OR(AND($F47&lt;1,成绩单!I47&gt;=90),AND($F47=1,成绩单!I47&gt;=85),AND($F47&gt;1,成绩单!I47&gt;=80)),0.5,0))</f>
        <v>0</v>
      </c>
      <c r="J47" s="25">
        <f>IF(OR(成绩单!J47="作弊",成绩单!J47="请假",成绩单!J47="旷考",成绩单!J47="休学"),0,IF(OR(AND($F47&lt;1,成绩单!J47&gt;=80),AND($F47=1,成绩单!J47&gt;=77.5),AND($F47&gt;1,成绩单!J47&gt;=75)),3,0))</f>
        <v>3</v>
      </c>
      <c r="K47" s="25">
        <f>IF(OR(成绩单!K47="作弊",成绩单!K47="请假",成绩单!K47="旷考",成绩单!K47="休学"),0,IF(OR(AND($F47&lt;1,成绩单!K47&gt;=80),AND($F47=1,成绩单!K47&gt;=77.5),AND($F47&gt;1,成绩单!K47&gt;=75)),3,0))</f>
        <v>3</v>
      </c>
      <c r="L47" s="18">
        <f>IF(OR(成绩单!L47="作弊",成绩单!L47="请假",成绩单!L47="旷考",成绩单!L47="休学"),0,IF(OR(AND($F47&lt;1,成绩单!L47&gt;=90),AND($F47=1,成绩单!L47&gt;=85),AND($F47&gt;1,成绩单!L47&gt;=80)),0.5,0))</f>
        <v>0.5</v>
      </c>
      <c r="M47" s="18">
        <f>IF(OR(成绩单!M47="作弊",成绩单!M47="请假",成绩单!M47="旷考",成绩单!M47="休学"),0,IF(OR(AND($F47&lt;1,成绩单!M47&gt;=90),AND($F47=1,成绩单!M47&gt;=85),AND($F47&gt;1,成绩单!M47&gt;=80)),0.5,0))</f>
        <v>0</v>
      </c>
      <c r="N47" s="18">
        <f>IF(OR(成绩单!N47="作弊",成绩单!N47="请假",成绩单!N47="旷考",成绩单!N47="休学"),0,IF(OR(AND($F47&lt;1,成绩单!N47&gt;=90),AND($F47=1,成绩单!N47&gt;=85),AND($F47&gt;1,成绩单!N47&gt;=80)),0.5,0))</f>
        <v>0.5</v>
      </c>
      <c r="O47" s="18">
        <f>IF(OR(成绩单!O47="作弊",成绩单!O47="请假",成绩单!O47="旷考",成绩单!O47="休学"),0,IF(OR(AND($F47&lt;1,成绩单!O47&gt;=90),AND($F47=1,成绩单!O47&gt;=85),AND($F47&gt;1,成绩单!O47&gt;=80)),0.5,0))</f>
        <v>0</v>
      </c>
      <c r="P47" s="18">
        <f>IF(OR(成绩单!P47="作弊",成绩单!P47="请假",成绩单!P47="旷考",成绩单!P47="休学"),0,IF(OR(AND($F47&lt;1,成绩单!P47&gt;=90),AND($F47=1,成绩单!P47&gt;=85),AND($F47&gt;1,成绩单!P47&gt;=80)),0.5,0))</f>
        <v>0</v>
      </c>
      <c r="Q47" s="18">
        <f>IF(OR(成绩单!Q47="作弊",成绩单!Q47="请假",成绩单!Q47="旷考",成绩单!Q47="休学"),0,IF(OR(AND($F47&lt;1,成绩单!Q47&gt;=90),AND($F47=1,成绩单!Q47&gt;=85),AND($F47&gt;1,成绩单!Q47&gt;=80)),0.5,0))</f>
        <v>0</v>
      </c>
      <c r="R47" s="25">
        <f>IF(OR(成绩单!R47="作弊",成绩单!R47="请假",成绩单!R47="旷考",成绩单!R47="休学"),0,IF(OR(AND($F47&lt;1,成绩单!R47&gt;=82),AND($F47=1,成绩单!R47&gt;=80),AND($F47&gt;1,成绩单!R47&gt;=78)),3,0))</f>
        <v>3</v>
      </c>
      <c r="S47" s="25">
        <f>IF(OR(成绩单!S47="作弊",成绩单!S47="请假",成绩单!S47="旷考",成绩单!S47="休学"),0,IF(OR(AND($F47&lt;1,成绩单!S47&gt;=82),AND($F47=1,成绩单!S47&gt;=80),AND($F47&gt;1,成绩单!S47&gt;=78)),3,0))</f>
        <v>0</v>
      </c>
      <c r="T47" s="18">
        <f>IF(OR(成绩单!T47="作弊",成绩单!T47="请假",成绩单!T47="旷考",成绩单!T47="休学"),0,IF(OR(AND($F47&lt;1,成绩单!T47&gt;=90),AND($F47=1,成绩单!T47&gt;=85),AND($F47&gt;1,成绩单!T47&gt;=80)),0.5,0))</f>
        <v>0.5</v>
      </c>
      <c r="U47" s="18">
        <f>IF(OR(成绩单!U47="作弊",成绩单!U47="请假",成绩单!U47="旷考",成绩单!U47="休学"),0,IF(OR(AND($F47&lt;1,成绩单!U47&gt;=90),AND($F47=1,成绩单!U47&gt;=85),AND($F47&gt;1,成绩单!U47&gt;=80)),0.5,0))</f>
        <v>0</v>
      </c>
      <c r="V47" s="18">
        <f>IF(OR(成绩单!V47="作弊",成绩单!V47="请假",成绩单!V47="旷考",成绩单!V47="休学"),0,IF(OR(AND($F47&lt;1,成绩单!V47&gt;=90),AND($F47=1,成绩单!V47&gt;=85),AND($F47&gt;1,成绩单!V47&gt;=80)),0.5,0))</f>
        <v>0.5</v>
      </c>
      <c r="W47" s="18">
        <f>IF(OR(成绩单!W47="作弊",成绩单!W47="请假",成绩单!W47="旷考",成绩单!W47="休学"),0,IF(OR(AND($F47&lt;1,成绩单!W47&gt;=90),AND($F47=1,成绩单!W47&gt;=85),AND($F47&gt;1,成绩单!W47&gt;=80)),0.5,0))</f>
        <v>0</v>
      </c>
      <c r="X47" s="18">
        <f>IF(OR(成绩单!X47="作弊",成绩单!X47="请假",成绩单!X47="旷考",成绩单!X47="休学"),0,IF(OR(AND($F47&lt;1,成绩单!X47&gt;=90),AND($F47=1,成绩单!X47&gt;=85),AND($F47&gt;1,成绩单!X47&gt;=80)),0.5,0))</f>
        <v>0.5</v>
      </c>
      <c r="Y47" s="18">
        <f>IF(OR(成绩单!Y47="作弊",成绩单!Y47="请假",成绩单!Y47="旷考",成绩单!Y47="休学"),0,IF(OR(AND($F47&lt;1,成绩单!Y47&gt;=90),AND($F47=1,成绩单!Y47&gt;=85),AND($F47&gt;1,成绩单!Y47&gt;=80)),0.5,0))</f>
        <v>0.5</v>
      </c>
      <c r="Z47" s="18">
        <f>IF(OR(成绩单!Z47="作弊",成绩单!Z47="请假",成绩单!Z47="旷考",成绩单!Z47="休学"),0,IF(OR(AND($F47&lt;1,成绩单!Z47&gt;=90),AND($F47=1,成绩单!Z47&gt;=85),AND($F47&gt;1,成绩单!Z47&gt;=80)),0.5,0))</f>
        <v>0</v>
      </c>
      <c r="AA47" s="18">
        <f>IF(OR(成绩单!AA47="作弊",成绩单!AA47="请假",成绩单!AA47="旷考",成绩单!AA47="休学"),0,IF(OR(AND($F47&lt;1,成绩单!AA47&gt;=90),AND($F47=1,成绩单!AA47&gt;=85),AND($F47&gt;1,成绩单!AA47&gt;=80)),0.5,0))</f>
        <v>0.5</v>
      </c>
      <c r="AB47" s="25">
        <f>IF(OR(成绩单!AB47="作弊",成绩单!AB47="请假",成绩单!AB47="旷考",成绩单!AB47="休学"),0,IF(OR(AND($F47&lt;1,成绩单!AB47&gt;=85),AND($F47=1,成绩单!AB47&gt;=82),AND($F47&gt;1,成绩单!AB47&gt;=80)),3,0))</f>
        <v>3</v>
      </c>
      <c r="AC47" s="25">
        <f>IF(OR(成绩单!AC47="作弊",成绩单!AC47="请假",成绩单!AC47="旷考",成绩单!AC47="休学"),0,IF(OR(AND($F47&lt;1,成绩单!AC47&gt;=85),AND($F47=1,成绩单!AC47&gt;=82),AND($F47&gt;1,成绩单!AC47&gt;=80)),3,0))</f>
        <v>0</v>
      </c>
      <c r="AD47" s="18">
        <f>IF(OR(成绩单!AD47="作弊",成绩单!AD47="请假",成绩单!AD47="旷考",成绩单!AD47="休学"),0,IF(OR(AND($F47&lt;1,成绩单!AD47&gt;=90),AND($F47=1,成绩单!AD47&gt;=85),AND($F47&gt;1,成绩单!AD47&gt;=80)),0.5,0))</f>
        <v>0</v>
      </c>
      <c r="AE47" s="18">
        <f>IF(OR(成绩单!AE47="作弊",成绩单!AE47="请假",成绩单!AE47="旷考",成绩单!AE47="休学"),0,IF(OR(AND($F47&lt;1,成绩单!AE47&gt;=90),AND($F47=1,成绩单!AE47&gt;=85),AND($F47&gt;1,成绩单!AE47&gt;=80)),0.5,0))</f>
        <v>0</v>
      </c>
      <c r="AF47" s="18">
        <f>IF(OR(成绩单!AF47="作弊",成绩单!AF47="请假",成绩单!AF47="旷考",成绩单!AF47="休学"),0,IF(OR(AND($F47&lt;1,成绩单!AF47&gt;=90),AND($F47=1,成绩单!AF47&gt;=85),AND($F47&gt;1,成绩单!AF47&gt;=80)),0.5,0))</f>
        <v>0</v>
      </c>
      <c r="AG47" s="18">
        <f>IF(OR(成绩单!AG47="作弊",成绩单!AG47="请假",成绩单!AG47="旷考",成绩单!AG47="休学"),0,IF(OR(AND($F47&lt;1,成绩单!AG47&gt;=90),AND($F47=1,成绩单!AG47&gt;=85),AND($F47&gt;1,成绩单!AG47&gt;=80)),0.5,0))</f>
        <v>0</v>
      </c>
      <c r="AH47" s="18">
        <f>IF(OR(成绩单!AH47="作弊",成绩单!AH47="请假",成绩单!AH47="旷考",成绩单!AH47="休学"),0,IF(OR(AND($F47&lt;1,成绩单!AH47&gt;=90),AND($F47=1,成绩单!AH47&gt;=85),AND($F47&gt;1,成绩单!AH47&gt;=80)),0.5,0))</f>
        <v>0</v>
      </c>
      <c r="AI47" s="18">
        <f>IF(OR(成绩单!AI47="作弊",成绩单!AI47="请假",成绩单!AI47="旷考",成绩单!AI47="休学"),0,IF(OR(AND($F47&lt;1,成绩单!AI47&gt;=90),AND($F47=1,成绩单!AI47&gt;=85),AND($F47&gt;1,成绩单!AI47&gt;=80)),0.5,0))</f>
        <v>0</v>
      </c>
      <c r="AJ47" s="18">
        <f>IF(OR(成绩单!AJ47="作弊",成绩单!AJ47="请假",成绩单!AJ47="旷考",成绩单!AJ47="休学"),0,IF(OR(AND($F47&lt;1,成绩单!AJ47&gt;=90),AND($F47=1,成绩单!AJ47&gt;=85),AND($F47&gt;1,成绩单!AJ47&gt;=80)),0.5,0))</f>
        <v>0</v>
      </c>
      <c r="AK47" s="18">
        <f>IF(OR(成绩单!AK47="作弊",成绩单!AK47="请假",成绩单!AK47="旷考",成绩单!AK47="休学"),0,IF(OR(AND($F47&lt;1,成绩单!AK47&gt;=90),AND($F47=1,成绩单!AK47&gt;=85),AND($F47&gt;1,成绩单!AK47&gt;=80)),0.5,0))</f>
        <v>0</v>
      </c>
      <c r="AL47" s="18">
        <f>IF(OR(成绩单!AL47="作弊",成绩单!AL47="请假",成绩单!AL47="旷考",成绩单!AL47="休学"),0,IF(OR(AND($F47&lt;1,成绩单!AL47&gt;=90),AND($F47=1,成绩单!AL47&gt;=85),AND($F47&gt;1,成绩单!AL47&gt;=80)),0.5,0))</f>
        <v>0</v>
      </c>
      <c r="AM47" s="18">
        <f>IF(OR(成绩单!AM47="作弊",成绩单!AM47="请假",成绩单!AM47="旷考",成绩单!AM47="休学"),0,IF(OR(AND($F47&lt;1,成绩单!AM47&gt;=90),AND($F47=1,成绩单!AM47&gt;=85),AND($F47&gt;1,成绩单!AM47&gt;=80)),0.5,0))</f>
        <v>0</v>
      </c>
      <c r="AN47" s="18"/>
      <c r="AO47" s="18"/>
      <c r="AP47" s="30"/>
      <c r="AQ47" s="30"/>
    </row>
    <row r="48" ht="18.75" customHeight="1" spans="1:43">
      <c r="A48" s="17"/>
      <c r="B48" s="18"/>
      <c r="C48" s="18"/>
      <c r="D48" s="18">
        <f t="shared" si="7"/>
        <v>13</v>
      </c>
      <c r="E48" s="18">
        <f t="shared" si="8"/>
        <v>11.5</v>
      </c>
      <c r="F48" s="18">
        <f>成绩单!F48</f>
        <v>0</v>
      </c>
      <c r="G48" s="18" t="str">
        <f>成绩单!G48</f>
        <v>薛莹</v>
      </c>
      <c r="H48" s="18">
        <f>IF(OR(成绩单!H48="作弊",成绩单!H48="请假",成绩单!H48="旷考",成绩单!H48="休学"),0,IF(OR(AND($F48&lt;1,成绩单!H48&gt;=90),AND($F48=1,成绩单!H48&gt;=85),AND($F48&gt;1,成绩单!H48&gt;=80)),0.5,0))</f>
        <v>0.5</v>
      </c>
      <c r="I48" s="18">
        <f>IF(OR(成绩单!I48="作弊",成绩单!I48="请假",成绩单!I48="旷考",成绩单!I48="休学"),0,IF(OR(AND($F48&lt;1,成绩单!I48&gt;=90),AND($F48=1,成绩单!I48&gt;=85),AND($F48&gt;1,成绩单!I48&gt;=80)),0.5,0))</f>
        <v>0</v>
      </c>
      <c r="J48" s="25">
        <f>IF(OR(成绩单!J48="作弊",成绩单!J48="请假",成绩单!J48="旷考",成绩单!J48="休学"),0,IF(OR(AND($F48&lt;1,成绩单!J48&gt;=80),AND($F48=1,成绩单!J48&gt;=77.5),AND($F48&gt;1,成绩单!J48&gt;=75)),3,0))</f>
        <v>3</v>
      </c>
      <c r="K48" s="25">
        <f>IF(OR(成绩单!K48="作弊",成绩单!K48="请假",成绩单!K48="旷考",成绩单!K48="休学"),0,IF(OR(AND($F48&lt;1,成绩单!K48&gt;=80),AND($F48=1,成绩单!K48&gt;=77.5),AND($F48&gt;1,成绩单!K48&gt;=75)),3,0))</f>
        <v>3</v>
      </c>
      <c r="L48" s="18">
        <f>IF(OR(成绩单!L48="作弊",成绩单!L48="请假",成绩单!L48="旷考",成绩单!L48="休学"),0,IF(OR(AND($F48&lt;1,成绩单!L48&gt;=90),AND($F48=1,成绩单!L48&gt;=85),AND($F48&gt;1,成绩单!L48&gt;=80)),0.5,0))</f>
        <v>0.5</v>
      </c>
      <c r="M48" s="18">
        <f>IF(OR(成绩单!M48="作弊",成绩单!M48="请假",成绩单!M48="旷考",成绩单!M48="休学"),0,IF(OR(AND($F48&lt;1,成绩单!M48&gt;=90),AND($F48=1,成绩单!M48&gt;=85),AND($F48&gt;1,成绩单!M48&gt;=80)),0.5,0))</f>
        <v>0.5</v>
      </c>
      <c r="N48" s="18">
        <f>IF(OR(成绩单!N48="作弊",成绩单!N48="请假",成绩单!N48="旷考",成绩单!N48="休学"),0,IF(OR(AND($F48&lt;1,成绩单!N48&gt;=90),AND($F48=1,成绩单!N48&gt;=85),AND($F48&gt;1,成绩单!N48&gt;=80)),0.5,0))</f>
        <v>0.5</v>
      </c>
      <c r="O48" s="18">
        <f>IF(OR(成绩单!O48="作弊",成绩单!O48="请假",成绩单!O48="旷考",成绩单!O48="休学"),0,IF(OR(AND($F48&lt;1,成绩单!O48&gt;=90),AND($F48=1,成绩单!O48&gt;=85),AND($F48&gt;1,成绩单!O48&gt;=80)),0.5,0))</f>
        <v>0</v>
      </c>
      <c r="P48" s="18">
        <f>IF(OR(成绩单!P48="作弊",成绩单!P48="请假",成绩单!P48="旷考",成绩单!P48="休学"),0,IF(OR(AND($F48&lt;1,成绩单!P48&gt;=90),AND($F48=1,成绩单!P48&gt;=85),AND($F48&gt;1,成绩单!P48&gt;=80)),0.5,0))</f>
        <v>0.5</v>
      </c>
      <c r="Q48" s="18">
        <f>IF(OR(成绩单!Q48="作弊",成绩单!Q48="请假",成绩单!Q48="旷考",成绩单!Q48="休学"),0,IF(OR(AND($F48&lt;1,成绩单!Q48&gt;=90),AND($F48=1,成绩单!Q48&gt;=85),AND($F48&gt;1,成绩单!Q48&gt;=80)),0.5,0))</f>
        <v>0.5</v>
      </c>
      <c r="R48" s="25">
        <f>IF(OR(成绩单!R48="作弊",成绩单!R48="请假",成绩单!R48="旷考",成绩单!R48="休学"),0,IF(OR(AND($F48&lt;1,成绩单!R48&gt;=82),AND($F48=1,成绩单!R48&gt;=80),AND($F48&gt;1,成绩单!R48&gt;=78)),3,0))</f>
        <v>3</v>
      </c>
      <c r="S48" s="25">
        <f>IF(OR(成绩单!S48="作弊",成绩单!S48="请假",成绩单!S48="旷考",成绩单!S48="休学"),0,IF(OR(AND($F48&lt;1,成绩单!S48&gt;=82),AND($F48=1,成绩单!S48&gt;=80),AND($F48&gt;1,成绩单!S48&gt;=78)),3,0))</f>
        <v>3</v>
      </c>
      <c r="T48" s="18">
        <f>IF(OR(成绩单!T48="作弊",成绩单!T48="请假",成绩单!T48="旷考",成绩单!T48="休学"),0,IF(OR(AND($F48&lt;1,成绩单!T48&gt;=90),AND($F48=1,成绩单!T48&gt;=85),AND($F48&gt;1,成绩单!T48&gt;=80)),0.5,0))</f>
        <v>0.5</v>
      </c>
      <c r="U48" s="18">
        <f>IF(OR(成绩单!U48="作弊",成绩单!U48="请假",成绩单!U48="旷考",成绩单!U48="休学"),0,IF(OR(AND($F48&lt;1,成绩单!U48&gt;=90),AND($F48=1,成绩单!U48&gt;=85),AND($F48&gt;1,成绩单!U48&gt;=80)),0.5,0))</f>
        <v>0.5</v>
      </c>
      <c r="V48" s="18">
        <f>IF(OR(成绩单!V48="作弊",成绩单!V48="请假",成绩单!V48="旷考",成绩单!V48="休学"),0,IF(OR(AND($F48&lt;1,成绩单!V48&gt;=90),AND($F48=1,成绩单!V48&gt;=85),AND($F48&gt;1,成绩单!V48&gt;=80)),0.5,0))</f>
        <v>0.5</v>
      </c>
      <c r="W48" s="18">
        <f>IF(OR(成绩单!W48="作弊",成绩单!W48="请假",成绩单!W48="旷考",成绩单!W48="休学"),0,IF(OR(AND($F48&lt;1,成绩单!W48&gt;=90),AND($F48=1,成绩单!W48&gt;=85),AND($F48&gt;1,成绩单!W48&gt;=80)),0.5,0))</f>
        <v>0</v>
      </c>
      <c r="X48" s="18">
        <f>IF(OR(成绩单!X48="作弊",成绩单!X48="请假",成绩单!X48="旷考",成绩单!X48="休学"),0,IF(OR(AND($F48&lt;1,成绩单!X48&gt;=90),AND($F48=1,成绩单!X48&gt;=85),AND($F48&gt;1,成绩单!X48&gt;=80)),0.5,0))</f>
        <v>0.5</v>
      </c>
      <c r="Y48" s="18">
        <f>IF(OR(成绩单!Y48="作弊",成绩单!Y48="请假",成绩单!Y48="旷考",成绩单!Y48="休学"),0,IF(OR(AND($F48&lt;1,成绩单!Y48&gt;=90),AND($F48=1,成绩单!Y48&gt;=85),AND($F48&gt;1,成绩单!Y48&gt;=80)),0.5,0))</f>
        <v>0.5</v>
      </c>
      <c r="Z48" s="18">
        <f>IF(OR(成绩单!Z48="作弊",成绩单!Z48="请假",成绩单!Z48="旷考",成绩单!Z48="休学"),0,IF(OR(AND($F48&lt;1,成绩单!Z48&gt;=90),AND($F48=1,成绩单!Z48&gt;=85),AND($F48&gt;1,成绩单!Z48&gt;=80)),0.5,0))</f>
        <v>0.5</v>
      </c>
      <c r="AA48" s="18">
        <f>IF(OR(成绩单!AA48="作弊",成绩单!AA48="请假",成绩单!AA48="旷考",成绩单!AA48="休学"),0,IF(OR(AND($F48&lt;1,成绩单!AA48&gt;=90),AND($F48=1,成绩单!AA48&gt;=85),AND($F48&gt;1,成绩单!AA48&gt;=80)),0.5,0))</f>
        <v>0.5</v>
      </c>
      <c r="AB48" s="25">
        <f>IF(OR(成绩单!AB48="作弊",成绩单!AB48="请假",成绩单!AB48="旷考",成绩单!AB48="休学"),0,IF(OR(AND($F48&lt;1,成绩单!AB48&gt;=85),AND($F48=1,成绩单!AB48&gt;=82),AND($F48&gt;1,成绩单!AB48&gt;=80)),3,0))</f>
        <v>3</v>
      </c>
      <c r="AC48" s="25">
        <f>IF(OR(成绩单!AC48="作弊",成绩单!AC48="请假",成绩单!AC48="旷考",成绩单!AC48="休学"),0,IF(OR(AND($F48&lt;1,成绩单!AC48&gt;=85),AND($F48=1,成绩单!AC48&gt;=82),AND($F48&gt;1,成绩单!AC48&gt;=80)),3,0))</f>
        <v>3</v>
      </c>
      <c r="AD48" s="18">
        <f>IF(OR(成绩单!AD48="作弊",成绩单!AD48="请假",成绩单!AD48="旷考",成绩单!AD48="休学"),0,IF(OR(AND($F48&lt;1,成绩单!AD48&gt;=90),AND($F48=1,成绩单!AD48&gt;=85),AND($F48&gt;1,成绩单!AD48&gt;=80)),0.5,0))</f>
        <v>0</v>
      </c>
      <c r="AE48" s="18">
        <f>IF(OR(成绩单!AE48="作弊",成绩单!AE48="请假",成绩单!AE48="旷考",成绩单!AE48="休学"),0,IF(OR(AND($F48&lt;1,成绩单!AE48&gt;=90),AND($F48=1,成绩单!AE48&gt;=85),AND($F48&gt;1,成绩单!AE48&gt;=80)),0.5,0))</f>
        <v>0</v>
      </c>
      <c r="AF48" s="18">
        <f>IF(OR(成绩单!AF48="作弊",成绩单!AF48="请假",成绩单!AF48="旷考",成绩单!AF48="休学"),0,IF(OR(AND($F48&lt;1,成绩单!AF48&gt;=90),AND($F48=1,成绩单!AF48&gt;=85),AND($F48&gt;1,成绩单!AF48&gt;=80)),0.5,0))</f>
        <v>0</v>
      </c>
      <c r="AG48" s="18">
        <f>IF(OR(成绩单!AG48="作弊",成绩单!AG48="请假",成绩单!AG48="旷考",成绩单!AG48="休学"),0,IF(OR(AND($F48&lt;1,成绩单!AG48&gt;=90),AND($F48=1,成绩单!AG48&gt;=85),AND($F48&gt;1,成绩单!AG48&gt;=80)),0.5,0))</f>
        <v>0</v>
      </c>
      <c r="AH48" s="18">
        <f>IF(OR(成绩单!AH48="作弊",成绩单!AH48="请假",成绩单!AH48="旷考",成绩单!AH48="休学"),0,IF(OR(AND($F48&lt;1,成绩单!AH48&gt;=90),AND($F48=1,成绩单!AH48&gt;=85),AND($F48&gt;1,成绩单!AH48&gt;=80)),0.5,0))</f>
        <v>0</v>
      </c>
      <c r="AI48" s="18">
        <f>IF(OR(成绩单!AI48="作弊",成绩单!AI48="请假",成绩单!AI48="旷考",成绩单!AI48="休学"),0,IF(OR(AND($F48&lt;1,成绩单!AI48&gt;=90),AND($F48=1,成绩单!AI48&gt;=85),AND($F48&gt;1,成绩单!AI48&gt;=80)),0.5,0))</f>
        <v>0</v>
      </c>
      <c r="AJ48" s="18">
        <f>IF(OR(成绩单!AJ48="作弊",成绩单!AJ48="请假",成绩单!AJ48="旷考",成绩单!AJ48="休学"),0,IF(OR(AND($F48&lt;1,成绩单!AJ48&gt;=90),AND($F48=1,成绩单!AJ48&gt;=85),AND($F48&gt;1,成绩单!AJ48&gt;=80)),0.5,0))</f>
        <v>0</v>
      </c>
      <c r="AK48" s="18">
        <f>IF(OR(成绩单!AK48="作弊",成绩单!AK48="请假",成绩单!AK48="旷考",成绩单!AK48="休学"),0,IF(OR(AND($F48&lt;1,成绩单!AK48&gt;=90),AND($F48=1,成绩单!AK48&gt;=85),AND($F48&gt;1,成绩单!AK48&gt;=80)),0.5,0))</f>
        <v>0</v>
      </c>
      <c r="AL48" s="18">
        <f>IF(OR(成绩单!AL48="作弊",成绩单!AL48="请假",成绩单!AL48="旷考",成绩单!AL48="休学"),0,IF(OR(AND($F48&lt;1,成绩单!AL48&gt;=90),AND($F48=1,成绩单!AL48&gt;=85),AND($F48&gt;1,成绩单!AL48&gt;=80)),0.5,0))</f>
        <v>0</v>
      </c>
      <c r="AM48" s="18">
        <f>IF(OR(成绩单!AM48="作弊",成绩单!AM48="请假",成绩单!AM48="旷考",成绩单!AM48="休学"),0,IF(OR(AND($F48&lt;1,成绩单!AM48&gt;=90),AND($F48=1,成绩单!AM48&gt;=85),AND($F48&gt;1,成绩单!AM48&gt;=80)),0.5,0))</f>
        <v>0</v>
      </c>
      <c r="AN48" s="18"/>
      <c r="AO48" s="18"/>
      <c r="AP48" s="30"/>
      <c r="AQ48" s="30"/>
    </row>
    <row r="49" ht="18.75" customHeight="1" spans="1:43">
      <c r="A49" s="17"/>
      <c r="B49" s="18"/>
      <c r="C49" s="18"/>
      <c r="D49" s="18">
        <f t="shared" si="7"/>
        <v>10.5</v>
      </c>
      <c r="E49" s="18">
        <f t="shared" si="8"/>
        <v>2</v>
      </c>
      <c r="F49" s="18">
        <f>成绩单!F49</f>
        <v>0</v>
      </c>
      <c r="G49" s="18" t="str">
        <f>成绩单!G49</f>
        <v>李源</v>
      </c>
      <c r="H49" s="18">
        <f>IF(OR(成绩单!H49="作弊",成绩单!H49="请假",成绩单!H49="旷考",成绩单!H49="休学"),0,IF(OR(AND($F49&lt;1,成绩单!H49&gt;=90),AND($F49=1,成绩单!H49&gt;=85),AND($F49&gt;1,成绩单!H49&gt;=80)),0.5,0))</f>
        <v>0.5</v>
      </c>
      <c r="I49" s="18">
        <f>IF(OR(成绩单!I49="作弊",成绩单!I49="请假",成绩单!I49="旷考",成绩单!I49="休学"),0,IF(OR(AND($F49&lt;1,成绩单!I49&gt;=90),AND($F49=1,成绩单!I49&gt;=85),AND($F49&gt;1,成绩单!I49&gt;=80)),0.5,0))</f>
        <v>0.5</v>
      </c>
      <c r="J49" s="25">
        <f>IF(OR(成绩单!J49="作弊",成绩单!J49="请假",成绩单!J49="旷考",成绩单!J49="休学"),0,IF(OR(AND($F49&lt;1,成绩单!J49&gt;=80),AND($F49=1,成绩单!J49&gt;=77.5),AND($F49&gt;1,成绩单!J49&gt;=75)),3,0))</f>
        <v>3</v>
      </c>
      <c r="K49" s="25">
        <f>IF(OR(成绩单!K49="作弊",成绩单!K49="请假",成绩单!K49="旷考",成绩单!K49="休学"),0,IF(OR(AND($F49&lt;1,成绩单!K49&gt;=80),AND($F49=1,成绩单!K49&gt;=77.5),AND($F49&gt;1,成绩单!K49&gt;=75)),3,0))</f>
        <v>0</v>
      </c>
      <c r="L49" s="18">
        <f>IF(OR(成绩单!L49="作弊",成绩单!L49="请假",成绩单!L49="旷考",成绩单!L49="休学"),0,IF(OR(AND($F49&lt;1,成绩单!L49&gt;=90),AND($F49=1,成绩单!L49&gt;=85),AND($F49&gt;1,成绩单!L49&gt;=80)),0.5,0))</f>
        <v>0.5</v>
      </c>
      <c r="M49" s="18">
        <f>IF(OR(成绩单!M49="作弊",成绩单!M49="请假",成绩单!M49="旷考",成绩单!M49="休学"),0,IF(OR(AND($F49&lt;1,成绩单!M49&gt;=90),AND($F49=1,成绩单!M49&gt;=85),AND($F49&gt;1,成绩单!M49&gt;=80)),0.5,0))</f>
        <v>0</v>
      </c>
      <c r="N49" s="18">
        <f>IF(OR(成绩单!N49="作弊",成绩单!N49="请假",成绩单!N49="旷考",成绩单!N49="休学"),0,IF(OR(AND($F49&lt;1,成绩单!N49&gt;=90),AND($F49=1,成绩单!N49&gt;=85),AND($F49&gt;1,成绩单!N49&gt;=80)),0.5,0))</f>
        <v>0</v>
      </c>
      <c r="O49" s="18">
        <f>IF(OR(成绩单!O49="作弊",成绩单!O49="请假",成绩单!O49="旷考",成绩单!O49="休学"),0,IF(OR(AND($F49&lt;1,成绩单!O49&gt;=90),AND($F49=1,成绩单!O49&gt;=85),AND($F49&gt;1,成绩单!O49&gt;=80)),0.5,0))</f>
        <v>0.5</v>
      </c>
      <c r="P49" s="18">
        <f>IF(OR(成绩单!P49="作弊",成绩单!P49="请假",成绩单!P49="旷考",成绩单!P49="休学"),0,IF(OR(AND($F49&lt;1,成绩单!P49&gt;=90),AND($F49=1,成绩单!P49&gt;=85),AND($F49&gt;1,成绩单!P49&gt;=80)),0.5,0))</f>
        <v>0</v>
      </c>
      <c r="Q49" s="18">
        <f>IF(OR(成绩单!Q49="作弊",成绩单!Q49="请假",成绩单!Q49="旷考",成绩单!Q49="休学"),0,IF(OR(AND($F49&lt;1,成绩单!Q49&gt;=90),AND($F49=1,成绩单!Q49&gt;=85),AND($F49&gt;1,成绩单!Q49&gt;=80)),0.5,0))</f>
        <v>0.5</v>
      </c>
      <c r="R49" s="25">
        <f>IF(OR(成绩单!R49="作弊",成绩单!R49="请假",成绩单!R49="旷考",成绩单!R49="休学"),0,IF(OR(AND($F49&lt;1,成绩单!R49&gt;=82),AND($F49=1,成绩单!R49&gt;=80),AND($F49&gt;1,成绩单!R49&gt;=78)),3,0))</f>
        <v>3</v>
      </c>
      <c r="S49" s="25">
        <f>IF(OR(成绩单!S49="作弊",成绩单!S49="请假",成绩单!S49="旷考",成绩单!S49="休学"),0,IF(OR(AND($F49&lt;1,成绩单!S49&gt;=82),AND($F49=1,成绩单!S49&gt;=80),AND($F49&gt;1,成绩单!S49&gt;=78)),3,0))</f>
        <v>0</v>
      </c>
      <c r="T49" s="18">
        <f>IF(OR(成绩单!T49="作弊",成绩单!T49="请假",成绩单!T49="旷考",成绩单!T49="休学"),0,IF(OR(AND($F49&lt;1,成绩单!T49&gt;=90),AND($F49=1,成绩单!T49&gt;=85),AND($F49&gt;1,成绩单!T49&gt;=80)),0.5,0))</f>
        <v>0</v>
      </c>
      <c r="U49" s="18">
        <f>IF(OR(成绩单!U49="作弊",成绩单!U49="请假",成绩单!U49="旷考",成绩单!U49="休学"),0,IF(OR(AND($F49&lt;1,成绩单!U49&gt;=90),AND($F49=1,成绩单!U49&gt;=85),AND($F49&gt;1,成绩单!U49&gt;=80)),0.5,0))</f>
        <v>0</v>
      </c>
      <c r="V49" s="18">
        <f>IF(OR(成绩单!V49="作弊",成绩单!V49="请假",成绩单!V49="旷考",成绩单!V49="休学"),0,IF(OR(AND($F49&lt;1,成绩单!V49&gt;=90),AND($F49=1,成绩单!V49&gt;=85),AND($F49&gt;1,成绩单!V49&gt;=80)),0.5,0))</f>
        <v>0.5</v>
      </c>
      <c r="W49" s="18">
        <f>IF(OR(成绩单!W49="作弊",成绩单!W49="请假",成绩单!W49="旷考",成绩单!W49="休学"),0,IF(OR(AND($F49&lt;1,成绩单!W49&gt;=90),AND($F49=1,成绩单!W49&gt;=85),AND($F49&gt;1,成绩单!W49&gt;=80)),0.5,0))</f>
        <v>0.5</v>
      </c>
      <c r="X49" s="18">
        <f>IF(OR(成绩单!X49="作弊",成绩单!X49="请假",成绩单!X49="旷考",成绩单!X49="休学"),0,IF(OR(AND($F49&lt;1,成绩单!X49&gt;=90),AND($F49=1,成绩单!X49&gt;=85),AND($F49&gt;1,成绩单!X49&gt;=80)),0.5,0))</f>
        <v>0</v>
      </c>
      <c r="Y49" s="18">
        <f>IF(OR(成绩单!Y49="作弊",成绩单!Y49="请假",成绩单!Y49="旷考",成绩单!Y49="休学"),0,IF(OR(AND($F49&lt;1,成绩单!Y49&gt;=90),AND($F49=1,成绩单!Y49&gt;=85),AND($F49&gt;1,成绩单!Y49&gt;=80)),0.5,0))</f>
        <v>0</v>
      </c>
      <c r="Z49" s="18">
        <f>IF(OR(成绩单!Z49="作弊",成绩单!Z49="请假",成绩单!Z49="旷考",成绩单!Z49="休学"),0,IF(OR(AND($F49&lt;1,成绩单!Z49&gt;=90),AND($F49=1,成绩单!Z49&gt;=85),AND($F49&gt;1,成绩单!Z49&gt;=80)),0.5,0))</f>
        <v>0</v>
      </c>
      <c r="AA49" s="18">
        <f>IF(OR(成绩单!AA49="作弊",成绩单!AA49="请假",成绩单!AA49="旷考",成绩单!AA49="休学"),0,IF(OR(AND($F49&lt;1,成绩单!AA49&gt;=90),AND($F49=1,成绩单!AA49&gt;=85),AND($F49&gt;1,成绩单!AA49&gt;=80)),0.5,0))</f>
        <v>0</v>
      </c>
      <c r="AB49" s="25">
        <f>IF(OR(成绩单!AB49="作弊",成绩单!AB49="请假",成绩单!AB49="旷考",成绩单!AB49="休学"),0,IF(OR(AND($F49&lt;1,成绩单!AB49&gt;=85),AND($F49=1,成绩单!AB49&gt;=82),AND($F49&gt;1,成绩单!AB49&gt;=80)),3,0))</f>
        <v>3</v>
      </c>
      <c r="AC49" s="25">
        <f>IF(OR(成绩单!AC49="作弊",成绩单!AC49="请假",成绩单!AC49="旷考",成绩单!AC49="休学"),0,IF(OR(AND($F49&lt;1,成绩单!AC49&gt;=85),AND($F49=1,成绩单!AC49&gt;=82),AND($F49&gt;1,成绩单!AC49&gt;=80)),3,0))</f>
        <v>0</v>
      </c>
      <c r="AD49" s="18">
        <f>IF(OR(成绩单!AD49="作弊",成绩单!AD49="请假",成绩单!AD49="旷考",成绩单!AD49="休学"),0,IF(OR(AND($F49&lt;1,成绩单!AD49&gt;=90),AND($F49=1,成绩单!AD49&gt;=85),AND($F49&gt;1,成绩单!AD49&gt;=80)),0.5,0))</f>
        <v>0</v>
      </c>
      <c r="AE49" s="18">
        <f>IF(OR(成绩单!AE49="作弊",成绩单!AE49="请假",成绩单!AE49="旷考",成绩单!AE49="休学"),0,IF(OR(AND($F49&lt;1,成绩单!AE49&gt;=90),AND($F49=1,成绩单!AE49&gt;=85),AND($F49&gt;1,成绩单!AE49&gt;=80)),0.5,0))</f>
        <v>0</v>
      </c>
      <c r="AF49" s="18">
        <f>IF(OR(成绩单!AF49="作弊",成绩单!AF49="请假",成绩单!AF49="旷考",成绩单!AF49="休学"),0,IF(OR(AND($F49&lt;1,成绩单!AF49&gt;=90),AND($F49=1,成绩单!AF49&gt;=85),AND($F49&gt;1,成绩单!AF49&gt;=80)),0.5,0))</f>
        <v>0</v>
      </c>
      <c r="AG49" s="18">
        <f>IF(OR(成绩单!AG49="作弊",成绩单!AG49="请假",成绩单!AG49="旷考",成绩单!AG49="休学"),0,IF(OR(AND($F49&lt;1,成绩单!AG49&gt;=90),AND($F49=1,成绩单!AG49&gt;=85),AND($F49&gt;1,成绩单!AG49&gt;=80)),0.5,0))</f>
        <v>0</v>
      </c>
      <c r="AH49" s="18">
        <f>IF(OR(成绩单!AH49="作弊",成绩单!AH49="请假",成绩单!AH49="旷考",成绩单!AH49="休学"),0,IF(OR(AND($F49&lt;1,成绩单!AH49&gt;=90),AND($F49=1,成绩单!AH49&gt;=85),AND($F49&gt;1,成绩单!AH49&gt;=80)),0.5,0))</f>
        <v>0</v>
      </c>
      <c r="AI49" s="18">
        <f>IF(OR(成绩单!AI49="作弊",成绩单!AI49="请假",成绩单!AI49="旷考",成绩单!AI49="休学"),0,IF(OR(AND($F49&lt;1,成绩单!AI49&gt;=90),AND($F49=1,成绩单!AI49&gt;=85),AND($F49&gt;1,成绩单!AI49&gt;=80)),0.5,0))</f>
        <v>0</v>
      </c>
      <c r="AJ49" s="18">
        <f>IF(OR(成绩单!AJ49="作弊",成绩单!AJ49="请假",成绩单!AJ49="旷考",成绩单!AJ49="休学"),0,IF(OR(AND($F49&lt;1,成绩单!AJ49&gt;=90),AND($F49=1,成绩单!AJ49&gt;=85),AND($F49&gt;1,成绩单!AJ49&gt;=80)),0.5,0))</f>
        <v>0</v>
      </c>
      <c r="AK49" s="18">
        <f>IF(OR(成绩单!AK49="作弊",成绩单!AK49="请假",成绩单!AK49="旷考",成绩单!AK49="休学"),0,IF(OR(AND($F49&lt;1,成绩单!AK49&gt;=90),AND($F49=1,成绩单!AK49&gt;=85),AND($F49&gt;1,成绩单!AK49&gt;=80)),0.5,0))</f>
        <v>0</v>
      </c>
      <c r="AL49" s="18">
        <f>IF(OR(成绩单!AL49="作弊",成绩单!AL49="请假",成绩单!AL49="旷考",成绩单!AL49="休学"),0,IF(OR(AND($F49&lt;1,成绩单!AL49&gt;=90),AND($F49=1,成绩单!AL49&gt;=85),AND($F49&gt;1,成绩单!AL49&gt;=80)),0.5,0))</f>
        <v>0</v>
      </c>
      <c r="AM49" s="18">
        <f>IF(OR(成绩单!AM49="作弊",成绩单!AM49="请假",成绩单!AM49="旷考",成绩单!AM49="休学"),0,IF(OR(AND($F49&lt;1,成绩单!AM49&gt;=90),AND($F49=1,成绩单!AM49&gt;=85),AND($F49&gt;1,成绩单!AM49&gt;=80)),0.5,0))</f>
        <v>0</v>
      </c>
      <c r="AN49" s="18"/>
      <c r="AO49" s="18"/>
      <c r="AP49" s="30"/>
      <c r="AQ49" s="30"/>
    </row>
    <row r="50" s="1" customFormat="1" ht="18.75" customHeight="1" spans="1:203">
      <c r="A50" s="17"/>
      <c r="B50" s="18" t="s">
        <v>26</v>
      </c>
      <c r="C50" s="18"/>
      <c r="D50" s="18">
        <f t="shared" si="7"/>
        <v>11</v>
      </c>
      <c r="E50" s="18">
        <f t="shared" si="8"/>
        <v>0</v>
      </c>
      <c r="F50" s="19">
        <f>MAX(F44:F49)</f>
        <v>0</v>
      </c>
      <c r="G50" s="18">
        <f>成绩单!G50</f>
        <v>0</v>
      </c>
      <c r="H50" s="18">
        <f>IF(OR(成绩单!H50="作弊",成绩单!H50="请假",成绩单!H50="旷考",成绩单!H50="休学"),0,IF(OR(AND($F50&lt;1,成绩单!H50&gt;=90),AND($F50=1,成绩单!H50&gt;=85),AND($F50&gt;1,成绩单!H50&gt;=80)),0.5,0))</f>
        <v>0.5</v>
      </c>
      <c r="I50" s="18">
        <f>IF(OR(成绩单!I50="作弊",成绩单!I50="请假",成绩单!I50="旷考",成绩单!I50="休学"),0,IF(OR(AND($F50&lt;1,成绩单!I50&gt;=90),AND($F50=1,成绩单!I50&gt;=85),AND($F50&gt;1,成绩单!I50&gt;=80)),0.5,0))</f>
        <v>0</v>
      </c>
      <c r="J50" s="25">
        <f>IF(OR(成绩单!J50="作弊",成绩单!J50="请假",成绩单!J50="旷考",成绩单!J50="休学"),0,IF(OR(AND($F50&lt;1,成绩单!J50&gt;=80),AND($F50=1,成绩单!J50&gt;=77.5),AND($F50&gt;1,成绩单!J50&gt;=75)),3,0))</f>
        <v>3</v>
      </c>
      <c r="K50" s="25">
        <f>IF(OR(成绩单!K50="作弊",成绩单!K50="请假",成绩单!K50="旷考",成绩单!K50="休学"),0,IF(OR(AND($F50&lt;1,成绩单!K50&gt;=80),AND($F50=1,成绩单!K50&gt;=77.5),AND($F50&gt;1,成绩单!K50&gt;=75)),3,0))</f>
        <v>0</v>
      </c>
      <c r="L50" s="18">
        <f>IF(OR(成绩单!L50="作弊",成绩单!L50="请假",成绩单!L50="旷考",成绩单!L50="休学"),0,IF(OR(AND($F50&lt;1,成绩单!L50&gt;=90),AND($F50=1,成绩单!L50&gt;=85),AND($F50&gt;1,成绩单!L50&gt;=80)),0.5,0))</f>
        <v>0</v>
      </c>
      <c r="M50" s="18">
        <f>IF(OR(成绩单!M50="作弊",成绩单!M50="请假",成绩单!M50="旷考",成绩单!M50="休学"),0,IF(OR(AND($F50&lt;1,成绩单!M50&gt;=90),AND($F50=1,成绩单!M50&gt;=85),AND($F50&gt;1,成绩单!M50&gt;=80)),0.5,0))</f>
        <v>0</v>
      </c>
      <c r="N50" s="18">
        <f>IF(OR(成绩单!N50="作弊",成绩单!N50="请假",成绩单!N50="旷考",成绩单!N50="休学"),0,IF(OR(AND($F50&lt;1,成绩单!N50&gt;=90),AND($F50=1,成绩单!N50&gt;=85),AND($F50&gt;1,成绩单!N50&gt;=80)),0.5,0))</f>
        <v>0.5</v>
      </c>
      <c r="O50" s="18">
        <f>IF(OR(成绩单!O50="作弊",成绩单!O50="请假",成绩单!O50="旷考",成绩单!O50="休学"),0,IF(OR(AND($F50&lt;1,成绩单!O50&gt;=90),AND($F50=1,成绩单!O50&gt;=85),AND($F50&gt;1,成绩单!O50&gt;=80)),0.5,0))</f>
        <v>0</v>
      </c>
      <c r="P50" s="18">
        <f>IF(OR(成绩单!P50="作弊",成绩单!P50="请假",成绩单!P50="旷考",成绩单!P50="休学"),0,IF(OR(AND($F50&lt;1,成绩单!P50&gt;=90),AND($F50=1,成绩单!P50&gt;=85),AND($F50&gt;1,成绩单!P50&gt;=80)),0.5,0))</f>
        <v>0</v>
      </c>
      <c r="Q50" s="18">
        <f>IF(OR(成绩单!Q50="作弊",成绩单!Q50="请假",成绩单!Q50="旷考",成绩单!Q50="休学"),0,IF(OR(AND($F50&lt;1,成绩单!Q50&gt;=90),AND($F50=1,成绩单!Q50&gt;=85),AND($F50&gt;1,成绩单!Q50&gt;=80)),0.5,0))</f>
        <v>0</v>
      </c>
      <c r="R50" s="25">
        <f>IF(OR(成绩单!R50="作弊",成绩单!R50="请假",成绩单!R50="旷考",成绩单!R50="休学"),0,IF(OR(AND($F50&lt;1,成绩单!R50&gt;=82),AND($F50=1,成绩单!R50&gt;=80),AND($F50&gt;1,成绩单!R50&gt;=78)),3,0))</f>
        <v>3</v>
      </c>
      <c r="S50" s="25">
        <f>IF(OR(成绩单!S50="作弊",成绩单!S50="请假",成绩单!S50="旷考",成绩单!S50="休学"),0,IF(OR(AND($F50&lt;1,成绩单!S50&gt;=82),AND($F50=1,成绩单!S50&gt;=80),AND($F50&gt;1,成绩单!S50&gt;=78)),3,0))</f>
        <v>0</v>
      </c>
      <c r="T50" s="18">
        <f>IF(OR(成绩单!T50="作弊",成绩单!T50="请假",成绩单!T50="旷考",成绩单!T50="休学"),0,IF(OR(AND($F50&lt;1,成绩单!T50&gt;=90),AND($F50=1,成绩单!T50&gt;=85),AND($F50&gt;1,成绩单!T50&gt;=80)),0.5,0))</f>
        <v>0</v>
      </c>
      <c r="U50" s="18">
        <f>IF(OR(成绩单!U50="作弊",成绩单!U50="请假",成绩单!U50="旷考",成绩单!U50="休学"),0,IF(OR(AND($F50&lt;1,成绩单!U50&gt;=90),AND($F50=1,成绩单!U50&gt;=85),AND($F50&gt;1,成绩单!U50&gt;=80)),0.5,0))</f>
        <v>0</v>
      </c>
      <c r="V50" s="18">
        <f>IF(OR(成绩单!V50="作弊",成绩单!V50="请假",成绩单!V50="旷考",成绩单!V50="休学"),0,IF(OR(AND($F50&lt;1,成绩单!V50&gt;=90),AND($F50=1,成绩单!V50&gt;=85),AND($F50&gt;1,成绩单!V50&gt;=80)),0.5,0))</f>
        <v>0.5</v>
      </c>
      <c r="W50" s="18">
        <f>IF(OR(成绩单!W50="作弊",成绩单!W50="请假",成绩单!W50="旷考",成绩单!W50="休学"),0,IF(OR(AND($F50&lt;1,成绩单!W50&gt;=90),AND($F50=1,成绩单!W50&gt;=85),AND($F50&gt;1,成绩单!W50&gt;=80)),0.5,0))</f>
        <v>0</v>
      </c>
      <c r="X50" s="18">
        <f>IF(OR(成绩单!X50="作弊",成绩单!X50="请假",成绩单!X50="旷考",成绩单!X50="休学"),0,IF(OR(AND($F50&lt;1,成绩单!X50&gt;=90),AND($F50=1,成绩单!X50&gt;=85),AND($F50&gt;1,成绩单!X50&gt;=80)),0.5,0))</f>
        <v>0.5</v>
      </c>
      <c r="Y50" s="18">
        <f>IF(OR(成绩单!Y50="作弊",成绩单!Y50="请假",成绩单!Y50="旷考",成绩单!Y50="休学"),0,IF(OR(AND($F50&lt;1,成绩单!Y50&gt;=90),AND($F50=1,成绩单!Y50&gt;=85),AND($F50&gt;1,成绩单!Y50&gt;=80)),0.5,0))</f>
        <v>0</v>
      </c>
      <c r="Z50" s="18">
        <f>IF(OR(成绩单!Z50="作弊",成绩单!Z50="请假",成绩单!Z50="旷考",成绩单!Z50="休学"),0,IF(OR(AND($F50&lt;1,成绩单!Z50&gt;=90),AND($F50=1,成绩单!Z50&gt;=85),AND($F50&gt;1,成绩单!Z50&gt;=80)),0.5,0))</f>
        <v>0</v>
      </c>
      <c r="AA50" s="18">
        <f>IF(OR(成绩单!AA50="作弊",成绩单!AA50="请假",成绩单!AA50="旷考",成绩单!AA50="休学"),0,IF(OR(AND($F50&lt;1,成绩单!AA50&gt;=90),AND($F50=1,成绩单!AA50&gt;=85),AND($F50&gt;1,成绩单!AA50&gt;=80)),0.5,0))</f>
        <v>0</v>
      </c>
      <c r="AB50" s="25">
        <f>IF(OR(成绩单!AB50="作弊",成绩单!AB50="请假",成绩单!AB50="旷考",成绩单!AB50="休学"),0,IF(OR(AND($F50&lt;1,成绩单!AB50&gt;=85),AND($F50=1,成绩单!AB50&gt;=82),AND($F50&gt;1,成绩单!AB50&gt;=80)),3,0))</f>
        <v>3</v>
      </c>
      <c r="AC50" s="25">
        <f>IF(OR(成绩单!AC50="作弊",成绩单!AC50="请假",成绩单!AC50="旷考",成绩单!AC50="休学"),0,IF(OR(AND($F50&lt;1,成绩单!AC50&gt;=85),AND($F50=1,成绩单!AC50&gt;=82),AND($F50&gt;1,成绩单!AC50&gt;=80)),3,0))</f>
        <v>0</v>
      </c>
      <c r="AD50" s="18">
        <f>IF(OR(成绩单!AD50="作弊",成绩单!AD50="请假",成绩单!AD50="旷考",成绩单!AD50="休学"),0,IF(OR(AND($F50&lt;1,成绩单!AD50&gt;=90),AND($F50=1,成绩单!AD50&gt;=85),AND($F50&gt;1,成绩单!AD50&gt;=80)),0.5,0))</f>
        <v>0</v>
      </c>
      <c r="AE50" s="18">
        <f>IF(OR(成绩单!AE50="作弊",成绩单!AE50="请假",成绩单!AE50="旷考",成绩单!AE50="休学"),0,IF(OR(AND($F50&lt;1,成绩单!AE50&gt;=90),AND($F50=1,成绩单!AE50&gt;=85),AND($F50&gt;1,成绩单!AE50&gt;=80)),0.5,0))</f>
        <v>0</v>
      </c>
      <c r="AF50" s="18">
        <f>IF(OR(成绩单!AF50="作弊",成绩单!AF50="请假",成绩单!AF50="旷考",成绩单!AF50="休学"),0,IF(OR(AND($F50&lt;1,成绩单!AF50&gt;=90),AND($F50=1,成绩单!AF50&gt;=85),AND($F50&gt;1,成绩单!AF50&gt;=80)),0.5,0))</f>
        <v>0</v>
      </c>
      <c r="AG50" s="18">
        <f>IF(OR(成绩单!AG50="作弊",成绩单!AG50="请假",成绩单!AG50="旷考",成绩单!AG50="休学"),0,IF(OR(AND($F50&lt;1,成绩单!AG50&gt;=90),AND($F50=1,成绩单!AG50&gt;=85),AND($F50&gt;1,成绩单!AG50&gt;=80)),0.5,0))</f>
        <v>0</v>
      </c>
      <c r="AH50" s="18">
        <f>IF(OR(成绩单!AH50="作弊",成绩单!AH50="请假",成绩单!AH50="旷考",成绩单!AH50="休学"),0,IF(OR(AND($F50&lt;1,成绩单!AH50&gt;=90),AND($F50=1,成绩单!AH50&gt;=85),AND($F50&gt;1,成绩单!AH50&gt;=80)),0.5,0))</f>
        <v>0</v>
      </c>
      <c r="AI50" s="18">
        <f>IF(OR(成绩单!AI50="作弊",成绩单!AI50="请假",成绩单!AI50="旷考",成绩单!AI50="休学"),0,IF(OR(AND($F50&lt;1,成绩单!AI50&gt;=90),AND($F50=1,成绩单!AI50&gt;=85),AND($F50&gt;1,成绩单!AI50&gt;=80)),0.5,0))</f>
        <v>0</v>
      </c>
      <c r="AJ50" s="18">
        <f>IF(OR(成绩单!AJ50="作弊",成绩单!AJ50="请假",成绩单!AJ50="旷考",成绩单!AJ50="休学"),0,IF(OR(AND($F50&lt;1,成绩单!AJ50&gt;=90),AND($F50=1,成绩单!AJ50&gt;=85),AND($F50&gt;1,成绩单!AJ50&gt;=80)),0.5,0))</f>
        <v>0</v>
      </c>
      <c r="AK50" s="18">
        <f>IF(OR(成绩单!AK50="作弊",成绩单!AK50="请假",成绩单!AK50="旷考",成绩单!AK50="休学"),0,IF(OR(AND($F50&lt;1,成绩单!AK50&gt;=90),AND($F50=1,成绩单!AK50&gt;=85),AND($F50&gt;1,成绩单!AK50&gt;=80)),0.5,0))</f>
        <v>0</v>
      </c>
      <c r="AL50" s="18">
        <f>IF(OR(成绩单!AL50="作弊",成绩单!AL50="请假",成绩单!AL50="旷考",成绩单!AL50="休学"),0,IF(OR(AND($F50&lt;1,成绩单!AL50&gt;=90),AND($F50=1,成绩单!AL50&gt;=85),AND($F50&gt;1,成绩单!AL50&gt;=80)),0.5,0))</f>
        <v>0</v>
      </c>
      <c r="AM50" s="18">
        <f>IF(OR(成绩单!AM50="作弊",成绩单!AM50="请假",成绩单!AM50="旷考",成绩单!AM50="休学"),0,IF(OR(AND($F50&lt;1,成绩单!AM50&gt;=90),AND($F50=1,成绩单!AM50&gt;=85),AND($F50&gt;1,成绩单!AM50&gt;=80)),0.5,0))</f>
        <v>0</v>
      </c>
      <c r="AN50" s="18"/>
      <c r="AO50" s="18"/>
      <c r="AP50" s="18"/>
      <c r="AQ50" s="18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</row>
    <row r="51" ht="18.75" customHeight="1" spans="1:43">
      <c r="A51" s="17" t="s">
        <v>61</v>
      </c>
      <c r="B51" s="18"/>
      <c r="C51" s="18"/>
      <c r="D51" s="18">
        <f t="shared" si="7"/>
        <v>0</v>
      </c>
      <c r="E51" s="18">
        <f t="shared" si="8"/>
        <v>0</v>
      </c>
      <c r="F51" s="18">
        <f>成绩单!F51</f>
        <v>0</v>
      </c>
      <c r="G51" s="18">
        <f>成绩单!G51</f>
        <v>0</v>
      </c>
      <c r="H51" s="18">
        <f>IF(OR(成绩单!H51="作弊",成绩单!H51="请假",成绩单!H51="旷考",成绩单!H51="休学"),0,IF(OR(AND($F51&lt;1,成绩单!H51&gt;=90),AND($F51=1,成绩单!H51&gt;=85),AND($F51&gt;1,成绩单!H51&gt;=80)),0.5,0))</f>
        <v>0</v>
      </c>
      <c r="I51" s="18">
        <f>IF(OR(成绩单!I51="作弊",成绩单!I51="请假",成绩单!I51="旷考",成绩单!I51="休学"),0,IF(OR(AND($F51&lt;1,成绩单!I51&gt;=90),AND($F51=1,成绩单!I51&gt;=85),AND($F51&gt;1,成绩单!I51&gt;=80)),0.5,0))</f>
        <v>0</v>
      </c>
      <c r="J51" s="25">
        <f>IF(OR(成绩单!J51="作弊",成绩单!J51="请假",成绩单!J51="旷考",成绩单!J51="休学"),0,IF(OR(AND($F51&lt;1,成绩单!J51&gt;=80),AND($F51=1,成绩单!J51&gt;=77.5),AND($F51&gt;1,成绩单!J51&gt;=75)),3,0))</f>
        <v>0</v>
      </c>
      <c r="K51" s="25">
        <f>IF(OR(成绩单!K51="作弊",成绩单!K51="请假",成绩单!K51="旷考",成绩单!K51="休学"),0,IF(OR(AND($F51&lt;1,成绩单!K51&gt;=80),AND($F51=1,成绩单!K51&gt;=77.5),AND($F51&gt;1,成绩单!K51&gt;=75)),3,0))</f>
        <v>0</v>
      </c>
      <c r="L51" s="18">
        <f>IF(OR(成绩单!L51="作弊",成绩单!L51="请假",成绩单!L51="旷考",成绩单!L51="休学"),0,IF(OR(AND($F51&lt;1,成绩单!L51&gt;=90),AND($F51=1,成绩单!L51&gt;=85),AND($F51&gt;1,成绩单!L51&gt;=80)),0.5,0))</f>
        <v>0</v>
      </c>
      <c r="M51" s="18">
        <f>IF(OR(成绩单!M51="作弊",成绩单!M51="请假",成绩单!M51="旷考",成绩单!M51="休学"),0,IF(OR(AND($F51&lt;1,成绩单!M51&gt;=90),AND($F51=1,成绩单!M51&gt;=85),AND($F51&gt;1,成绩单!M51&gt;=80)),0.5,0))</f>
        <v>0</v>
      </c>
      <c r="N51" s="18">
        <f>IF(OR(成绩单!N51="作弊",成绩单!N51="请假",成绩单!N51="旷考",成绩单!N51="休学"),0,IF(OR(AND($F51&lt;1,成绩单!N51&gt;=90),AND($F51=1,成绩单!N51&gt;=85),AND($F51&gt;1,成绩单!N51&gt;=80)),0.5,0))</f>
        <v>0</v>
      </c>
      <c r="O51" s="18">
        <f>IF(OR(成绩单!O51="作弊",成绩单!O51="请假",成绩单!O51="旷考",成绩单!O51="休学"),0,IF(OR(AND($F51&lt;1,成绩单!O51&gt;=90),AND($F51=1,成绩单!O51&gt;=85),AND($F51&gt;1,成绩单!O51&gt;=80)),0.5,0))</f>
        <v>0</v>
      </c>
      <c r="P51" s="18">
        <f>IF(OR(成绩单!P51="作弊",成绩单!P51="请假",成绩单!P51="旷考",成绩单!P51="休学"),0,IF(OR(AND($F51&lt;1,成绩单!P51&gt;=90),AND($F51=1,成绩单!P51&gt;=85),AND($F51&gt;1,成绩单!P51&gt;=80)),0.5,0))</f>
        <v>0</v>
      </c>
      <c r="Q51" s="18">
        <f>IF(OR(成绩单!Q51="作弊",成绩单!Q51="请假",成绩单!Q51="旷考",成绩单!Q51="休学"),0,IF(OR(AND($F51&lt;1,成绩单!Q51&gt;=90),AND($F51=1,成绩单!Q51&gt;=85),AND($F51&gt;1,成绩单!Q51&gt;=80)),0.5,0))</f>
        <v>0</v>
      </c>
      <c r="R51" s="25">
        <f>IF(OR(成绩单!R51="作弊",成绩单!R51="请假",成绩单!R51="旷考",成绩单!R51="休学"),0,IF(OR(AND($F51&lt;1,成绩单!R51&gt;=82),AND($F51=1,成绩单!R51&gt;=80),AND($F51&gt;1,成绩单!R51&gt;=78)),3,0))</f>
        <v>0</v>
      </c>
      <c r="S51" s="25">
        <f>IF(OR(成绩单!S51="作弊",成绩单!S51="请假",成绩单!S51="旷考",成绩单!S51="休学"),0,IF(OR(AND($F51&lt;1,成绩单!S51&gt;=82),AND($F51=1,成绩单!S51&gt;=80),AND($F51&gt;1,成绩单!S51&gt;=78)),3,0))</f>
        <v>0</v>
      </c>
      <c r="T51" s="18">
        <f>IF(OR(成绩单!T51="作弊",成绩单!T51="请假",成绩单!T51="旷考",成绩单!T51="休学"),0,IF(OR(AND($F51&lt;1,成绩单!T51&gt;=90),AND($F51=1,成绩单!T51&gt;=85),AND($F51&gt;1,成绩单!T51&gt;=80)),0.5,0))</f>
        <v>0</v>
      </c>
      <c r="U51" s="18">
        <f>IF(OR(成绩单!U51="作弊",成绩单!U51="请假",成绩单!U51="旷考",成绩单!U51="休学"),0,IF(OR(AND($F51&lt;1,成绩单!U51&gt;=90),AND($F51=1,成绩单!U51&gt;=85),AND($F51&gt;1,成绩单!U51&gt;=80)),0.5,0))</f>
        <v>0</v>
      </c>
      <c r="V51" s="18">
        <f>IF(OR(成绩单!V51="作弊",成绩单!V51="请假",成绩单!V51="旷考",成绩单!V51="休学"),0,IF(OR(AND($F51&lt;1,成绩单!V51&gt;=90),AND($F51=1,成绩单!V51&gt;=85),AND($F51&gt;1,成绩单!V51&gt;=80)),0.5,0))</f>
        <v>0</v>
      </c>
      <c r="W51" s="18">
        <f>IF(OR(成绩单!W51="作弊",成绩单!W51="请假",成绩单!W51="旷考",成绩单!W51="休学"),0,IF(OR(AND($F51&lt;1,成绩单!W51&gt;=90),AND($F51=1,成绩单!W51&gt;=85),AND($F51&gt;1,成绩单!W51&gt;=80)),0.5,0))</f>
        <v>0</v>
      </c>
      <c r="X51" s="18">
        <f>IF(OR(成绩单!X51="作弊",成绩单!X51="请假",成绩单!X51="旷考",成绩单!X51="休学"),0,IF(OR(AND($F51&lt;1,成绩单!X51&gt;=90),AND($F51=1,成绩单!X51&gt;=85),AND($F51&gt;1,成绩单!X51&gt;=80)),0.5,0))</f>
        <v>0</v>
      </c>
      <c r="Y51" s="18">
        <f>IF(OR(成绩单!Y51="作弊",成绩单!Y51="请假",成绩单!Y51="旷考",成绩单!Y51="休学"),0,IF(OR(AND($F51&lt;1,成绩单!Y51&gt;=90),AND($F51=1,成绩单!Y51&gt;=85),AND($F51&gt;1,成绩单!Y51&gt;=80)),0.5,0))</f>
        <v>0</v>
      </c>
      <c r="Z51" s="18">
        <f>IF(OR(成绩单!Z51="作弊",成绩单!Z51="请假",成绩单!Z51="旷考",成绩单!Z51="休学"),0,IF(OR(AND($F51&lt;1,成绩单!Z51&gt;=90),AND($F51=1,成绩单!Z51&gt;=85),AND($F51&gt;1,成绩单!Z51&gt;=80)),0.5,0))</f>
        <v>0</v>
      </c>
      <c r="AA51" s="18">
        <f>IF(OR(成绩单!AA51="作弊",成绩单!AA51="请假",成绩单!AA51="旷考",成绩单!AA51="休学"),0,IF(OR(AND($F51&lt;1,成绩单!AA51&gt;=90),AND($F51=1,成绩单!AA51&gt;=85),AND($F51&gt;1,成绩单!AA51&gt;=80)),0.5,0))</f>
        <v>0</v>
      </c>
      <c r="AB51" s="25">
        <f>IF(OR(成绩单!AB51="作弊",成绩单!AB51="请假",成绩单!AB51="旷考",成绩单!AB51="休学"),0,IF(OR(AND($F51&lt;1,成绩单!AB51&gt;=85),AND($F51=1,成绩单!AB51&gt;=82),AND($F51&gt;1,成绩单!AB51&gt;=80)),3,0))</f>
        <v>0</v>
      </c>
      <c r="AC51" s="25">
        <f>IF(OR(成绩单!AC51="作弊",成绩单!AC51="请假",成绩单!AC51="旷考",成绩单!AC51="休学"),0,IF(OR(AND($F51&lt;1,成绩单!AC51&gt;=85),AND($F51=1,成绩单!AC51&gt;=82),AND($F51&gt;1,成绩单!AC51&gt;=80)),3,0))</f>
        <v>0</v>
      </c>
      <c r="AD51" s="18">
        <f>IF(OR(成绩单!AD51="作弊",成绩单!AD51="请假",成绩单!AD51="旷考",成绩单!AD51="休学"),0,IF(OR(AND($F51&lt;1,成绩单!AD51&gt;=90),AND($F51=1,成绩单!AD51&gt;=85),AND($F51&gt;1,成绩单!AD51&gt;=80)),0.5,0))</f>
        <v>0</v>
      </c>
      <c r="AE51" s="18">
        <f>IF(OR(成绩单!AE51="作弊",成绩单!AE51="请假",成绩单!AE51="旷考",成绩单!AE51="休学"),0,IF(OR(AND($F51&lt;1,成绩单!AE51&gt;=90),AND($F51=1,成绩单!AE51&gt;=85),AND($F51&gt;1,成绩单!AE51&gt;=80)),0.5,0))</f>
        <v>0</v>
      </c>
      <c r="AF51" s="18">
        <f>IF(OR(成绩单!AF51="作弊",成绩单!AF51="请假",成绩单!AF51="旷考",成绩单!AF51="休学"),0,IF(OR(AND($F51&lt;1,成绩单!AF51&gt;=90),AND($F51=1,成绩单!AF51&gt;=85),AND($F51&gt;1,成绩单!AF51&gt;=80)),0.5,0))</f>
        <v>0</v>
      </c>
      <c r="AG51" s="18">
        <f>IF(OR(成绩单!AG51="作弊",成绩单!AG51="请假",成绩单!AG51="旷考",成绩单!AG51="休学"),0,IF(OR(AND($F51&lt;1,成绩单!AG51&gt;=90),AND($F51=1,成绩单!AG51&gt;=85),AND($F51&gt;1,成绩单!AG51&gt;=80)),0.5,0))</f>
        <v>0</v>
      </c>
      <c r="AH51" s="18">
        <f>IF(OR(成绩单!AH51="作弊",成绩单!AH51="请假",成绩单!AH51="旷考",成绩单!AH51="休学"),0,IF(OR(AND($F51&lt;1,成绩单!AH51&gt;=90),AND($F51=1,成绩单!AH51&gt;=85),AND($F51&gt;1,成绩单!AH51&gt;=80)),0.5,0))</f>
        <v>0</v>
      </c>
      <c r="AI51" s="18">
        <f>IF(OR(成绩单!AI51="作弊",成绩单!AI51="请假",成绩单!AI51="旷考",成绩单!AI51="休学"),0,IF(OR(AND($F51&lt;1,成绩单!AI51&gt;=90),AND($F51=1,成绩单!AI51&gt;=85),AND($F51&gt;1,成绩单!AI51&gt;=80)),0.5,0))</f>
        <v>0</v>
      </c>
      <c r="AJ51" s="18">
        <f>IF(OR(成绩单!AJ51="作弊",成绩单!AJ51="请假",成绩单!AJ51="旷考",成绩单!AJ51="休学"),0,IF(OR(AND($F51&lt;1,成绩单!AJ51&gt;=90),AND($F51=1,成绩单!AJ51&gt;=85),AND($F51&gt;1,成绩单!AJ51&gt;=80)),0.5,0))</f>
        <v>0</v>
      </c>
      <c r="AK51" s="18">
        <f>IF(OR(成绩单!AK51="作弊",成绩单!AK51="请假",成绩单!AK51="旷考",成绩单!AK51="休学"),0,IF(OR(AND($F51&lt;1,成绩单!AK51&gt;=90),AND($F51=1,成绩单!AK51&gt;=85),AND($F51&gt;1,成绩单!AK51&gt;=80)),0.5,0))</f>
        <v>0</v>
      </c>
      <c r="AL51" s="18">
        <f>IF(OR(成绩单!AL51="作弊",成绩单!AL51="请假",成绩单!AL51="旷考",成绩单!AL51="休学"),0,IF(OR(AND($F51&lt;1,成绩单!AL51&gt;=90),AND($F51=1,成绩单!AL51&gt;=85),AND($F51&gt;1,成绩单!AL51&gt;=80)),0.5,0))</f>
        <v>0</v>
      </c>
      <c r="AM51" s="18">
        <f>IF(OR(成绩单!AM51="作弊",成绩单!AM51="请假",成绩单!AM51="旷考",成绩单!AM51="休学"),0,IF(OR(AND($F51&lt;1,成绩单!AM51&gt;=90),AND($F51=1,成绩单!AM51&gt;=85),AND($F51&gt;1,成绩单!AM51&gt;=80)),0.5,0))</f>
        <v>0</v>
      </c>
      <c r="AN51" s="18"/>
      <c r="AO51" s="18"/>
      <c r="AP51" s="30"/>
      <c r="AQ51" s="30"/>
    </row>
    <row r="52" ht="18.75" customHeight="1" spans="1:43">
      <c r="A52" s="17"/>
      <c r="B52" s="18"/>
      <c r="C52" s="18"/>
      <c r="D52" s="18">
        <f t="shared" si="7"/>
        <v>0</v>
      </c>
      <c r="E52" s="18">
        <f t="shared" si="8"/>
        <v>0</v>
      </c>
      <c r="F52" s="18">
        <f>成绩单!F52</f>
        <v>0</v>
      </c>
      <c r="G52" s="18">
        <f>成绩单!G52</f>
        <v>0</v>
      </c>
      <c r="H52" s="18">
        <f>IF(OR(成绩单!H52="作弊",成绩单!H52="请假",成绩单!H52="旷考",成绩单!H52="休学"),0,IF(OR(AND($F52&lt;1,成绩单!H52&gt;=90),AND($F52=1,成绩单!H52&gt;=85),AND($F52&gt;1,成绩单!H52&gt;=80)),0.5,0))</f>
        <v>0</v>
      </c>
      <c r="I52" s="18">
        <f>IF(OR(成绩单!I52="作弊",成绩单!I52="请假",成绩单!I52="旷考",成绩单!I52="休学"),0,IF(OR(AND($F52&lt;1,成绩单!I52&gt;=90),AND($F52=1,成绩单!I52&gt;=85),AND($F52&gt;1,成绩单!I52&gt;=80)),0.5,0))</f>
        <v>0</v>
      </c>
      <c r="J52" s="25">
        <f>IF(OR(成绩单!J52="作弊",成绩单!J52="请假",成绩单!J52="旷考",成绩单!J52="休学"),0,IF(OR(AND($F52&lt;1,成绩单!J52&gt;=80),AND($F52=1,成绩单!J52&gt;=77.5),AND($F52&gt;1,成绩单!J52&gt;=75)),3,0))</f>
        <v>0</v>
      </c>
      <c r="K52" s="25">
        <f>IF(OR(成绩单!K52="作弊",成绩单!K52="请假",成绩单!K52="旷考",成绩单!K52="休学"),0,IF(OR(AND($F52&lt;1,成绩单!K52&gt;=80),AND($F52=1,成绩单!K52&gt;=77.5),AND($F52&gt;1,成绩单!K52&gt;=75)),3,0))</f>
        <v>0</v>
      </c>
      <c r="L52" s="18">
        <f>IF(OR(成绩单!L52="作弊",成绩单!L52="请假",成绩单!L52="旷考",成绩单!L52="休学"),0,IF(OR(AND($F52&lt;1,成绩单!L52&gt;=90),AND($F52=1,成绩单!L52&gt;=85),AND($F52&gt;1,成绩单!L52&gt;=80)),0.5,0))</f>
        <v>0</v>
      </c>
      <c r="M52" s="18">
        <f>IF(OR(成绩单!M52="作弊",成绩单!M52="请假",成绩单!M52="旷考",成绩单!M52="休学"),0,IF(OR(AND($F52&lt;1,成绩单!M52&gt;=90),AND($F52=1,成绩单!M52&gt;=85),AND($F52&gt;1,成绩单!M52&gt;=80)),0.5,0))</f>
        <v>0</v>
      </c>
      <c r="N52" s="18">
        <f>IF(OR(成绩单!N52="作弊",成绩单!N52="请假",成绩单!N52="旷考",成绩单!N52="休学"),0,IF(OR(AND($F52&lt;1,成绩单!N52&gt;=90),AND($F52=1,成绩单!N52&gt;=85),AND($F52&gt;1,成绩单!N52&gt;=80)),0.5,0))</f>
        <v>0</v>
      </c>
      <c r="O52" s="18">
        <f>IF(OR(成绩单!O52="作弊",成绩单!O52="请假",成绩单!O52="旷考",成绩单!O52="休学"),0,IF(OR(AND($F52&lt;1,成绩单!O52&gt;=90),AND($F52=1,成绩单!O52&gt;=85),AND($F52&gt;1,成绩单!O52&gt;=80)),0.5,0))</f>
        <v>0</v>
      </c>
      <c r="P52" s="18">
        <f>IF(OR(成绩单!P52="作弊",成绩单!P52="请假",成绩单!P52="旷考",成绩单!P52="休学"),0,IF(OR(AND($F52&lt;1,成绩单!P52&gt;=90),AND($F52=1,成绩单!P52&gt;=85),AND($F52&gt;1,成绩单!P52&gt;=80)),0.5,0))</f>
        <v>0</v>
      </c>
      <c r="Q52" s="18">
        <f>IF(OR(成绩单!Q52="作弊",成绩单!Q52="请假",成绩单!Q52="旷考",成绩单!Q52="休学"),0,IF(OR(AND($F52&lt;1,成绩单!Q52&gt;=90),AND($F52=1,成绩单!Q52&gt;=85),AND($F52&gt;1,成绩单!Q52&gt;=80)),0.5,0))</f>
        <v>0</v>
      </c>
      <c r="R52" s="25">
        <f>IF(OR(成绩单!R52="作弊",成绩单!R52="请假",成绩单!R52="旷考",成绩单!R52="休学"),0,IF(OR(AND($F52&lt;1,成绩单!R52&gt;=82),AND($F52=1,成绩单!R52&gt;=80),AND($F52&gt;1,成绩单!R52&gt;=78)),3,0))</f>
        <v>0</v>
      </c>
      <c r="S52" s="25">
        <f>IF(OR(成绩单!S52="作弊",成绩单!S52="请假",成绩单!S52="旷考",成绩单!S52="休学"),0,IF(OR(AND($F52&lt;1,成绩单!S52&gt;=82),AND($F52=1,成绩单!S52&gt;=80),AND($F52&gt;1,成绩单!S52&gt;=78)),3,0))</f>
        <v>0</v>
      </c>
      <c r="T52" s="18">
        <f>IF(OR(成绩单!T52="作弊",成绩单!T52="请假",成绩单!T52="旷考",成绩单!T52="休学"),0,IF(OR(AND($F52&lt;1,成绩单!T52&gt;=90),AND($F52=1,成绩单!T52&gt;=85),AND($F52&gt;1,成绩单!T52&gt;=80)),0.5,0))</f>
        <v>0</v>
      </c>
      <c r="U52" s="18">
        <f>IF(OR(成绩单!U52="作弊",成绩单!U52="请假",成绩单!U52="旷考",成绩单!U52="休学"),0,IF(OR(AND($F52&lt;1,成绩单!U52&gt;=90),AND($F52=1,成绩单!U52&gt;=85),AND($F52&gt;1,成绩单!U52&gt;=80)),0.5,0))</f>
        <v>0</v>
      </c>
      <c r="V52" s="18">
        <f>IF(OR(成绩单!V52="作弊",成绩单!V52="请假",成绩单!V52="旷考",成绩单!V52="休学"),0,IF(OR(AND($F52&lt;1,成绩单!V52&gt;=90),AND($F52=1,成绩单!V52&gt;=85),AND($F52&gt;1,成绩单!V52&gt;=80)),0.5,0))</f>
        <v>0</v>
      </c>
      <c r="W52" s="18">
        <f>IF(OR(成绩单!W52="作弊",成绩单!W52="请假",成绩单!W52="旷考",成绩单!W52="休学"),0,IF(OR(AND($F52&lt;1,成绩单!W52&gt;=90),AND($F52=1,成绩单!W52&gt;=85),AND($F52&gt;1,成绩单!W52&gt;=80)),0.5,0))</f>
        <v>0</v>
      </c>
      <c r="X52" s="18">
        <f>IF(OR(成绩单!X52="作弊",成绩单!X52="请假",成绩单!X52="旷考",成绩单!X52="休学"),0,IF(OR(AND($F52&lt;1,成绩单!X52&gt;=90),AND($F52=1,成绩单!X52&gt;=85),AND($F52&gt;1,成绩单!X52&gt;=80)),0.5,0))</f>
        <v>0</v>
      </c>
      <c r="Y52" s="18">
        <f>IF(OR(成绩单!Y52="作弊",成绩单!Y52="请假",成绩单!Y52="旷考",成绩单!Y52="休学"),0,IF(OR(AND($F52&lt;1,成绩单!Y52&gt;=90),AND($F52=1,成绩单!Y52&gt;=85),AND($F52&gt;1,成绩单!Y52&gt;=80)),0.5,0))</f>
        <v>0</v>
      </c>
      <c r="Z52" s="18">
        <f>IF(OR(成绩单!Z52="作弊",成绩单!Z52="请假",成绩单!Z52="旷考",成绩单!Z52="休学"),0,IF(OR(AND($F52&lt;1,成绩单!Z52&gt;=90),AND($F52=1,成绩单!Z52&gt;=85),AND($F52&gt;1,成绩单!Z52&gt;=80)),0.5,0))</f>
        <v>0</v>
      </c>
      <c r="AA52" s="18">
        <f>IF(OR(成绩单!AA52="作弊",成绩单!AA52="请假",成绩单!AA52="旷考",成绩单!AA52="休学"),0,IF(OR(AND($F52&lt;1,成绩单!AA52&gt;=90),AND($F52=1,成绩单!AA52&gt;=85),AND($F52&gt;1,成绩单!AA52&gt;=80)),0.5,0))</f>
        <v>0</v>
      </c>
      <c r="AB52" s="25">
        <f>IF(OR(成绩单!AB52="作弊",成绩单!AB52="请假",成绩单!AB52="旷考",成绩单!AB52="休学"),0,IF(OR(AND($F52&lt;1,成绩单!AB52&gt;=85),AND($F52=1,成绩单!AB52&gt;=82),AND($F52&gt;1,成绩单!AB52&gt;=80)),3,0))</f>
        <v>0</v>
      </c>
      <c r="AC52" s="25">
        <f>IF(OR(成绩单!AC52="作弊",成绩单!AC52="请假",成绩单!AC52="旷考",成绩单!AC52="休学"),0,IF(OR(AND($F52&lt;1,成绩单!AC52&gt;=85),AND($F52=1,成绩单!AC52&gt;=82),AND($F52&gt;1,成绩单!AC52&gt;=80)),3,0))</f>
        <v>0</v>
      </c>
      <c r="AD52" s="18">
        <f>IF(OR(成绩单!AD52="作弊",成绩单!AD52="请假",成绩单!AD52="旷考",成绩单!AD52="休学"),0,IF(OR(AND($F52&lt;1,成绩单!AD52&gt;=90),AND($F52=1,成绩单!AD52&gt;=85),AND($F52&gt;1,成绩单!AD52&gt;=80)),0.5,0))</f>
        <v>0</v>
      </c>
      <c r="AE52" s="18">
        <f>IF(OR(成绩单!AE52="作弊",成绩单!AE52="请假",成绩单!AE52="旷考",成绩单!AE52="休学"),0,IF(OR(AND($F52&lt;1,成绩单!AE52&gt;=90),AND($F52=1,成绩单!AE52&gt;=85),AND($F52&gt;1,成绩单!AE52&gt;=80)),0.5,0))</f>
        <v>0</v>
      </c>
      <c r="AF52" s="18">
        <f>IF(OR(成绩单!AF52="作弊",成绩单!AF52="请假",成绩单!AF52="旷考",成绩单!AF52="休学"),0,IF(OR(AND($F52&lt;1,成绩单!AF52&gt;=90),AND($F52=1,成绩单!AF52&gt;=85),AND($F52&gt;1,成绩单!AF52&gt;=80)),0.5,0))</f>
        <v>0</v>
      </c>
      <c r="AG52" s="18">
        <f>IF(OR(成绩单!AG52="作弊",成绩单!AG52="请假",成绩单!AG52="旷考",成绩单!AG52="休学"),0,IF(OR(AND($F52&lt;1,成绩单!AG52&gt;=90),AND($F52=1,成绩单!AG52&gt;=85),AND($F52&gt;1,成绩单!AG52&gt;=80)),0.5,0))</f>
        <v>0</v>
      </c>
      <c r="AH52" s="18">
        <f>IF(OR(成绩单!AH52="作弊",成绩单!AH52="请假",成绩单!AH52="旷考",成绩单!AH52="休学"),0,IF(OR(AND($F52&lt;1,成绩单!AH52&gt;=90),AND($F52=1,成绩单!AH52&gt;=85),AND($F52&gt;1,成绩单!AH52&gt;=80)),0.5,0))</f>
        <v>0</v>
      </c>
      <c r="AI52" s="18">
        <f>IF(OR(成绩单!AI52="作弊",成绩单!AI52="请假",成绩单!AI52="旷考",成绩单!AI52="休学"),0,IF(OR(AND($F52&lt;1,成绩单!AI52&gt;=90),AND($F52=1,成绩单!AI52&gt;=85),AND($F52&gt;1,成绩单!AI52&gt;=80)),0.5,0))</f>
        <v>0</v>
      </c>
      <c r="AJ52" s="18">
        <f>IF(OR(成绩单!AJ52="作弊",成绩单!AJ52="请假",成绩单!AJ52="旷考",成绩单!AJ52="休学"),0,IF(OR(AND($F52&lt;1,成绩单!AJ52&gt;=90),AND($F52=1,成绩单!AJ52&gt;=85),AND($F52&gt;1,成绩单!AJ52&gt;=80)),0.5,0))</f>
        <v>0</v>
      </c>
      <c r="AK52" s="18">
        <f>IF(OR(成绩单!AK52="作弊",成绩单!AK52="请假",成绩单!AK52="旷考",成绩单!AK52="休学"),0,IF(OR(AND($F52&lt;1,成绩单!AK52&gt;=90),AND($F52=1,成绩单!AK52&gt;=85),AND($F52&gt;1,成绩单!AK52&gt;=80)),0.5,0))</f>
        <v>0</v>
      </c>
      <c r="AL52" s="18">
        <f>IF(OR(成绩单!AL52="作弊",成绩单!AL52="请假",成绩单!AL52="旷考",成绩单!AL52="休学"),0,IF(OR(AND($F52&lt;1,成绩单!AL52&gt;=90),AND($F52=1,成绩单!AL52&gt;=85),AND($F52&gt;1,成绩单!AL52&gt;=80)),0.5,0))</f>
        <v>0</v>
      </c>
      <c r="AM52" s="18">
        <f>IF(OR(成绩单!AM52="作弊",成绩单!AM52="请假",成绩单!AM52="旷考",成绩单!AM52="休学"),0,IF(OR(AND($F52&lt;1,成绩单!AM52&gt;=90),AND($F52=1,成绩单!AM52&gt;=85),AND($F52&gt;1,成绩单!AM52&gt;=80)),0.5,0))</f>
        <v>0</v>
      </c>
      <c r="AN52" s="18"/>
      <c r="AO52" s="18"/>
      <c r="AP52" s="30"/>
      <c r="AQ52" s="30"/>
    </row>
    <row r="53" ht="18.75" customHeight="1" spans="1:43">
      <c r="A53" s="17"/>
      <c r="B53" s="18"/>
      <c r="C53" s="18"/>
      <c r="D53" s="18">
        <f t="shared" si="7"/>
        <v>0</v>
      </c>
      <c r="E53" s="18">
        <f t="shared" si="8"/>
        <v>0</v>
      </c>
      <c r="F53" s="18">
        <f>成绩单!F53</f>
        <v>0</v>
      </c>
      <c r="G53" s="18">
        <f>成绩单!G53</f>
        <v>0</v>
      </c>
      <c r="H53" s="18">
        <f>IF(OR(成绩单!H53="作弊",成绩单!H53="请假",成绩单!H53="旷考",成绩单!H53="休学"),0,IF(OR(AND($F53&lt;1,成绩单!H53&gt;=90),AND($F53=1,成绩单!H53&gt;=85),AND($F53&gt;1,成绩单!H53&gt;=80)),0.5,0))</f>
        <v>0</v>
      </c>
      <c r="I53" s="18">
        <f>IF(OR(成绩单!I53="作弊",成绩单!I53="请假",成绩单!I53="旷考",成绩单!I53="休学"),0,IF(OR(AND($F53&lt;1,成绩单!I53&gt;=90),AND($F53=1,成绩单!I53&gt;=85),AND($F53&gt;1,成绩单!I53&gt;=80)),0.5,0))</f>
        <v>0</v>
      </c>
      <c r="J53" s="25">
        <f>IF(OR(成绩单!J53="作弊",成绩单!J53="请假",成绩单!J53="旷考",成绩单!J53="休学"),0,IF(OR(AND($F53&lt;1,成绩单!J53&gt;=80),AND($F53=1,成绩单!J53&gt;=77.5),AND($F53&gt;1,成绩单!J53&gt;=75)),3,0))</f>
        <v>0</v>
      </c>
      <c r="K53" s="25">
        <f>IF(OR(成绩单!K53="作弊",成绩单!K53="请假",成绩单!K53="旷考",成绩单!K53="休学"),0,IF(OR(AND($F53&lt;1,成绩单!K53&gt;=80),AND($F53=1,成绩单!K53&gt;=77.5),AND($F53&gt;1,成绩单!K53&gt;=75)),3,0))</f>
        <v>0</v>
      </c>
      <c r="L53" s="18">
        <f>IF(OR(成绩单!L53="作弊",成绩单!L53="请假",成绩单!L53="旷考",成绩单!L53="休学"),0,IF(OR(AND($F53&lt;1,成绩单!L53&gt;=90),AND($F53=1,成绩单!L53&gt;=85),AND($F53&gt;1,成绩单!L53&gt;=80)),0.5,0))</f>
        <v>0</v>
      </c>
      <c r="M53" s="18">
        <f>IF(OR(成绩单!M53="作弊",成绩单!M53="请假",成绩单!M53="旷考",成绩单!M53="休学"),0,IF(OR(AND($F53&lt;1,成绩单!M53&gt;=90),AND($F53=1,成绩单!M53&gt;=85),AND($F53&gt;1,成绩单!M53&gt;=80)),0.5,0))</f>
        <v>0</v>
      </c>
      <c r="N53" s="18">
        <f>IF(OR(成绩单!N53="作弊",成绩单!N53="请假",成绩单!N53="旷考",成绩单!N53="休学"),0,IF(OR(AND($F53&lt;1,成绩单!N53&gt;=90),AND($F53=1,成绩单!N53&gt;=85),AND($F53&gt;1,成绩单!N53&gt;=80)),0.5,0))</f>
        <v>0</v>
      </c>
      <c r="O53" s="18">
        <f>IF(OR(成绩单!O53="作弊",成绩单!O53="请假",成绩单!O53="旷考",成绩单!O53="休学"),0,IF(OR(AND($F53&lt;1,成绩单!O53&gt;=90),AND($F53=1,成绩单!O53&gt;=85),AND($F53&gt;1,成绩单!O53&gt;=80)),0.5,0))</f>
        <v>0</v>
      </c>
      <c r="P53" s="18">
        <f>IF(OR(成绩单!P53="作弊",成绩单!P53="请假",成绩单!P53="旷考",成绩单!P53="休学"),0,IF(OR(AND($F53&lt;1,成绩单!P53&gt;=90),AND($F53=1,成绩单!P53&gt;=85),AND($F53&gt;1,成绩单!P53&gt;=80)),0.5,0))</f>
        <v>0</v>
      </c>
      <c r="Q53" s="18">
        <f>IF(OR(成绩单!Q53="作弊",成绩单!Q53="请假",成绩单!Q53="旷考",成绩单!Q53="休学"),0,IF(OR(AND($F53&lt;1,成绩单!Q53&gt;=90),AND($F53=1,成绩单!Q53&gt;=85),AND($F53&gt;1,成绩单!Q53&gt;=80)),0.5,0))</f>
        <v>0</v>
      </c>
      <c r="R53" s="25">
        <f>IF(OR(成绩单!R53="作弊",成绩单!R53="请假",成绩单!R53="旷考",成绩单!R53="休学"),0,IF(OR(AND($F53&lt;1,成绩单!R53&gt;=82),AND($F53=1,成绩单!R53&gt;=80),AND($F53&gt;1,成绩单!R53&gt;=78)),3,0))</f>
        <v>0</v>
      </c>
      <c r="S53" s="25">
        <f>IF(OR(成绩单!S53="作弊",成绩单!S53="请假",成绩单!S53="旷考",成绩单!S53="休学"),0,IF(OR(AND($F53&lt;1,成绩单!S53&gt;=82),AND($F53=1,成绩单!S53&gt;=80),AND($F53&gt;1,成绩单!S53&gt;=78)),3,0))</f>
        <v>0</v>
      </c>
      <c r="T53" s="18">
        <f>IF(OR(成绩单!T53="作弊",成绩单!T53="请假",成绩单!T53="旷考",成绩单!T53="休学"),0,IF(OR(AND($F53&lt;1,成绩单!T53&gt;=90),AND($F53=1,成绩单!T53&gt;=85),AND($F53&gt;1,成绩单!T53&gt;=80)),0.5,0))</f>
        <v>0</v>
      </c>
      <c r="U53" s="18">
        <f>IF(OR(成绩单!U53="作弊",成绩单!U53="请假",成绩单!U53="旷考",成绩单!U53="休学"),0,IF(OR(AND($F53&lt;1,成绩单!U53&gt;=90),AND($F53=1,成绩单!U53&gt;=85),AND($F53&gt;1,成绩单!U53&gt;=80)),0.5,0))</f>
        <v>0</v>
      </c>
      <c r="V53" s="18">
        <f>IF(OR(成绩单!V53="作弊",成绩单!V53="请假",成绩单!V53="旷考",成绩单!V53="休学"),0,IF(OR(AND($F53&lt;1,成绩单!V53&gt;=90),AND($F53=1,成绩单!V53&gt;=85),AND($F53&gt;1,成绩单!V53&gt;=80)),0.5,0))</f>
        <v>0</v>
      </c>
      <c r="W53" s="18">
        <f>IF(OR(成绩单!W53="作弊",成绩单!W53="请假",成绩单!W53="旷考",成绩单!W53="休学"),0,IF(OR(AND($F53&lt;1,成绩单!W53&gt;=90),AND($F53=1,成绩单!W53&gt;=85),AND($F53&gt;1,成绩单!W53&gt;=80)),0.5,0))</f>
        <v>0</v>
      </c>
      <c r="X53" s="18">
        <f>IF(OR(成绩单!X53="作弊",成绩单!X53="请假",成绩单!X53="旷考",成绩单!X53="休学"),0,IF(OR(AND($F53&lt;1,成绩单!X53&gt;=90),AND($F53=1,成绩单!X53&gt;=85),AND($F53&gt;1,成绩单!X53&gt;=80)),0.5,0))</f>
        <v>0</v>
      </c>
      <c r="Y53" s="18">
        <f>IF(OR(成绩单!Y53="作弊",成绩单!Y53="请假",成绩单!Y53="旷考",成绩单!Y53="休学"),0,IF(OR(AND($F53&lt;1,成绩单!Y53&gt;=90),AND($F53=1,成绩单!Y53&gt;=85),AND($F53&gt;1,成绩单!Y53&gt;=80)),0.5,0))</f>
        <v>0</v>
      </c>
      <c r="Z53" s="18">
        <f>IF(OR(成绩单!Z53="作弊",成绩单!Z53="请假",成绩单!Z53="旷考",成绩单!Z53="休学"),0,IF(OR(AND($F53&lt;1,成绩单!Z53&gt;=90),AND($F53=1,成绩单!Z53&gt;=85),AND($F53&gt;1,成绩单!Z53&gt;=80)),0.5,0))</f>
        <v>0</v>
      </c>
      <c r="AA53" s="18">
        <f>IF(OR(成绩单!AA53="作弊",成绩单!AA53="请假",成绩单!AA53="旷考",成绩单!AA53="休学"),0,IF(OR(AND($F53&lt;1,成绩单!AA53&gt;=90),AND($F53=1,成绩单!AA53&gt;=85),AND($F53&gt;1,成绩单!AA53&gt;=80)),0.5,0))</f>
        <v>0</v>
      </c>
      <c r="AB53" s="25">
        <f>IF(OR(成绩单!AB53="作弊",成绩单!AB53="请假",成绩单!AB53="旷考",成绩单!AB53="休学"),0,IF(OR(AND($F53&lt;1,成绩单!AB53&gt;=85),AND($F53=1,成绩单!AB53&gt;=82),AND($F53&gt;1,成绩单!AB53&gt;=80)),3,0))</f>
        <v>0</v>
      </c>
      <c r="AC53" s="25">
        <f>IF(OR(成绩单!AC53="作弊",成绩单!AC53="请假",成绩单!AC53="旷考",成绩单!AC53="休学"),0,IF(OR(AND($F53&lt;1,成绩单!AC53&gt;=85),AND($F53=1,成绩单!AC53&gt;=82),AND($F53&gt;1,成绩单!AC53&gt;=80)),3,0))</f>
        <v>0</v>
      </c>
      <c r="AD53" s="18">
        <f>IF(OR(成绩单!AD53="作弊",成绩单!AD53="请假",成绩单!AD53="旷考",成绩单!AD53="休学"),0,IF(OR(AND($F53&lt;1,成绩单!AD53&gt;=90),AND($F53=1,成绩单!AD53&gt;=85),AND($F53&gt;1,成绩单!AD53&gt;=80)),0.5,0))</f>
        <v>0</v>
      </c>
      <c r="AE53" s="18">
        <f>IF(OR(成绩单!AE53="作弊",成绩单!AE53="请假",成绩单!AE53="旷考",成绩单!AE53="休学"),0,IF(OR(AND($F53&lt;1,成绩单!AE53&gt;=90),AND($F53=1,成绩单!AE53&gt;=85),AND($F53&gt;1,成绩单!AE53&gt;=80)),0.5,0))</f>
        <v>0</v>
      </c>
      <c r="AF53" s="18">
        <f>IF(OR(成绩单!AF53="作弊",成绩单!AF53="请假",成绩单!AF53="旷考",成绩单!AF53="休学"),0,IF(OR(AND($F53&lt;1,成绩单!AF53&gt;=90),AND($F53=1,成绩单!AF53&gt;=85),AND($F53&gt;1,成绩单!AF53&gt;=80)),0.5,0))</f>
        <v>0</v>
      </c>
      <c r="AG53" s="18">
        <f>IF(OR(成绩单!AG53="作弊",成绩单!AG53="请假",成绩单!AG53="旷考",成绩单!AG53="休学"),0,IF(OR(AND($F53&lt;1,成绩单!AG53&gt;=90),AND($F53=1,成绩单!AG53&gt;=85),AND($F53&gt;1,成绩单!AG53&gt;=80)),0.5,0))</f>
        <v>0</v>
      </c>
      <c r="AH53" s="18">
        <f>IF(OR(成绩单!AH53="作弊",成绩单!AH53="请假",成绩单!AH53="旷考",成绩单!AH53="休学"),0,IF(OR(AND($F53&lt;1,成绩单!AH53&gt;=90),AND($F53=1,成绩单!AH53&gt;=85),AND($F53&gt;1,成绩单!AH53&gt;=80)),0.5,0))</f>
        <v>0</v>
      </c>
      <c r="AI53" s="18">
        <f>IF(OR(成绩单!AI53="作弊",成绩单!AI53="请假",成绩单!AI53="旷考",成绩单!AI53="休学"),0,IF(OR(AND($F53&lt;1,成绩单!AI53&gt;=90),AND($F53=1,成绩单!AI53&gt;=85),AND($F53&gt;1,成绩单!AI53&gt;=80)),0.5,0))</f>
        <v>0</v>
      </c>
      <c r="AJ53" s="18">
        <f>IF(OR(成绩单!AJ53="作弊",成绩单!AJ53="请假",成绩单!AJ53="旷考",成绩单!AJ53="休学"),0,IF(OR(AND($F53&lt;1,成绩单!AJ53&gt;=90),AND($F53=1,成绩单!AJ53&gt;=85),AND($F53&gt;1,成绩单!AJ53&gt;=80)),0.5,0))</f>
        <v>0</v>
      </c>
      <c r="AK53" s="18">
        <f>IF(OR(成绩单!AK53="作弊",成绩单!AK53="请假",成绩单!AK53="旷考",成绩单!AK53="休学"),0,IF(OR(AND($F53&lt;1,成绩单!AK53&gt;=90),AND($F53=1,成绩单!AK53&gt;=85),AND($F53&gt;1,成绩单!AK53&gt;=80)),0.5,0))</f>
        <v>0</v>
      </c>
      <c r="AL53" s="18">
        <f>IF(OR(成绩单!AL53="作弊",成绩单!AL53="请假",成绩单!AL53="旷考",成绩单!AL53="休学"),0,IF(OR(AND($F53&lt;1,成绩单!AL53&gt;=90),AND($F53=1,成绩单!AL53&gt;=85),AND($F53&gt;1,成绩单!AL53&gt;=80)),0.5,0))</f>
        <v>0</v>
      </c>
      <c r="AM53" s="18">
        <f>IF(OR(成绩单!AM53="作弊",成绩单!AM53="请假",成绩单!AM53="旷考",成绩单!AM53="休学"),0,IF(OR(AND($F53&lt;1,成绩单!AM53&gt;=90),AND($F53=1,成绩单!AM53&gt;=85),AND($F53&gt;1,成绩单!AM53&gt;=80)),0.5,0))</f>
        <v>0</v>
      </c>
      <c r="AN53" s="18"/>
      <c r="AO53" s="18"/>
      <c r="AP53" s="30"/>
      <c r="AQ53" s="30"/>
    </row>
    <row r="54" ht="18.75" customHeight="1" spans="1:43">
      <c r="A54" s="17"/>
      <c r="B54" s="18"/>
      <c r="C54" s="18"/>
      <c r="D54" s="18">
        <f t="shared" si="7"/>
        <v>0</v>
      </c>
      <c r="E54" s="18">
        <f t="shared" si="8"/>
        <v>0</v>
      </c>
      <c r="F54" s="18">
        <f>成绩单!F54</f>
        <v>0</v>
      </c>
      <c r="G54" s="18">
        <f>成绩单!G54</f>
        <v>0</v>
      </c>
      <c r="H54" s="18">
        <f>IF(OR(成绩单!H54="作弊",成绩单!H54="请假",成绩单!H54="旷考",成绩单!H54="休学"),0,IF(OR(AND($F54&lt;1,成绩单!H54&gt;=90),AND($F54=1,成绩单!H54&gt;=85),AND($F54&gt;1,成绩单!H54&gt;=80)),0.5,0))</f>
        <v>0</v>
      </c>
      <c r="I54" s="18">
        <f>IF(OR(成绩单!I54="作弊",成绩单!I54="请假",成绩单!I54="旷考",成绩单!I54="休学"),0,IF(OR(AND($F54&lt;1,成绩单!I54&gt;=90),AND($F54=1,成绩单!I54&gt;=85),AND($F54&gt;1,成绩单!I54&gt;=80)),0.5,0))</f>
        <v>0</v>
      </c>
      <c r="J54" s="25">
        <f>IF(OR(成绩单!J54="作弊",成绩单!J54="请假",成绩单!J54="旷考",成绩单!J54="休学"),0,IF(OR(AND($F54&lt;1,成绩单!J54&gt;=80),AND($F54=1,成绩单!J54&gt;=77.5),AND($F54&gt;1,成绩单!J54&gt;=75)),3,0))</f>
        <v>0</v>
      </c>
      <c r="K54" s="25">
        <f>IF(OR(成绩单!K54="作弊",成绩单!K54="请假",成绩单!K54="旷考",成绩单!K54="休学"),0,IF(OR(AND($F54&lt;1,成绩单!K54&gt;=80),AND($F54=1,成绩单!K54&gt;=77.5),AND($F54&gt;1,成绩单!K54&gt;=75)),3,0))</f>
        <v>0</v>
      </c>
      <c r="L54" s="18">
        <f>IF(OR(成绩单!L54="作弊",成绩单!L54="请假",成绩单!L54="旷考",成绩单!L54="休学"),0,IF(OR(AND($F54&lt;1,成绩单!L54&gt;=90),AND($F54=1,成绩单!L54&gt;=85),AND($F54&gt;1,成绩单!L54&gt;=80)),0.5,0))</f>
        <v>0</v>
      </c>
      <c r="M54" s="18">
        <f>IF(OR(成绩单!M54="作弊",成绩单!M54="请假",成绩单!M54="旷考",成绩单!M54="休学"),0,IF(OR(AND($F54&lt;1,成绩单!M54&gt;=90),AND($F54=1,成绩单!M54&gt;=85),AND($F54&gt;1,成绩单!M54&gt;=80)),0.5,0))</f>
        <v>0</v>
      </c>
      <c r="N54" s="18">
        <f>IF(OR(成绩单!N54="作弊",成绩单!N54="请假",成绩单!N54="旷考",成绩单!N54="休学"),0,IF(OR(AND($F54&lt;1,成绩单!N54&gt;=90),AND($F54=1,成绩单!N54&gt;=85),AND($F54&gt;1,成绩单!N54&gt;=80)),0.5,0))</f>
        <v>0</v>
      </c>
      <c r="O54" s="18">
        <f>IF(OR(成绩单!O54="作弊",成绩单!O54="请假",成绩单!O54="旷考",成绩单!O54="休学"),0,IF(OR(AND($F54&lt;1,成绩单!O54&gt;=90),AND($F54=1,成绩单!O54&gt;=85),AND($F54&gt;1,成绩单!O54&gt;=80)),0.5,0))</f>
        <v>0</v>
      </c>
      <c r="P54" s="18">
        <f>IF(OR(成绩单!P54="作弊",成绩单!P54="请假",成绩单!P54="旷考",成绩单!P54="休学"),0,IF(OR(AND($F54&lt;1,成绩单!P54&gt;=90),AND($F54=1,成绩单!P54&gt;=85),AND($F54&gt;1,成绩单!P54&gt;=80)),0.5,0))</f>
        <v>0</v>
      </c>
      <c r="Q54" s="18">
        <f>IF(OR(成绩单!Q54="作弊",成绩单!Q54="请假",成绩单!Q54="旷考",成绩单!Q54="休学"),0,IF(OR(AND($F54&lt;1,成绩单!Q54&gt;=90),AND($F54=1,成绩单!Q54&gt;=85),AND($F54&gt;1,成绩单!Q54&gt;=80)),0.5,0))</f>
        <v>0</v>
      </c>
      <c r="R54" s="25">
        <f>IF(OR(成绩单!R54="作弊",成绩单!R54="请假",成绩单!R54="旷考",成绩单!R54="休学"),0,IF(OR(AND($F54&lt;1,成绩单!R54&gt;=82),AND($F54=1,成绩单!R54&gt;=80),AND($F54&gt;1,成绩单!R54&gt;=78)),3,0))</f>
        <v>0</v>
      </c>
      <c r="S54" s="25">
        <f>IF(OR(成绩单!S54="作弊",成绩单!S54="请假",成绩单!S54="旷考",成绩单!S54="休学"),0,IF(OR(AND($F54&lt;1,成绩单!S54&gt;=82),AND($F54=1,成绩单!S54&gt;=80),AND($F54&gt;1,成绩单!S54&gt;=78)),3,0))</f>
        <v>0</v>
      </c>
      <c r="T54" s="18">
        <f>IF(OR(成绩单!T54="作弊",成绩单!T54="请假",成绩单!T54="旷考",成绩单!T54="休学"),0,IF(OR(AND($F54&lt;1,成绩单!T54&gt;=90),AND($F54=1,成绩单!T54&gt;=85),AND($F54&gt;1,成绩单!T54&gt;=80)),0.5,0))</f>
        <v>0</v>
      </c>
      <c r="U54" s="18">
        <f>IF(OR(成绩单!U54="作弊",成绩单!U54="请假",成绩单!U54="旷考",成绩单!U54="休学"),0,IF(OR(AND($F54&lt;1,成绩单!U54&gt;=90),AND($F54=1,成绩单!U54&gt;=85),AND($F54&gt;1,成绩单!U54&gt;=80)),0.5,0))</f>
        <v>0</v>
      </c>
      <c r="V54" s="18">
        <f>IF(OR(成绩单!V54="作弊",成绩单!V54="请假",成绩单!V54="旷考",成绩单!V54="休学"),0,IF(OR(AND($F54&lt;1,成绩单!V54&gt;=90),AND($F54=1,成绩单!V54&gt;=85),AND($F54&gt;1,成绩单!V54&gt;=80)),0.5,0))</f>
        <v>0</v>
      </c>
      <c r="W54" s="18">
        <f>IF(OR(成绩单!W54="作弊",成绩单!W54="请假",成绩单!W54="旷考",成绩单!W54="休学"),0,IF(OR(AND($F54&lt;1,成绩单!W54&gt;=90),AND($F54=1,成绩单!W54&gt;=85),AND($F54&gt;1,成绩单!W54&gt;=80)),0.5,0))</f>
        <v>0</v>
      </c>
      <c r="X54" s="18">
        <f>IF(OR(成绩单!X54="作弊",成绩单!X54="请假",成绩单!X54="旷考",成绩单!X54="休学"),0,IF(OR(AND($F54&lt;1,成绩单!X54&gt;=90),AND($F54=1,成绩单!X54&gt;=85),AND($F54&gt;1,成绩单!X54&gt;=80)),0.5,0))</f>
        <v>0</v>
      </c>
      <c r="Y54" s="18">
        <f>IF(OR(成绩单!Y54="作弊",成绩单!Y54="请假",成绩单!Y54="旷考",成绩单!Y54="休学"),0,IF(OR(AND($F54&lt;1,成绩单!Y54&gt;=90),AND($F54=1,成绩单!Y54&gt;=85),AND($F54&gt;1,成绩单!Y54&gt;=80)),0.5,0))</f>
        <v>0</v>
      </c>
      <c r="Z54" s="18">
        <f>IF(OR(成绩单!Z54="作弊",成绩单!Z54="请假",成绩单!Z54="旷考",成绩单!Z54="休学"),0,IF(OR(AND($F54&lt;1,成绩单!Z54&gt;=90),AND($F54=1,成绩单!Z54&gt;=85),AND($F54&gt;1,成绩单!Z54&gt;=80)),0.5,0))</f>
        <v>0</v>
      </c>
      <c r="AA54" s="18">
        <f>IF(OR(成绩单!AA54="作弊",成绩单!AA54="请假",成绩单!AA54="旷考",成绩单!AA54="休学"),0,IF(OR(AND($F54&lt;1,成绩单!AA54&gt;=90),AND($F54=1,成绩单!AA54&gt;=85),AND($F54&gt;1,成绩单!AA54&gt;=80)),0.5,0))</f>
        <v>0</v>
      </c>
      <c r="AB54" s="25">
        <f>IF(OR(成绩单!AB54="作弊",成绩单!AB54="请假",成绩单!AB54="旷考",成绩单!AB54="休学"),0,IF(OR(AND($F54&lt;1,成绩单!AB54&gt;=85),AND($F54=1,成绩单!AB54&gt;=82),AND($F54&gt;1,成绩单!AB54&gt;=80)),3,0))</f>
        <v>0</v>
      </c>
      <c r="AC54" s="25">
        <f>IF(OR(成绩单!AC54="作弊",成绩单!AC54="请假",成绩单!AC54="旷考",成绩单!AC54="休学"),0,IF(OR(AND($F54&lt;1,成绩单!AC54&gt;=85),AND($F54=1,成绩单!AC54&gt;=82),AND($F54&gt;1,成绩单!AC54&gt;=80)),3,0))</f>
        <v>0</v>
      </c>
      <c r="AD54" s="18">
        <f>IF(OR(成绩单!AD54="作弊",成绩单!AD54="请假",成绩单!AD54="旷考",成绩单!AD54="休学"),0,IF(OR(AND($F54&lt;1,成绩单!AD54&gt;=90),AND($F54=1,成绩单!AD54&gt;=85),AND($F54&gt;1,成绩单!AD54&gt;=80)),0.5,0))</f>
        <v>0</v>
      </c>
      <c r="AE54" s="18">
        <f>IF(OR(成绩单!AE54="作弊",成绩单!AE54="请假",成绩单!AE54="旷考",成绩单!AE54="休学"),0,IF(OR(AND($F54&lt;1,成绩单!AE54&gt;=90),AND($F54=1,成绩单!AE54&gt;=85),AND($F54&gt;1,成绩单!AE54&gt;=80)),0.5,0))</f>
        <v>0</v>
      </c>
      <c r="AF54" s="18">
        <f>IF(OR(成绩单!AF54="作弊",成绩单!AF54="请假",成绩单!AF54="旷考",成绩单!AF54="休学"),0,IF(OR(AND($F54&lt;1,成绩单!AF54&gt;=90),AND($F54=1,成绩单!AF54&gt;=85),AND($F54&gt;1,成绩单!AF54&gt;=80)),0.5,0))</f>
        <v>0</v>
      </c>
      <c r="AG54" s="18">
        <f>IF(OR(成绩单!AG54="作弊",成绩单!AG54="请假",成绩单!AG54="旷考",成绩单!AG54="休学"),0,IF(OR(AND($F54&lt;1,成绩单!AG54&gt;=90),AND($F54=1,成绩单!AG54&gt;=85),AND($F54&gt;1,成绩单!AG54&gt;=80)),0.5,0))</f>
        <v>0</v>
      </c>
      <c r="AH54" s="18">
        <f>IF(OR(成绩单!AH54="作弊",成绩单!AH54="请假",成绩单!AH54="旷考",成绩单!AH54="休学"),0,IF(OR(AND($F54&lt;1,成绩单!AH54&gt;=90),AND($F54=1,成绩单!AH54&gt;=85),AND($F54&gt;1,成绩单!AH54&gt;=80)),0.5,0))</f>
        <v>0</v>
      </c>
      <c r="AI54" s="18">
        <f>IF(OR(成绩单!AI54="作弊",成绩单!AI54="请假",成绩单!AI54="旷考",成绩单!AI54="休学"),0,IF(OR(AND($F54&lt;1,成绩单!AI54&gt;=90),AND($F54=1,成绩单!AI54&gt;=85),AND($F54&gt;1,成绩单!AI54&gt;=80)),0.5,0))</f>
        <v>0</v>
      </c>
      <c r="AJ54" s="18">
        <f>IF(OR(成绩单!AJ54="作弊",成绩单!AJ54="请假",成绩单!AJ54="旷考",成绩单!AJ54="休学"),0,IF(OR(AND($F54&lt;1,成绩单!AJ54&gt;=90),AND($F54=1,成绩单!AJ54&gt;=85),AND($F54&gt;1,成绩单!AJ54&gt;=80)),0.5,0))</f>
        <v>0</v>
      </c>
      <c r="AK54" s="18">
        <f>IF(OR(成绩单!AK54="作弊",成绩单!AK54="请假",成绩单!AK54="旷考",成绩单!AK54="休学"),0,IF(OR(AND($F54&lt;1,成绩单!AK54&gt;=90),AND($F54=1,成绩单!AK54&gt;=85),AND($F54&gt;1,成绩单!AK54&gt;=80)),0.5,0))</f>
        <v>0</v>
      </c>
      <c r="AL54" s="18">
        <f>IF(OR(成绩单!AL54="作弊",成绩单!AL54="请假",成绩单!AL54="旷考",成绩单!AL54="休学"),0,IF(OR(AND($F54&lt;1,成绩单!AL54&gt;=90),AND($F54=1,成绩单!AL54&gt;=85),AND($F54&gt;1,成绩单!AL54&gt;=80)),0.5,0))</f>
        <v>0</v>
      </c>
      <c r="AM54" s="18">
        <f>IF(OR(成绩单!AM54="作弊",成绩单!AM54="请假",成绩单!AM54="旷考",成绩单!AM54="休学"),0,IF(OR(AND($F54&lt;1,成绩单!AM54&gt;=90),AND($F54=1,成绩单!AM54&gt;=85),AND($F54&gt;1,成绩单!AM54&gt;=80)),0.5,0))</f>
        <v>0</v>
      </c>
      <c r="AN54" s="18"/>
      <c r="AO54" s="18"/>
      <c r="AP54" s="30"/>
      <c r="AQ54" s="30"/>
    </row>
    <row r="55" ht="18.75" customHeight="1" spans="1:43">
      <c r="A55" s="17"/>
      <c r="B55" s="18"/>
      <c r="C55" s="18"/>
      <c r="D55" s="18">
        <f t="shared" si="7"/>
        <v>0</v>
      </c>
      <c r="E55" s="18">
        <f t="shared" si="8"/>
        <v>0</v>
      </c>
      <c r="F55" s="18">
        <f>成绩单!F55</f>
        <v>0</v>
      </c>
      <c r="G55" s="18">
        <f>成绩单!G55</f>
        <v>0</v>
      </c>
      <c r="H55" s="18">
        <f>IF(OR(成绩单!H55="作弊",成绩单!H55="请假",成绩单!H55="旷考",成绩单!H55="休学"),0,IF(OR(AND($F55&lt;1,成绩单!H55&gt;=90),AND($F55=1,成绩单!H55&gt;=85),AND($F55&gt;1,成绩单!H55&gt;=80)),0.5,0))</f>
        <v>0</v>
      </c>
      <c r="I55" s="18">
        <f>IF(OR(成绩单!I55="作弊",成绩单!I55="请假",成绩单!I55="旷考",成绩单!I55="休学"),0,IF(OR(AND($F55&lt;1,成绩单!I55&gt;=90),AND($F55=1,成绩单!I55&gt;=85),AND($F55&gt;1,成绩单!I55&gt;=80)),0.5,0))</f>
        <v>0</v>
      </c>
      <c r="J55" s="25">
        <f>IF(OR(成绩单!J55="作弊",成绩单!J55="请假",成绩单!J55="旷考",成绩单!J55="休学"),0,IF(OR(AND($F55&lt;1,成绩单!J55&gt;=80),AND($F55=1,成绩单!J55&gt;=77.5),AND($F55&gt;1,成绩单!J55&gt;=75)),3,0))</f>
        <v>0</v>
      </c>
      <c r="K55" s="25">
        <f>IF(OR(成绩单!K55="作弊",成绩单!K55="请假",成绩单!K55="旷考",成绩单!K55="休学"),0,IF(OR(AND($F55&lt;1,成绩单!K55&gt;=80),AND($F55=1,成绩单!K55&gt;=77.5),AND($F55&gt;1,成绩单!K55&gt;=75)),3,0))</f>
        <v>0</v>
      </c>
      <c r="L55" s="18">
        <f>IF(OR(成绩单!L55="作弊",成绩单!L55="请假",成绩单!L55="旷考",成绩单!L55="休学"),0,IF(OR(AND($F55&lt;1,成绩单!L55&gt;=90),AND($F55=1,成绩单!L55&gt;=85),AND($F55&gt;1,成绩单!L55&gt;=80)),0.5,0))</f>
        <v>0</v>
      </c>
      <c r="M55" s="18">
        <f>IF(OR(成绩单!M55="作弊",成绩单!M55="请假",成绩单!M55="旷考",成绩单!M55="休学"),0,IF(OR(AND($F55&lt;1,成绩单!M55&gt;=90),AND($F55=1,成绩单!M55&gt;=85),AND($F55&gt;1,成绩单!M55&gt;=80)),0.5,0))</f>
        <v>0</v>
      </c>
      <c r="N55" s="18">
        <f>IF(OR(成绩单!N55="作弊",成绩单!N55="请假",成绩单!N55="旷考",成绩单!N55="休学"),0,IF(OR(AND($F55&lt;1,成绩单!N55&gt;=90),AND($F55=1,成绩单!N55&gt;=85),AND($F55&gt;1,成绩单!N55&gt;=80)),0.5,0))</f>
        <v>0</v>
      </c>
      <c r="O55" s="18">
        <f>IF(OR(成绩单!O55="作弊",成绩单!O55="请假",成绩单!O55="旷考",成绩单!O55="休学"),0,IF(OR(AND($F55&lt;1,成绩单!O55&gt;=90),AND($F55=1,成绩单!O55&gt;=85),AND($F55&gt;1,成绩单!O55&gt;=80)),0.5,0))</f>
        <v>0</v>
      </c>
      <c r="P55" s="18">
        <f>IF(OR(成绩单!P55="作弊",成绩单!P55="请假",成绩单!P55="旷考",成绩单!P55="休学"),0,IF(OR(AND($F55&lt;1,成绩单!P55&gt;=90),AND($F55=1,成绩单!P55&gt;=85),AND($F55&gt;1,成绩单!P55&gt;=80)),0.5,0))</f>
        <v>0</v>
      </c>
      <c r="Q55" s="18">
        <f>IF(OR(成绩单!Q55="作弊",成绩单!Q55="请假",成绩单!Q55="旷考",成绩单!Q55="休学"),0,IF(OR(AND($F55&lt;1,成绩单!Q55&gt;=90),AND($F55=1,成绩单!Q55&gt;=85),AND($F55&gt;1,成绩单!Q55&gt;=80)),0.5,0))</f>
        <v>0</v>
      </c>
      <c r="R55" s="25">
        <f>IF(OR(成绩单!R55="作弊",成绩单!R55="请假",成绩单!R55="旷考",成绩单!R55="休学"),0,IF(OR(AND($F55&lt;1,成绩单!R55&gt;=82),AND($F55=1,成绩单!R55&gt;=80),AND($F55&gt;1,成绩单!R55&gt;=78)),3,0))</f>
        <v>0</v>
      </c>
      <c r="S55" s="25">
        <f>IF(OR(成绩单!S55="作弊",成绩单!S55="请假",成绩单!S55="旷考",成绩单!S55="休学"),0,IF(OR(AND($F55&lt;1,成绩单!S55&gt;=82),AND($F55=1,成绩单!S55&gt;=80),AND($F55&gt;1,成绩单!S55&gt;=78)),3,0))</f>
        <v>0</v>
      </c>
      <c r="T55" s="18">
        <f>IF(OR(成绩单!T55="作弊",成绩单!T55="请假",成绩单!T55="旷考",成绩单!T55="休学"),0,IF(OR(AND($F55&lt;1,成绩单!T55&gt;=90),AND($F55=1,成绩单!T55&gt;=85),AND($F55&gt;1,成绩单!T55&gt;=80)),0.5,0))</f>
        <v>0</v>
      </c>
      <c r="U55" s="18">
        <f>IF(OR(成绩单!U55="作弊",成绩单!U55="请假",成绩单!U55="旷考",成绩单!U55="休学"),0,IF(OR(AND($F55&lt;1,成绩单!U55&gt;=90),AND($F55=1,成绩单!U55&gt;=85),AND($F55&gt;1,成绩单!U55&gt;=80)),0.5,0))</f>
        <v>0</v>
      </c>
      <c r="V55" s="18">
        <f>IF(OR(成绩单!V55="作弊",成绩单!V55="请假",成绩单!V55="旷考",成绩单!V55="休学"),0,IF(OR(AND($F55&lt;1,成绩单!V55&gt;=90),AND($F55=1,成绩单!V55&gt;=85),AND($F55&gt;1,成绩单!V55&gt;=80)),0.5,0))</f>
        <v>0</v>
      </c>
      <c r="W55" s="18">
        <f>IF(OR(成绩单!W55="作弊",成绩单!W55="请假",成绩单!W55="旷考",成绩单!W55="休学"),0,IF(OR(AND($F55&lt;1,成绩单!W55&gt;=90),AND($F55=1,成绩单!W55&gt;=85),AND($F55&gt;1,成绩单!W55&gt;=80)),0.5,0))</f>
        <v>0</v>
      </c>
      <c r="X55" s="18">
        <f>IF(OR(成绩单!X55="作弊",成绩单!X55="请假",成绩单!X55="旷考",成绩单!X55="休学"),0,IF(OR(AND($F55&lt;1,成绩单!X55&gt;=90),AND($F55=1,成绩单!X55&gt;=85),AND($F55&gt;1,成绩单!X55&gt;=80)),0.5,0))</f>
        <v>0</v>
      </c>
      <c r="Y55" s="18">
        <f>IF(OR(成绩单!Y55="作弊",成绩单!Y55="请假",成绩单!Y55="旷考",成绩单!Y55="休学"),0,IF(OR(AND($F55&lt;1,成绩单!Y55&gt;=90),AND($F55=1,成绩单!Y55&gt;=85),AND($F55&gt;1,成绩单!Y55&gt;=80)),0.5,0))</f>
        <v>0</v>
      </c>
      <c r="Z55" s="18">
        <f>IF(OR(成绩单!Z55="作弊",成绩单!Z55="请假",成绩单!Z55="旷考",成绩单!Z55="休学"),0,IF(OR(AND($F55&lt;1,成绩单!Z55&gt;=90),AND($F55=1,成绩单!Z55&gt;=85),AND($F55&gt;1,成绩单!Z55&gt;=80)),0.5,0))</f>
        <v>0</v>
      </c>
      <c r="AA55" s="18">
        <f>IF(OR(成绩单!AA55="作弊",成绩单!AA55="请假",成绩单!AA55="旷考",成绩单!AA55="休学"),0,IF(OR(AND($F55&lt;1,成绩单!AA55&gt;=90),AND($F55=1,成绩单!AA55&gt;=85),AND($F55&gt;1,成绩单!AA55&gt;=80)),0.5,0))</f>
        <v>0</v>
      </c>
      <c r="AB55" s="25">
        <f>IF(OR(成绩单!AB55="作弊",成绩单!AB55="请假",成绩单!AB55="旷考",成绩单!AB55="休学"),0,IF(OR(AND($F55&lt;1,成绩单!AB55&gt;=85),AND($F55=1,成绩单!AB55&gt;=82),AND($F55&gt;1,成绩单!AB55&gt;=80)),3,0))</f>
        <v>0</v>
      </c>
      <c r="AC55" s="25">
        <f>IF(OR(成绩单!AC55="作弊",成绩单!AC55="请假",成绩单!AC55="旷考",成绩单!AC55="休学"),0,IF(OR(AND($F55&lt;1,成绩单!AC55&gt;=85),AND($F55=1,成绩单!AC55&gt;=82),AND($F55&gt;1,成绩单!AC55&gt;=80)),3,0))</f>
        <v>0</v>
      </c>
      <c r="AD55" s="18">
        <f>IF(OR(成绩单!AD55="作弊",成绩单!AD55="请假",成绩单!AD55="旷考",成绩单!AD55="休学"),0,IF(OR(AND($F55&lt;1,成绩单!AD55&gt;=90),AND($F55=1,成绩单!AD55&gt;=85),AND($F55&gt;1,成绩单!AD55&gt;=80)),0.5,0))</f>
        <v>0</v>
      </c>
      <c r="AE55" s="18">
        <f>IF(OR(成绩单!AE55="作弊",成绩单!AE55="请假",成绩单!AE55="旷考",成绩单!AE55="休学"),0,IF(OR(AND($F55&lt;1,成绩单!AE55&gt;=90),AND($F55=1,成绩单!AE55&gt;=85),AND($F55&gt;1,成绩单!AE55&gt;=80)),0.5,0))</f>
        <v>0</v>
      </c>
      <c r="AF55" s="18">
        <f>IF(OR(成绩单!AF55="作弊",成绩单!AF55="请假",成绩单!AF55="旷考",成绩单!AF55="休学"),0,IF(OR(AND($F55&lt;1,成绩单!AF55&gt;=90),AND($F55=1,成绩单!AF55&gt;=85),AND($F55&gt;1,成绩单!AF55&gt;=80)),0.5,0))</f>
        <v>0</v>
      </c>
      <c r="AG55" s="18">
        <f>IF(OR(成绩单!AG55="作弊",成绩单!AG55="请假",成绩单!AG55="旷考",成绩单!AG55="休学"),0,IF(OR(AND($F55&lt;1,成绩单!AG55&gt;=90),AND($F55=1,成绩单!AG55&gt;=85),AND($F55&gt;1,成绩单!AG55&gt;=80)),0.5,0))</f>
        <v>0</v>
      </c>
      <c r="AH55" s="18">
        <f>IF(OR(成绩单!AH55="作弊",成绩单!AH55="请假",成绩单!AH55="旷考",成绩单!AH55="休学"),0,IF(OR(AND($F55&lt;1,成绩单!AH55&gt;=90),AND($F55=1,成绩单!AH55&gt;=85),AND($F55&gt;1,成绩单!AH55&gt;=80)),0.5,0))</f>
        <v>0</v>
      </c>
      <c r="AI55" s="18">
        <f>IF(OR(成绩单!AI55="作弊",成绩单!AI55="请假",成绩单!AI55="旷考",成绩单!AI55="休学"),0,IF(OR(AND($F55&lt;1,成绩单!AI55&gt;=90),AND($F55=1,成绩单!AI55&gt;=85),AND($F55&gt;1,成绩单!AI55&gt;=80)),0.5,0))</f>
        <v>0</v>
      </c>
      <c r="AJ55" s="18">
        <f>IF(OR(成绩单!AJ55="作弊",成绩单!AJ55="请假",成绩单!AJ55="旷考",成绩单!AJ55="休学"),0,IF(OR(AND($F55&lt;1,成绩单!AJ55&gt;=90),AND($F55=1,成绩单!AJ55&gt;=85),AND($F55&gt;1,成绩单!AJ55&gt;=80)),0.5,0))</f>
        <v>0</v>
      </c>
      <c r="AK55" s="18">
        <f>IF(OR(成绩单!AK55="作弊",成绩单!AK55="请假",成绩单!AK55="旷考",成绩单!AK55="休学"),0,IF(OR(AND($F55&lt;1,成绩单!AK55&gt;=90),AND($F55=1,成绩单!AK55&gt;=85),AND($F55&gt;1,成绩单!AK55&gt;=80)),0.5,0))</f>
        <v>0</v>
      </c>
      <c r="AL55" s="18">
        <f>IF(OR(成绩单!AL55="作弊",成绩单!AL55="请假",成绩单!AL55="旷考",成绩单!AL55="休学"),0,IF(OR(AND($F55&lt;1,成绩单!AL55&gt;=90),AND($F55=1,成绩单!AL55&gt;=85),AND($F55&gt;1,成绩单!AL55&gt;=80)),0.5,0))</f>
        <v>0</v>
      </c>
      <c r="AM55" s="18">
        <f>IF(OR(成绩单!AM55="作弊",成绩单!AM55="请假",成绩单!AM55="旷考",成绩单!AM55="休学"),0,IF(OR(AND($F55&lt;1,成绩单!AM55&gt;=90),AND($F55=1,成绩单!AM55&gt;=85),AND($F55&gt;1,成绩单!AM55&gt;=80)),0.5,0))</f>
        <v>0</v>
      </c>
      <c r="AN55" s="18"/>
      <c r="AO55" s="18"/>
      <c r="AP55" s="30"/>
      <c r="AQ55" s="30"/>
    </row>
    <row r="56" ht="18.75" customHeight="1" spans="1:43">
      <c r="A56" s="17"/>
      <c r="B56" s="18"/>
      <c r="C56" s="18"/>
      <c r="D56" s="18">
        <f t="shared" si="7"/>
        <v>0</v>
      </c>
      <c r="E56" s="18">
        <f t="shared" si="8"/>
        <v>0</v>
      </c>
      <c r="F56" s="18">
        <f>成绩单!F56</f>
        <v>0</v>
      </c>
      <c r="G56" s="18">
        <f>成绩单!G56</f>
        <v>0</v>
      </c>
      <c r="H56" s="18">
        <f>IF(OR(成绩单!H56="作弊",成绩单!H56="请假",成绩单!H56="旷考",成绩单!H56="休学"),0,IF(OR(AND($F56&lt;1,成绩单!H56&gt;=90),AND($F56=1,成绩单!H56&gt;=85),AND($F56&gt;1,成绩单!H56&gt;=80)),0.5,0))</f>
        <v>0</v>
      </c>
      <c r="I56" s="18">
        <f>IF(OR(成绩单!I56="作弊",成绩单!I56="请假",成绩单!I56="旷考",成绩单!I56="休学"),0,IF(OR(AND($F56&lt;1,成绩单!I56&gt;=90),AND($F56=1,成绩单!I56&gt;=85),AND($F56&gt;1,成绩单!I56&gt;=80)),0.5,0))</f>
        <v>0</v>
      </c>
      <c r="J56" s="25">
        <f>IF(OR(成绩单!J56="作弊",成绩单!J56="请假",成绩单!J56="旷考",成绩单!J56="休学"),0,IF(OR(AND($F56&lt;1,成绩单!J56&gt;=80),AND($F56=1,成绩单!J56&gt;=77.5),AND($F56&gt;1,成绩单!J56&gt;=75)),3,0))</f>
        <v>0</v>
      </c>
      <c r="K56" s="25">
        <f>IF(OR(成绩单!K56="作弊",成绩单!K56="请假",成绩单!K56="旷考",成绩单!K56="休学"),0,IF(OR(AND($F56&lt;1,成绩单!K56&gt;=80),AND($F56=1,成绩单!K56&gt;=77.5),AND($F56&gt;1,成绩单!K56&gt;=75)),3,0))</f>
        <v>0</v>
      </c>
      <c r="L56" s="18">
        <f>IF(OR(成绩单!L56="作弊",成绩单!L56="请假",成绩单!L56="旷考",成绩单!L56="休学"),0,IF(OR(AND($F56&lt;1,成绩单!L56&gt;=90),AND($F56=1,成绩单!L56&gt;=85),AND($F56&gt;1,成绩单!L56&gt;=80)),0.5,0))</f>
        <v>0</v>
      </c>
      <c r="M56" s="18">
        <f>IF(OR(成绩单!M56="作弊",成绩单!M56="请假",成绩单!M56="旷考",成绩单!M56="休学"),0,IF(OR(AND($F56&lt;1,成绩单!M56&gt;=90),AND($F56=1,成绩单!M56&gt;=85),AND($F56&gt;1,成绩单!M56&gt;=80)),0.5,0))</f>
        <v>0</v>
      </c>
      <c r="N56" s="18">
        <f>IF(OR(成绩单!N56="作弊",成绩单!N56="请假",成绩单!N56="旷考",成绩单!N56="休学"),0,IF(OR(AND($F56&lt;1,成绩单!N56&gt;=90),AND($F56=1,成绩单!N56&gt;=85),AND($F56&gt;1,成绩单!N56&gt;=80)),0.5,0))</f>
        <v>0</v>
      </c>
      <c r="O56" s="18">
        <f>IF(OR(成绩单!O56="作弊",成绩单!O56="请假",成绩单!O56="旷考",成绩单!O56="休学"),0,IF(OR(AND($F56&lt;1,成绩单!O56&gt;=90),AND($F56=1,成绩单!O56&gt;=85),AND($F56&gt;1,成绩单!O56&gt;=80)),0.5,0))</f>
        <v>0</v>
      </c>
      <c r="P56" s="18">
        <f>IF(OR(成绩单!P56="作弊",成绩单!P56="请假",成绩单!P56="旷考",成绩单!P56="休学"),0,IF(OR(AND($F56&lt;1,成绩单!P56&gt;=90),AND($F56=1,成绩单!P56&gt;=85),AND($F56&gt;1,成绩单!P56&gt;=80)),0.5,0))</f>
        <v>0</v>
      </c>
      <c r="Q56" s="18">
        <f>IF(OR(成绩单!Q56="作弊",成绩单!Q56="请假",成绩单!Q56="旷考",成绩单!Q56="休学"),0,IF(OR(AND($F56&lt;1,成绩单!Q56&gt;=90),AND($F56=1,成绩单!Q56&gt;=85),AND($F56&gt;1,成绩单!Q56&gt;=80)),0.5,0))</f>
        <v>0</v>
      </c>
      <c r="R56" s="25">
        <f>IF(OR(成绩单!R56="作弊",成绩单!R56="请假",成绩单!R56="旷考",成绩单!R56="休学"),0,IF(OR(AND($F56&lt;1,成绩单!R56&gt;=82),AND($F56=1,成绩单!R56&gt;=80),AND($F56&gt;1,成绩单!R56&gt;=78)),3,0))</f>
        <v>0</v>
      </c>
      <c r="S56" s="25">
        <f>IF(OR(成绩单!S56="作弊",成绩单!S56="请假",成绩单!S56="旷考",成绩单!S56="休学"),0,IF(OR(AND($F56&lt;1,成绩单!S56&gt;=82),AND($F56=1,成绩单!S56&gt;=80),AND($F56&gt;1,成绩单!S56&gt;=78)),3,0))</f>
        <v>0</v>
      </c>
      <c r="T56" s="18">
        <f>IF(OR(成绩单!T56="作弊",成绩单!T56="请假",成绩单!T56="旷考",成绩单!T56="休学"),0,IF(OR(AND($F56&lt;1,成绩单!T56&gt;=90),AND($F56=1,成绩单!T56&gt;=85),AND($F56&gt;1,成绩单!T56&gt;=80)),0.5,0))</f>
        <v>0</v>
      </c>
      <c r="U56" s="18">
        <f>IF(OR(成绩单!U56="作弊",成绩单!U56="请假",成绩单!U56="旷考",成绩单!U56="休学"),0,IF(OR(AND($F56&lt;1,成绩单!U56&gt;=90),AND($F56=1,成绩单!U56&gt;=85),AND($F56&gt;1,成绩单!U56&gt;=80)),0.5,0))</f>
        <v>0</v>
      </c>
      <c r="V56" s="18">
        <f>IF(OR(成绩单!V56="作弊",成绩单!V56="请假",成绩单!V56="旷考",成绩单!V56="休学"),0,IF(OR(AND($F56&lt;1,成绩单!V56&gt;=90),AND($F56=1,成绩单!V56&gt;=85),AND($F56&gt;1,成绩单!V56&gt;=80)),0.5,0))</f>
        <v>0</v>
      </c>
      <c r="W56" s="18">
        <f>IF(OR(成绩单!W56="作弊",成绩单!W56="请假",成绩单!W56="旷考",成绩单!W56="休学"),0,IF(OR(AND($F56&lt;1,成绩单!W56&gt;=90),AND($F56=1,成绩单!W56&gt;=85),AND($F56&gt;1,成绩单!W56&gt;=80)),0.5,0))</f>
        <v>0</v>
      </c>
      <c r="X56" s="18">
        <f>IF(OR(成绩单!X56="作弊",成绩单!X56="请假",成绩单!X56="旷考",成绩单!X56="休学"),0,IF(OR(AND($F56&lt;1,成绩单!X56&gt;=90),AND($F56=1,成绩单!X56&gt;=85),AND($F56&gt;1,成绩单!X56&gt;=80)),0.5,0))</f>
        <v>0</v>
      </c>
      <c r="Y56" s="18">
        <f>IF(OR(成绩单!Y56="作弊",成绩单!Y56="请假",成绩单!Y56="旷考",成绩单!Y56="休学"),0,IF(OR(AND($F56&lt;1,成绩单!Y56&gt;=90),AND($F56=1,成绩单!Y56&gt;=85),AND($F56&gt;1,成绩单!Y56&gt;=80)),0.5,0))</f>
        <v>0</v>
      </c>
      <c r="Z56" s="18">
        <f>IF(OR(成绩单!Z56="作弊",成绩单!Z56="请假",成绩单!Z56="旷考",成绩单!Z56="休学"),0,IF(OR(AND($F56&lt;1,成绩单!Z56&gt;=90),AND($F56=1,成绩单!Z56&gt;=85),AND($F56&gt;1,成绩单!Z56&gt;=80)),0.5,0))</f>
        <v>0</v>
      </c>
      <c r="AA56" s="18">
        <f>IF(OR(成绩单!AA56="作弊",成绩单!AA56="请假",成绩单!AA56="旷考",成绩单!AA56="休学"),0,IF(OR(AND($F56&lt;1,成绩单!AA56&gt;=90),AND($F56=1,成绩单!AA56&gt;=85),AND($F56&gt;1,成绩单!AA56&gt;=80)),0.5,0))</f>
        <v>0</v>
      </c>
      <c r="AB56" s="25">
        <f>IF(OR(成绩单!AB56="作弊",成绩单!AB56="请假",成绩单!AB56="旷考",成绩单!AB56="休学"),0,IF(OR(AND($F56&lt;1,成绩单!AB56&gt;=85),AND($F56=1,成绩单!AB56&gt;=82),AND($F56&gt;1,成绩单!AB56&gt;=80)),3,0))</f>
        <v>0</v>
      </c>
      <c r="AC56" s="25">
        <f>IF(OR(成绩单!AC56="作弊",成绩单!AC56="请假",成绩单!AC56="旷考",成绩单!AC56="休学"),0,IF(OR(AND($F56&lt;1,成绩单!AC56&gt;=85),AND($F56=1,成绩单!AC56&gt;=82),AND($F56&gt;1,成绩单!AC56&gt;=80)),3,0))</f>
        <v>0</v>
      </c>
      <c r="AD56" s="18">
        <f>IF(OR(成绩单!AD56="作弊",成绩单!AD56="请假",成绩单!AD56="旷考",成绩单!AD56="休学"),0,IF(OR(AND($F56&lt;1,成绩单!AD56&gt;=90),AND($F56=1,成绩单!AD56&gt;=85),AND($F56&gt;1,成绩单!AD56&gt;=80)),0.5,0))</f>
        <v>0</v>
      </c>
      <c r="AE56" s="18">
        <f>IF(OR(成绩单!AE56="作弊",成绩单!AE56="请假",成绩单!AE56="旷考",成绩单!AE56="休学"),0,IF(OR(AND($F56&lt;1,成绩单!AE56&gt;=90),AND($F56=1,成绩单!AE56&gt;=85),AND($F56&gt;1,成绩单!AE56&gt;=80)),0.5,0))</f>
        <v>0</v>
      </c>
      <c r="AF56" s="18">
        <f>IF(OR(成绩单!AF56="作弊",成绩单!AF56="请假",成绩单!AF56="旷考",成绩单!AF56="休学"),0,IF(OR(AND($F56&lt;1,成绩单!AF56&gt;=90),AND($F56=1,成绩单!AF56&gt;=85),AND($F56&gt;1,成绩单!AF56&gt;=80)),0.5,0))</f>
        <v>0</v>
      </c>
      <c r="AG56" s="18">
        <f>IF(OR(成绩单!AG56="作弊",成绩单!AG56="请假",成绩单!AG56="旷考",成绩单!AG56="休学"),0,IF(OR(AND($F56&lt;1,成绩单!AG56&gt;=90),AND($F56=1,成绩单!AG56&gt;=85),AND($F56&gt;1,成绩单!AG56&gt;=80)),0.5,0))</f>
        <v>0</v>
      </c>
      <c r="AH56" s="18">
        <f>IF(OR(成绩单!AH56="作弊",成绩单!AH56="请假",成绩单!AH56="旷考",成绩单!AH56="休学"),0,IF(OR(AND($F56&lt;1,成绩单!AH56&gt;=90),AND($F56=1,成绩单!AH56&gt;=85),AND($F56&gt;1,成绩单!AH56&gt;=80)),0.5,0))</f>
        <v>0</v>
      </c>
      <c r="AI56" s="18">
        <f>IF(OR(成绩单!AI56="作弊",成绩单!AI56="请假",成绩单!AI56="旷考",成绩单!AI56="休学"),0,IF(OR(AND($F56&lt;1,成绩单!AI56&gt;=90),AND($F56=1,成绩单!AI56&gt;=85),AND($F56&gt;1,成绩单!AI56&gt;=80)),0.5,0))</f>
        <v>0</v>
      </c>
      <c r="AJ56" s="18">
        <f>IF(OR(成绩单!AJ56="作弊",成绩单!AJ56="请假",成绩单!AJ56="旷考",成绩单!AJ56="休学"),0,IF(OR(AND($F56&lt;1,成绩单!AJ56&gt;=90),AND($F56=1,成绩单!AJ56&gt;=85),AND($F56&gt;1,成绩单!AJ56&gt;=80)),0.5,0))</f>
        <v>0</v>
      </c>
      <c r="AK56" s="18">
        <f>IF(OR(成绩单!AK56="作弊",成绩单!AK56="请假",成绩单!AK56="旷考",成绩单!AK56="休学"),0,IF(OR(AND($F56&lt;1,成绩单!AK56&gt;=90),AND($F56=1,成绩单!AK56&gt;=85),AND($F56&gt;1,成绩单!AK56&gt;=80)),0.5,0))</f>
        <v>0</v>
      </c>
      <c r="AL56" s="18">
        <f>IF(OR(成绩单!AL56="作弊",成绩单!AL56="请假",成绩单!AL56="旷考",成绩单!AL56="休学"),0,IF(OR(AND($F56&lt;1,成绩单!AL56&gt;=90),AND($F56=1,成绩单!AL56&gt;=85),AND($F56&gt;1,成绩单!AL56&gt;=80)),0.5,0))</f>
        <v>0</v>
      </c>
      <c r="AM56" s="18">
        <f>IF(OR(成绩单!AM56="作弊",成绩单!AM56="请假",成绩单!AM56="旷考",成绩单!AM56="休学"),0,IF(OR(AND($F56&lt;1,成绩单!AM56&gt;=90),AND($F56=1,成绩单!AM56&gt;=85),AND($F56&gt;1,成绩单!AM56&gt;=80)),0.5,0))</f>
        <v>0</v>
      </c>
      <c r="AN56" s="18"/>
      <c r="AO56" s="18"/>
      <c r="AP56" s="30"/>
      <c r="AQ56" s="30"/>
    </row>
    <row r="57" s="1" customFormat="1" ht="18.75" customHeight="1" spans="1:203">
      <c r="A57" s="17"/>
      <c r="B57" s="18" t="s">
        <v>26</v>
      </c>
      <c r="C57" s="18"/>
      <c r="D57" s="18">
        <f t="shared" si="7"/>
        <v>0</v>
      </c>
      <c r="E57" s="18">
        <f t="shared" si="8"/>
        <v>0</v>
      </c>
      <c r="F57" s="19">
        <f>MAX(F51:F56)</f>
        <v>0</v>
      </c>
      <c r="G57" s="18">
        <f>成绩单!G57</f>
        <v>0</v>
      </c>
      <c r="H57" s="18">
        <f>IF(OR(成绩单!H57="作弊",成绩单!H57="请假",成绩单!H57="旷考",成绩单!H57="休学"),0,IF(OR(AND($F57&lt;1,成绩单!H57&gt;=90),AND($F57=1,成绩单!H57&gt;=85),AND($F57&gt;1,成绩单!H57&gt;=80)),0.5,0))</f>
        <v>0</v>
      </c>
      <c r="I57" s="18">
        <f>IF(OR(成绩单!I57="作弊",成绩单!I57="请假",成绩单!I57="旷考",成绩单!I57="休学"),0,IF(OR(AND($F57&lt;1,成绩单!I57&gt;=90),AND($F57=1,成绩单!I57&gt;=85),AND($F57&gt;1,成绩单!I57&gt;=80)),0.5,0))</f>
        <v>0</v>
      </c>
      <c r="J57" s="25">
        <f>IF(OR(成绩单!J57="作弊",成绩单!J57="请假",成绩单!J57="旷考",成绩单!J57="休学"),0,IF(OR(AND($F57&lt;1,成绩单!J57&gt;=80),AND($F57=1,成绩单!J57&gt;=77.5),AND($F57&gt;1,成绩单!J57&gt;=75)),3,0))</f>
        <v>0</v>
      </c>
      <c r="K57" s="25">
        <f>IF(OR(成绩单!K57="作弊",成绩单!K57="请假",成绩单!K57="旷考",成绩单!K57="休学"),0,IF(OR(AND($F57&lt;1,成绩单!K57&gt;=80),AND($F57=1,成绩单!K57&gt;=77.5),AND($F57&gt;1,成绩单!K57&gt;=75)),3,0))</f>
        <v>0</v>
      </c>
      <c r="L57" s="18">
        <f>IF(OR(成绩单!L57="作弊",成绩单!L57="请假",成绩单!L57="旷考",成绩单!L57="休学"),0,IF(OR(AND($F57&lt;1,成绩单!L57&gt;=90),AND($F57=1,成绩单!L57&gt;=85),AND($F57&gt;1,成绩单!L57&gt;=80)),0.5,0))</f>
        <v>0</v>
      </c>
      <c r="M57" s="18">
        <f>IF(OR(成绩单!M57="作弊",成绩单!M57="请假",成绩单!M57="旷考",成绩单!M57="休学"),0,IF(OR(AND($F57&lt;1,成绩单!M57&gt;=90),AND($F57=1,成绩单!M57&gt;=85),AND($F57&gt;1,成绩单!M57&gt;=80)),0.5,0))</f>
        <v>0</v>
      </c>
      <c r="N57" s="18">
        <f>IF(OR(成绩单!N57="作弊",成绩单!N57="请假",成绩单!N57="旷考",成绩单!N57="休学"),0,IF(OR(AND($F57&lt;1,成绩单!N57&gt;=90),AND($F57=1,成绩单!N57&gt;=85),AND($F57&gt;1,成绩单!N57&gt;=80)),0.5,0))</f>
        <v>0</v>
      </c>
      <c r="O57" s="18">
        <f>IF(OR(成绩单!O57="作弊",成绩单!O57="请假",成绩单!O57="旷考",成绩单!O57="休学"),0,IF(OR(AND($F57&lt;1,成绩单!O57&gt;=90),AND($F57=1,成绩单!O57&gt;=85),AND($F57&gt;1,成绩单!O57&gt;=80)),0.5,0))</f>
        <v>0</v>
      </c>
      <c r="P57" s="18">
        <f>IF(OR(成绩单!P57="作弊",成绩单!P57="请假",成绩单!P57="旷考",成绩单!P57="休学"),0,IF(OR(AND($F57&lt;1,成绩单!P57&gt;=90),AND($F57=1,成绩单!P57&gt;=85),AND($F57&gt;1,成绩单!P57&gt;=80)),0.5,0))</f>
        <v>0</v>
      </c>
      <c r="Q57" s="18">
        <f>IF(OR(成绩单!Q57="作弊",成绩单!Q57="请假",成绩单!Q57="旷考",成绩单!Q57="休学"),0,IF(OR(AND($F57&lt;1,成绩单!Q57&gt;=90),AND($F57=1,成绩单!Q57&gt;=85),AND($F57&gt;1,成绩单!Q57&gt;=80)),0.5,0))</f>
        <v>0</v>
      </c>
      <c r="R57" s="25">
        <f>IF(OR(成绩单!R57="作弊",成绩单!R57="请假",成绩单!R57="旷考",成绩单!R57="休学"),0,IF(OR(AND($F57&lt;1,成绩单!R57&gt;=82),AND($F57=1,成绩单!R57&gt;=80),AND($F57&gt;1,成绩单!R57&gt;=78)),3,0))</f>
        <v>0</v>
      </c>
      <c r="S57" s="25">
        <f>IF(OR(成绩单!S57="作弊",成绩单!S57="请假",成绩单!S57="旷考",成绩单!S57="休学"),0,IF(OR(AND($F57&lt;1,成绩单!S57&gt;=82),AND($F57=1,成绩单!S57&gt;=80),AND($F57&gt;1,成绩单!S57&gt;=78)),3,0))</f>
        <v>0</v>
      </c>
      <c r="T57" s="18">
        <f>IF(OR(成绩单!T57="作弊",成绩单!T57="请假",成绩单!T57="旷考",成绩单!T57="休学"),0,IF(OR(AND($F57&lt;1,成绩单!T57&gt;=90),AND($F57=1,成绩单!T57&gt;=85),AND($F57&gt;1,成绩单!T57&gt;=80)),0.5,0))</f>
        <v>0</v>
      </c>
      <c r="U57" s="18">
        <f>IF(OR(成绩单!U57="作弊",成绩单!U57="请假",成绩单!U57="旷考",成绩单!U57="休学"),0,IF(OR(AND($F57&lt;1,成绩单!U57&gt;=90),AND($F57=1,成绩单!U57&gt;=85),AND($F57&gt;1,成绩单!U57&gt;=80)),0.5,0))</f>
        <v>0</v>
      </c>
      <c r="V57" s="18">
        <f>IF(OR(成绩单!V57="作弊",成绩单!V57="请假",成绩单!V57="旷考",成绩单!V57="休学"),0,IF(OR(AND($F57&lt;1,成绩单!V57&gt;=90),AND($F57=1,成绩单!V57&gt;=85),AND($F57&gt;1,成绩单!V57&gt;=80)),0.5,0))</f>
        <v>0</v>
      </c>
      <c r="W57" s="18">
        <f>IF(OR(成绩单!W57="作弊",成绩单!W57="请假",成绩单!W57="旷考",成绩单!W57="休学"),0,IF(OR(AND($F57&lt;1,成绩单!W57&gt;=90),AND($F57=1,成绩单!W57&gt;=85),AND($F57&gt;1,成绩单!W57&gt;=80)),0.5,0))</f>
        <v>0</v>
      </c>
      <c r="X57" s="18">
        <f>IF(OR(成绩单!X57="作弊",成绩单!X57="请假",成绩单!X57="旷考",成绩单!X57="休学"),0,IF(OR(AND($F57&lt;1,成绩单!X57&gt;=90),AND($F57=1,成绩单!X57&gt;=85),AND($F57&gt;1,成绩单!X57&gt;=80)),0.5,0))</f>
        <v>0</v>
      </c>
      <c r="Y57" s="18">
        <f>IF(OR(成绩单!Y57="作弊",成绩单!Y57="请假",成绩单!Y57="旷考",成绩单!Y57="休学"),0,IF(OR(AND($F57&lt;1,成绩单!Y57&gt;=90),AND($F57=1,成绩单!Y57&gt;=85),AND($F57&gt;1,成绩单!Y57&gt;=80)),0.5,0))</f>
        <v>0</v>
      </c>
      <c r="Z57" s="18">
        <f>IF(OR(成绩单!Z57="作弊",成绩单!Z57="请假",成绩单!Z57="旷考",成绩单!Z57="休学"),0,IF(OR(AND($F57&lt;1,成绩单!Z57&gt;=90),AND($F57=1,成绩单!Z57&gt;=85),AND($F57&gt;1,成绩单!Z57&gt;=80)),0.5,0))</f>
        <v>0</v>
      </c>
      <c r="AA57" s="18">
        <f>IF(OR(成绩单!AA57="作弊",成绩单!AA57="请假",成绩单!AA57="旷考",成绩单!AA57="休学"),0,IF(OR(AND($F57&lt;1,成绩单!AA57&gt;=90),AND($F57=1,成绩单!AA57&gt;=85),AND($F57&gt;1,成绩单!AA57&gt;=80)),0.5,0))</f>
        <v>0</v>
      </c>
      <c r="AB57" s="25">
        <f>IF(OR(成绩单!AB57="作弊",成绩单!AB57="请假",成绩单!AB57="旷考",成绩单!AB57="休学"),0,IF(OR(AND($F57&lt;1,成绩单!AB57&gt;=85),AND($F57=1,成绩单!AB57&gt;=82),AND($F57&gt;1,成绩单!AB57&gt;=80)),3,0))</f>
        <v>0</v>
      </c>
      <c r="AC57" s="25">
        <f>IF(OR(成绩单!AC57="作弊",成绩单!AC57="请假",成绩单!AC57="旷考",成绩单!AC57="休学"),0,IF(OR(AND($F57&lt;1,成绩单!AC57&gt;=85),AND($F57=1,成绩单!AC57&gt;=82),AND($F57&gt;1,成绩单!AC57&gt;=80)),3,0))</f>
        <v>0</v>
      </c>
      <c r="AD57" s="18">
        <f>IF(OR(成绩单!AD57="作弊",成绩单!AD57="请假",成绩单!AD57="旷考",成绩单!AD57="休学"),0,IF(OR(AND($F57&lt;1,成绩单!AD57&gt;=90),AND($F57=1,成绩单!AD57&gt;=85),AND($F57&gt;1,成绩单!AD57&gt;=80)),0.5,0))</f>
        <v>0</v>
      </c>
      <c r="AE57" s="18">
        <f>IF(OR(成绩单!AE57="作弊",成绩单!AE57="请假",成绩单!AE57="旷考",成绩单!AE57="休学"),0,IF(OR(AND($F57&lt;1,成绩单!AE57&gt;=90),AND($F57=1,成绩单!AE57&gt;=85),AND($F57&gt;1,成绩单!AE57&gt;=80)),0.5,0))</f>
        <v>0</v>
      </c>
      <c r="AF57" s="18">
        <f>IF(OR(成绩单!AF57="作弊",成绩单!AF57="请假",成绩单!AF57="旷考",成绩单!AF57="休学"),0,IF(OR(AND($F57&lt;1,成绩单!AF57&gt;=90),AND($F57=1,成绩单!AF57&gt;=85),AND($F57&gt;1,成绩单!AF57&gt;=80)),0.5,0))</f>
        <v>0</v>
      </c>
      <c r="AG57" s="18">
        <f>IF(OR(成绩单!AG57="作弊",成绩单!AG57="请假",成绩单!AG57="旷考",成绩单!AG57="休学"),0,IF(OR(AND($F57&lt;1,成绩单!AG57&gt;=90),AND($F57=1,成绩单!AG57&gt;=85),AND($F57&gt;1,成绩单!AG57&gt;=80)),0.5,0))</f>
        <v>0</v>
      </c>
      <c r="AH57" s="18">
        <f>IF(OR(成绩单!AH57="作弊",成绩单!AH57="请假",成绩单!AH57="旷考",成绩单!AH57="休学"),0,IF(OR(AND($F57&lt;1,成绩单!AH57&gt;=90),AND($F57=1,成绩单!AH57&gt;=85),AND($F57&gt;1,成绩单!AH57&gt;=80)),0.5,0))</f>
        <v>0</v>
      </c>
      <c r="AI57" s="18">
        <f>IF(OR(成绩单!AI57="作弊",成绩单!AI57="请假",成绩单!AI57="旷考",成绩单!AI57="休学"),0,IF(OR(AND($F57&lt;1,成绩单!AI57&gt;=90),AND($F57=1,成绩单!AI57&gt;=85),AND($F57&gt;1,成绩单!AI57&gt;=80)),0.5,0))</f>
        <v>0</v>
      </c>
      <c r="AJ57" s="18">
        <f>IF(OR(成绩单!AJ57="作弊",成绩单!AJ57="请假",成绩单!AJ57="旷考",成绩单!AJ57="休学"),0,IF(OR(AND($F57&lt;1,成绩单!AJ57&gt;=90),AND($F57=1,成绩单!AJ57&gt;=85),AND($F57&gt;1,成绩单!AJ57&gt;=80)),0.5,0))</f>
        <v>0</v>
      </c>
      <c r="AK57" s="18">
        <f>IF(OR(成绩单!AK57="作弊",成绩单!AK57="请假",成绩单!AK57="旷考",成绩单!AK57="休学"),0,IF(OR(AND($F57&lt;1,成绩单!AK57&gt;=90),AND($F57=1,成绩单!AK57&gt;=85),AND($F57&gt;1,成绩单!AK57&gt;=80)),0.5,0))</f>
        <v>0</v>
      </c>
      <c r="AL57" s="18">
        <f>IF(OR(成绩单!AL57="作弊",成绩单!AL57="请假",成绩单!AL57="旷考",成绩单!AL57="休学"),0,IF(OR(AND($F57&lt;1,成绩单!AL57&gt;=90),AND($F57=1,成绩单!AL57&gt;=85),AND($F57&gt;1,成绩单!AL57&gt;=80)),0.5,0))</f>
        <v>0</v>
      </c>
      <c r="AM57" s="18">
        <f>IF(OR(成绩单!AM57="作弊",成绩单!AM57="请假",成绩单!AM57="旷考",成绩单!AM57="休学"),0,IF(OR(AND($F57&lt;1,成绩单!AM57&gt;=90),AND($F57=1,成绩单!AM57&gt;=85),AND($F57&gt;1,成绩单!AM57&gt;=80)),0.5,0))</f>
        <v>0</v>
      </c>
      <c r="AN57" s="18"/>
      <c r="AO57" s="18"/>
      <c r="AP57" s="18"/>
      <c r="AQ57" s="18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</row>
    <row r="58" ht="18.75" customHeight="1" spans="1:43">
      <c r="A58" s="17" t="s">
        <v>62</v>
      </c>
      <c r="B58" s="18"/>
      <c r="C58" s="18"/>
      <c r="D58" s="18">
        <f t="shared" si="7"/>
        <v>0</v>
      </c>
      <c r="E58" s="18">
        <f t="shared" si="8"/>
        <v>0</v>
      </c>
      <c r="F58" s="18">
        <f>成绩单!F58</f>
        <v>0</v>
      </c>
      <c r="G58" s="18">
        <f>成绩单!G58</f>
        <v>0</v>
      </c>
      <c r="H58" s="18">
        <f>IF(OR(成绩单!H58="作弊",成绩单!H58="请假",成绩单!H58="旷考",成绩单!H58="休学"),0,IF(OR(AND($F58&lt;1,成绩单!H58&gt;=90),AND($F58=1,成绩单!H58&gt;=85),AND($F58&gt;1,成绩单!H58&gt;=80)),0.5,0))</f>
        <v>0</v>
      </c>
      <c r="I58" s="18">
        <f>IF(OR(成绩单!I58="作弊",成绩单!I58="请假",成绩单!I58="旷考",成绩单!I58="休学"),0,IF(OR(AND($F58&lt;1,成绩单!I58&gt;=90),AND($F58=1,成绩单!I58&gt;=85),AND($F58&gt;1,成绩单!I58&gt;=80)),0.5,0))</f>
        <v>0</v>
      </c>
      <c r="J58" s="25">
        <f>IF(OR(成绩单!J58="作弊",成绩单!J58="请假",成绩单!J58="旷考",成绩单!J58="休学"),0,IF(OR(AND($F58&lt;1,成绩单!J58&gt;=80),AND($F58=1,成绩单!J58&gt;=77.5),AND($F58&gt;1,成绩单!J58&gt;=75)),3,0))</f>
        <v>0</v>
      </c>
      <c r="K58" s="25">
        <f>IF(OR(成绩单!K58="作弊",成绩单!K58="请假",成绩单!K58="旷考",成绩单!K58="休学"),0,IF(OR(AND($F58&lt;1,成绩单!K58&gt;=80),AND($F58=1,成绩单!K58&gt;=77.5),AND($F58&gt;1,成绩单!K58&gt;=75)),3,0))</f>
        <v>0</v>
      </c>
      <c r="L58" s="18">
        <f>IF(OR(成绩单!L58="作弊",成绩单!L58="请假",成绩单!L58="旷考",成绩单!L58="休学"),0,IF(OR(AND($F58&lt;1,成绩单!L58&gt;=90),AND($F58=1,成绩单!L58&gt;=85),AND($F58&gt;1,成绩单!L58&gt;=80)),0.5,0))</f>
        <v>0</v>
      </c>
      <c r="M58" s="18">
        <f>IF(OR(成绩单!M58="作弊",成绩单!M58="请假",成绩单!M58="旷考",成绩单!M58="休学"),0,IF(OR(AND($F58&lt;1,成绩单!M58&gt;=90),AND($F58=1,成绩单!M58&gt;=85),AND($F58&gt;1,成绩单!M58&gt;=80)),0.5,0))</f>
        <v>0</v>
      </c>
      <c r="N58" s="18">
        <f>IF(OR(成绩单!N58="作弊",成绩单!N58="请假",成绩单!N58="旷考",成绩单!N58="休学"),0,IF(OR(AND($F58&lt;1,成绩单!N58&gt;=90),AND($F58=1,成绩单!N58&gt;=85),AND($F58&gt;1,成绩单!N58&gt;=80)),0.5,0))</f>
        <v>0</v>
      </c>
      <c r="O58" s="18">
        <f>IF(OR(成绩单!O58="作弊",成绩单!O58="请假",成绩单!O58="旷考",成绩单!O58="休学"),0,IF(OR(AND($F58&lt;1,成绩单!O58&gt;=90),AND($F58=1,成绩单!O58&gt;=85),AND($F58&gt;1,成绩单!O58&gt;=80)),0.5,0))</f>
        <v>0</v>
      </c>
      <c r="P58" s="18">
        <f>IF(OR(成绩单!P58="作弊",成绩单!P58="请假",成绩单!P58="旷考",成绩单!P58="休学"),0,IF(OR(AND($F58&lt;1,成绩单!P58&gt;=90),AND($F58=1,成绩单!P58&gt;=85),AND($F58&gt;1,成绩单!P58&gt;=80)),0.5,0))</f>
        <v>0</v>
      </c>
      <c r="Q58" s="18">
        <f>IF(OR(成绩单!Q58="作弊",成绩单!Q58="请假",成绩单!Q58="旷考",成绩单!Q58="休学"),0,IF(OR(AND($F58&lt;1,成绩单!Q58&gt;=90),AND($F58=1,成绩单!Q58&gt;=85),AND($F58&gt;1,成绩单!Q58&gt;=80)),0.5,0))</f>
        <v>0</v>
      </c>
      <c r="R58" s="25">
        <f>IF(OR(成绩单!R58="作弊",成绩单!R58="请假",成绩单!R58="旷考",成绩单!R58="休学"),0,IF(OR(AND($F58&lt;1,成绩单!R58&gt;=82),AND($F58=1,成绩单!R58&gt;=80),AND($F58&gt;1,成绩单!R58&gt;=78)),3,0))</f>
        <v>0</v>
      </c>
      <c r="S58" s="25">
        <f>IF(OR(成绩单!S58="作弊",成绩单!S58="请假",成绩单!S58="旷考",成绩单!S58="休学"),0,IF(OR(AND($F58&lt;1,成绩单!S58&gt;=82),AND($F58=1,成绩单!S58&gt;=80),AND($F58&gt;1,成绩单!S58&gt;=78)),3,0))</f>
        <v>0</v>
      </c>
      <c r="T58" s="18">
        <f>IF(OR(成绩单!T58="作弊",成绩单!T58="请假",成绩单!T58="旷考",成绩单!T58="休学"),0,IF(OR(AND($F58&lt;1,成绩单!T58&gt;=90),AND($F58=1,成绩单!T58&gt;=85),AND($F58&gt;1,成绩单!T58&gt;=80)),0.5,0))</f>
        <v>0</v>
      </c>
      <c r="U58" s="18">
        <f>IF(OR(成绩单!U58="作弊",成绩单!U58="请假",成绩单!U58="旷考",成绩单!U58="休学"),0,IF(OR(AND($F58&lt;1,成绩单!U58&gt;=90),AND($F58=1,成绩单!U58&gt;=85),AND($F58&gt;1,成绩单!U58&gt;=80)),0.5,0))</f>
        <v>0</v>
      </c>
      <c r="V58" s="18">
        <f>IF(OR(成绩单!V58="作弊",成绩单!V58="请假",成绩单!V58="旷考",成绩单!V58="休学"),0,IF(OR(AND($F58&lt;1,成绩单!V58&gt;=90),AND($F58=1,成绩单!V58&gt;=85),AND($F58&gt;1,成绩单!V58&gt;=80)),0.5,0))</f>
        <v>0</v>
      </c>
      <c r="W58" s="18">
        <f>IF(OR(成绩单!W58="作弊",成绩单!W58="请假",成绩单!W58="旷考",成绩单!W58="休学"),0,IF(OR(AND($F58&lt;1,成绩单!W58&gt;=90),AND($F58=1,成绩单!W58&gt;=85),AND($F58&gt;1,成绩单!W58&gt;=80)),0.5,0))</f>
        <v>0</v>
      </c>
      <c r="X58" s="18">
        <f>IF(OR(成绩单!X58="作弊",成绩单!X58="请假",成绩单!X58="旷考",成绩单!X58="休学"),0,IF(OR(AND($F58&lt;1,成绩单!X58&gt;=90),AND($F58=1,成绩单!X58&gt;=85),AND($F58&gt;1,成绩单!X58&gt;=80)),0.5,0))</f>
        <v>0</v>
      </c>
      <c r="Y58" s="18">
        <f>IF(OR(成绩单!Y58="作弊",成绩单!Y58="请假",成绩单!Y58="旷考",成绩单!Y58="休学"),0,IF(OR(AND($F58&lt;1,成绩单!Y58&gt;=90),AND($F58=1,成绩单!Y58&gt;=85),AND($F58&gt;1,成绩单!Y58&gt;=80)),0.5,0))</f>
        <v>0</v>
      </c>
      <c r="Z58" s="18">
        <f>IF(OR(成绩单!Z58="作弊",成绩单!Z58="请假",成绩单!Z58="旷考",成绩单!Z58="休学"),0,IF(OR(AND($F58&lt;1,成绩单!Z58&gt;=90),AND($F58=1,成绩单!Z58&gt;=85),AND($F58&gt;1,成绩单!Z58&gt;=80)),0.5,0))</f>
        <v>0</v>
      </c>
      <c r="AA58" s="18">
        <f>IF(OR(成绩单!AA58="作弊",成绩单!AA58="请假",成绩单!AA58="旷考",成绩单!AA58="休学"),0,IF(OR(AND($F58&lt;1,成绩单!AA58&gt;=90),AND($F58=1,成绩单!AA58&gt;=85),AND($F58&gt;1,成绩单!AA58&gt;=80)),0.5,0))</f>
        <v>0</v>
      </c>
      <c r="AB58" s="25">
        <f>IF(OR(成绩单!AB58="作弊",成绩单!AB58="请假",成绩单!AB58="旷考",成绩单!AB58="休学"),0,IF(OR(AND($F58&lt;1,成绩单!AB58&gt;=85),AND($F58=1,成绩单!AB58&gt;=82),AND($F58&gt;1,成绩单!AB58&gt;=80)),3,0))</f>
        <v>0</v>
      </c>
      <c r="AC58" s="25">
        <f>IF(OR(成绩单!AC58="作弊",成绩单!AC58="请假",成绩单!AC58="旷考",成绩单!AC58="休学"),0,IF(OR(AND($F58&lt;1,成绩单!AC58&gt;=85),AND($F58=1,成绩单!AC58&gt;=82),AND($F58&gt;1,成绩单!AC58&gt;=80)),3,0))</f>
        <v>0</v>
      </c>
      <c r="AD58" s="18">
        <f>IF(OR(成绩单!AD58="作弊",成绩单!AD58="请假",成绩单!AD58="旷考",成绩单!AD58="休学"),0,IF(OR(AND($F58&lt;1,成绩单!AD58&gt;=90),AND($F58=1,成绩单!AD58&gt;=85),AND($F58&gt;1,成绩单!AD58&gt;=80)),0.5,0))</f>
        <v>0</v>
      </c>
      <c r="AE58" s="18">
        <f>IF(OR(成绩单!AE58="作弊",成绩单!AE58="请假",成绩单!AE58="旷考",成绩单!AE58="休学"),0,IF(OR(AND($F58&lt;1,成绩单!AE58&gt;=90),AND($F58=1,成绩单!AE58&gt;=85),AND($F58&gt;1,成绩单!AE58&gt;=80)),0.5,0))</f>
        <v>0</v>
      </c>
      <c r="AF58" s="18">
        <f>IF(OR(成绩单!AF58="作弊",成绩单!AF58="请假",成绩单!AF58="旷考",成绩单!AF58="休学"),0,IF(OR(AND($F58&lt;1,成绩单!AF58&gt;=90),AND($F58=1,成绩单!AF58&gt;=85),AND($F58&gt;1,成绩单!AF58&gt;=80)),0.5,0))</f>
        <v>0</v>
      </c>
      <c r="AG58" s="18">
        <f>IF(OR(成绩单!AG58="作弊",成绩单!AG58="请假",成绩单!AG58="旷考",成绩单!AG58="休学"),0,IF(OR(AND($F58&lt;1,成绩单!AG58&gt;=90),AND($F58=1,成绩单!AG58&gt;=85),AND($F58&gt;1,成绩单!AG58&gt;=80)),0.5,0))</f>
        <v>0</v>
      </c>
      <c r="AH58" s="18">
        <f>IF(OR(成绩单!AH58="作弊",成绩单!AH58="请假",成绩单!AH58="旷考",成绩单!AH58="休学"),0,IF(OR(AND($F58&lt;1,成绩单!AH58&gt;=90),AND($F58=1,成绩单!AH58&gt;=85),AND($F58&gt;1,成绩单!AH58&gt;=80)),0.5,0))</f>
        <v>0</v>
      </c>
      <c r="AI58" s="18">
        <f>IF(OR(成绩单!AI58="作弊",成绩单!AI58="请假",成绩单!AI58="旷考",成绩单!AI58="休学"),0,IF(OR(AND($F58&lt;1,成绩单!AI58&gt;=90),AND($F58=1,成绩单!AI58&gt;=85),AND($F58&gt;1,成绩单!AI58&gt;=80)),0.5,0))</f>
        <v>0</v>
      </c>
      <c r="AJ58" s="18">
        <f>IF(OR(成绩单!AJ58="作弊",成绩单!AJ58="请假",成绩单!AJ58="旷考",成绩单!AJ58="休学"),0,IF(OR(AND($F58&lt;1,成绩单!AJ58&gt;=90),AND($F58=1,成绩单!AJ58&gt;=85),AND($F58&gt;1,成绩单!AJ58&gt;=80)),0.5,0))</f>
        <v>0</v>
      </c>
      <c r="AK58" s="18">
        <f>IF(OR(成绩单!AK58="作弊",成绩单!AK58="请假",成绩单!AK58="旷考",成绩单!AK58="休学"),0,IF(OR(AND($F58&lt;1,成绩单!AK58&gt;=90),AND($F58=1,成绩单!AK58&gt;=85),AND($F58&gt;1,成绩单!AK58&gt;=80)),0.5,0))</f>
        <v>0</v>
      </c>
      <c r="AL58" s="18">
        <f>IF(OR(成绩单!AL58="作弊",成绩单!AL58="请假",成绩单!AL58="旷考",成绩单!AL58="休学"),0,IF(OR(AND($F58&lt;1,成绩单!AL58&gt;=90),AND($F58=1,成绩单!AL58&gt;=85),AND($F58&gt;1,成绩单!AL58&gt;=80)),0.5,0))</f>
        <v>0</v>
      </c>
      <c r="AM58" s="18">
        <f>IF(OR(成绩单!AM58="作弊",成绩单!AM58="请假",成绩单!AM58="旷考",成绩单!AM58="休学"),0,IF(OR(AND($F58&lt;1,成绩单!AM58&gt;=90),AND($F58=1,成绩单!AM58&gt;=85),AND($F58&gt;1,成绩单!AM58&gt;=80)),0.5,0))</f>
        <v>0</v>
      </c>
      <c r="AN58" s="18"/>
      <c r="AO58" s="18"/>
      <c r="AP58" s="30"/>
      <c r="AQ58" s="30"/>
    </row>
    <row r="59" ht="18.75" customHeight="1" spans="1:43">
      <c r="A59" s="17"/>
      <c r="B59" s="18"/>
      <c r="C59" s="18"/>
      <c r="D59" s="18">
        <f t="shared" si="7"/>
        <v>0</v>
      </c>
      <c r="E59" s="18">
        <f t="shared" si="8"/>
        <v>0</v>
      </c>
      <c r="F59" s="18">
        <f>成绩单!F59</f>
        <v>0</v>
      </c>
      <c r="G59" s="18">
        <f>成绩单!G59</f>
        <v>0</v>
      </c>
      <c r="H59" s="18">
        <f>IF(OR(成绩单!H59="作弊",成绩单!H59="请假",成绩单!H59="旷考",成绩单!H59="休学"),0,IF(OR(AND($F59&lt;1,成绩单!H59&gt;=90),AND($F59=1,成绩单!H59&gt;=85),AND($F59&gt;1,成绩单!H59&gt;=80)),0.5,0))</f>
        <v>0</v>
      </c>
      <c r="I59" s="18">
        <f>IF(OR(成绩单!I59="作弊",成绩单!I59="请假",成绩单!I59="旷考",成绩单!I59="休学"),0,IF(OR(AND($F59&lt;1,成绩单!I59&gt;=90),AND($F59=1,成绩单!I59&gt;=85),AND($F59&gt;1,成绩单!I59&gt;=80)),0.5,0))</f>
        <v>0</v>
      </c>
      <c r="J59" s="25">
        <f>IF(OR(成绩单!J59="作弊",成绩单!J59="请假",成绩单!J59="旷考",成绩单!J59="休学"),0,IF(OR(AND($F59&lt;1,成绩单!J59&gt;=80),AND($F59=1,成绩单!J59&gt;=77.5),AND($F59&gt;1,成绩单!J59&gt;=75)),3,0))</f>
        <v>0</v>
      </c>
      <c r="K59" s="25">
        <f>IF(OR(成绩单!K59="作弊",成绩单!K59="请假",成绩单!K59="旷考",成绩单!K59="休学"),0,IF(OR(AND($F59&lt;1,成绩单!K59&gt;=80),AND($F59=1,成绩单!K59&gt;=77.5),AND($F59&gt;1,成绩单!K59&gt;=75)),3,0))</f>
        <v>0</v>
      </c>
      <c r="L59" s="18">
        <f>IF(OR(成绩单!L59="作弊",成绩单!L59="请假",成绩单!L59="旷考",成绩单!L59="休学"),0,IF(OR(AND($F59&lt;1,成绩单!L59&gt;=90),AND($F59=1,成绩单!L59&gt;=85),AND($F59&gt;1,成绩单!L59&gt;=80)),0.5,0))</f>
        <v>0</v>
      </c>
      <c r="M59" s="18">
        <f>IF(OR(成绩单!M59="作弊",成绩单!M59="请假",成绩单!M59="旷考",成绩单!M59="休学"),0,IF(OR(AND($F59&lt;1,成绩单!M59&gt;=90),AND($F59=1,成绩单!M59&gt;=85),AND($F59&gt;1,成绩单!M59&gt;=80)),0.5,0))</f>
        <v>0</v>
      </c>
      <c r="N59" s="18">
        <f>IF(OR(成绩单!N59="作弊",成绩单!N59="请假",成绩单!N59="旷考",成绩单!N59="休学"),0,IF(OR(AND($F59&lt;1,成绩单!N59&gt;=90),AND($F59=1,成绩单!N59&gt;=85),AND($F59&gt;1,成绩单!N59&gt;=80)),0.5,0))</f>
        <v>0</v>
      </c>
      <c r="O59" s="18">
        <f>IF(OR(成绩单!O59="作弊",成绩单!O59="请假",成绩单!O59="旷考",成绩单!O59="休学"),0,IF(OR(AND($F59&lt;1,成绩单!O59&gt;=90),AND($F59=1,成绩单!O59&gt;=85),AND($F59&gt;1,成绩单!O59&gt;=80)),0.5,0))</f>
        <v>0</v>
      </c>
      <c r="P59" s="18">
        <f>IF(OR(成绩单!P59="作弊",成绩单!P59="请假",成绩单!P59="旷考",成绩单!P59="休学"),0,IF(OR(AND($F59&lt;1,成绩单!P59&gt;=90),AND($F59=1,成绩单!P59&gt;=85),AND($F59&gt;1,成绩单!P59&gt;=80)),0.5,0))</f>
        <v>0</v>
      </c>
      <c r="Q59" s="18">
        <f>IF(OR(成绩单!Q59="作弊",成绩单!Q59="请假",成绩单!Q59="旷考",成绩单!Q59="休学"),0,IF(OR(AND($F59&lt;1,成绩单!Q59&gt;=90),AND($F59=1,成绩单!Q59&gt;=85),AND($F59&gt;1,成绩单!Q59&gt;=80)),0.5,0))</f>
        <v>0</v>
      </c>
      <c r="R59" s="25">
        <f>IF(OR(成绩单!R59="作弊",成绩单!R59="请假",成绩单!R59="旷考",成绩单!R59="休学"),0,IF(OR(AND($F59&lt;1,成绩单!R59&gt;=82),AND($F59=1,成绩单!R59&gt;=80),AND($F59&gt;1,成绩单!R59&gt;=78)),3,0))</f>
        <v>0</v>
      </c>
      <c r="S59" s="25">
        <f>IF(OR(成绩单!S59="作弊",成绩单!S59="请假",成绩单!S59="旷考",成绩单!S59="休学"),0,IF(OR(AND($F59&lt;1,成绩单!S59&gt;=82),AND($F59=1,成绩单!S59&gt;=80),AND($F59&gt;1,成绩单!S59&gt;=78)),3,0))</f>
        <v>0</v>
      </c>
      <c r="T59" s="18">
        <f>IF(OR(成绩单!T59="作弊",成绩单!T59="请假",成绩单!T59="旷考",成绩单!T59="休学"),0,IF(OR(AND($F59&lt;1,成绩单!T59&gt;=90),AND($F59=1,成绩单!T59&gt;=85),AND($F59&gt;1,成绩单!T59&gt;=80)),0.5,0))</f>
        <v>0</v>
      </c>
      <c r="U59" s="18">
        <f>IF(OR(成绩单!U59="作弊",成绩单!U59="请假",成绩单!U59="旷考",成绩单!U59="休学"),0,IF(OR(AND($F59&lt;1,成绩单!U59&gt;=90),AND($F59=1,成绩单!U59&gt;=85),AND($F59&gt;1,成绩单!U59&gt;=80)),0.5,0))</f>
        <v>0</v>
      </c>
      <c r="V59" s="18">
        <f>IF(OR(成绩单!V59="作弊",成绩单!V59="请假",成绩单!V59="旷考",成绩单!V59="休学"),0,IF(OR(AND($F59&lt;1,成绩单!V59&gt;=90),AND($F59=1,成绩单!V59&gt;=85),AND($F59&gt;1,成绩单!V59&gt;=80)),0.5,0))</f>
        <v>0</v>
      </c>
      <c r="W59" s="18">
        <f>IF(OR(成绩单!W59="作弊",成绩单!W59="请假",成绩单!W59="旷考",成绩单!W59="休学"),0,IF(OR(AND($F59&lt;1,成绩单!W59&gt;=90),AND($F59=1,成绩单!W59&gt;=85),AND($F59&gt;1,成绩单!W59&gt;=80)),0.5,0))</f>
        <v>0</v>
      </c>
      <c r="X59" s="18">
        <f>IF(OR(成绩单!X59="作弊",成绩单!X59="请假",成绩单!X59="旷考",成绩单!X59="休学"),0,IF(OR(AND($F59&lt;1,成绩单!X59&gt;=90),AND($F59=1,成绩单!X59&gt;=85),AND($F59&gt;1,成绩单!X59&gt;=80)),0.5,0))</f>
        <v>0</v>
      </c>
      <c r="Y59" s="18">
        <f>IF(OR(成绩单!Y59="作弊",成绩单!Y59="请假",成绩单!Y59="旷考",成绩单!Y59="休学"),0,IF(OR(AND($F59&lt;1,成绩单!Y59&gt;=90),AND($F59=1,成绩单!Y59&gt;=85),AND($F59&gt;1,成绩单!Y59&gt;=80)),0.5,0))</f>
        <v>0</v>
      </c>
      <c r="Z59" s="18">
        <f>IF(OR(成绩单!Z59="作弊",成绩单!Z59="请假",成绩单!Z59="旷考",成绩单!Z59="休学"),0,IF(OR(AND($F59&lt;1,成绩单!Z59&gt;=90),AND($F59=1,成绩单!Z59&gt;=85),AND($F59&gt;1,成绩单!Z59&gt;=80)),0.5,0))</f>
        <v>0</v>
      </c>
      <c r="AA59" s="18">
        <f>IF(OR(成绩单!AA59="作弊",成绩单!AA59="请假",成绩单!AA59="旷考",成绩单!AA59="休学"),0,IF(OR(AND($F59&lt;1,成绩单!AA59&gt;=90),AND($F59=1,成绩单!AA59&gt;=85),AND($F59&gt;1,成绩单!AA59&gt;=80)),0.5,0))</f>
        <v>0</v>
      </c>
      <c r="AB59" s="25">
        <f>IF(OR(成绩单!AB59="作弊",成绩单!AB59="请假",成绩单!AB59="旷考",成绩单!AB59="休学"),0,IF(OR(AND($F59&lt;1,成绩单!AB59&gt;=85),AND($F59=1,成绩单!AB59&gt;=82),AND($F59&gt;1,成绩单!AB59&gt;=80)),3,0))</f>
        <v>0</v>
      </c>
      <c r="AC59" s="25">
        <f>IF(OR(成绩单!AC59="作弊",成绩单!AC59="请假",成绩单!AC59="旷考",成绩单!AC59="休学"),0,IF(OR(AND($F59&lt;1,成绩单!AC59&gt;=85),AND($F59=1,成绩单!AC59&gt;=82),AND($F59&gt;1,成绩单!AC59&gt;=80)),3,0))</f>
        <v>0</v>
      </c>
      <c r="AD59" s="18">
        <f>IF(OR(成绩单!AD59="作弊",成绩单!AD59="请假",成绩单!AD59="旷考",成绩单!AD59="休学"),0,IF(OR(AND($F59&lt;1,成绩单!AD59&gt;=90),AND($F59=1,成绩单!AD59&gt;=85),AND($F59&gt;1,成绩单!AD59&gt;=80)),0.5,0))</f>
        <v>0</v>
      </c>
      <c r="AE59" s="18">
        <f>IF(OR(成绩单!AE59="作弊",成绩单!AE59="请假",成绩单!AE59="旷考",成绩单!AE59="休学"),0,IF(OR(AND($F59&lt;1,成绩单!AE59&gt;=90),AND($F59=1,成绩单!AE59&gt;=85),AND($F59&gt;1,成绩单!AE59&gt;=80)),0.5,0))</f>
        <v>0</v>
      </c>
      <c r="AF59" s="18">
        <f>IF(OR(成绩单!AF59="作弊",成绩单!AF59="请假",成绩单!AF59="旷考",成绩单!AF59="休学"),0,IF(OR(AND($F59&lt;1,成绩单!AF59&gt;=90),AND($F59=1,成绩单!AF59&gt;=85),AND($F59&gt;1,成绩单!AF59&gt;=80)),0.5,0))</f>
        <v>0</v>
      </c>
      <c r="AG59" s="18">
        <f>IF(OR(成绩单!AG59="作弊",成绩单!AG59="请假",成绩单!AG59="旷考",成绩单!AG59="休学"),0,IF(OR(AND($F59&lt;1,成绩单!AG59&gt;=90),AND($F59=1,成绩单!AG59&gt;=85),AND($F59&gt;1,成绩单!AG59&gt;=80)),0.5,0))</f>
        <v>0</v>
      </c>
      <c r="AH59" s="18">
        <f>IF(OR(成绩单!AH59="作弊",成绩单!AH59="请假",成绩单!AH59="旷考",成绩单!AH59="休学"),0,IF(OR(AND($F59&lt;1,成绩单!AH59&gt;=90),AND($F59=1,成绩单!AH59&gt;=85),AND($F59&gt;1,成绩单!AH59&gt;=80)),0.5,0))</f>
        <v>0</v>
      </c>
      <c r="AI59" s="18">
        <f>IF(OR(成绩单!AI59="作弊",成绩单!AI59="请假",成绩单!AI59="旷考",成绩单!AI59="休学"),0,IF(OR(AND($F59&lt;1,成绩单!AI59&gt;=90),AND($F59=1,成绩单!AI59&gt;=85),AND($F59&gt;1,成绩单!AI59&gt;=80)),0.5,0))</f>
        <v>0</v>
      </c>
      <c r="AJ59" s="18">
        <f>IF(OR(成绩单!AJ59="作弊",成绩单!AJ59="请假",成绩单!AJ59="旷考",成绩单!AJ59="休学"),0,IF(OR(AND($F59&lt;1,成绩单!AJ59&gt;=90),AND($F59=1,成绩单!AJ59&gt;=85),AND($F59&gt;1,成绩单!AJ59&gt;=80)),0.5,0))</f>
        <v>0</v>
      </c>
      <c r="AK59" s="18">
        <f>IF(OR(成绩单!AK59="作弊",成绩单!AK59="请假",成绩单!AK59="旷考",成绩单!AK59="休学"),0,IF(OR(AND($F59&lt;1,成绩单!AK59&gt;=90),AND($F59=1,成绩单!AK59&gt;=85),AND($F59&gt;1,成绩单!AK59&gt;=80)),0.5,0))</f>
        <v>0</v>
      </c>
      <c r="AL59" s="18">
        <f>IF(OR(成绩单!AL59="作弊",成绩单!AL59="请假",成绩单!AL59="旷考",成绩单!AL59="休学"),0,IF(OR(AND($F59&lt;1,成绩单!AL59&gt;=90),AND($F59=1,成绩单!AL59&gt;=85),AND($F59&gt;1,成绩单!AL59&gt;=80)),0.5,0))</f>
        <v>0</v>
      </c>
      <c r="AM59" s="18">
        <f>IF(OR(成绩单!AM59="作弊",成绩单!AM59="请假",成绩单!AM59="旷考",成绩单!AM59="休学"),0,IF(OR(AND($F59&lt;1,成绩单!AM59&gt;=90),AND($F59=1,成绩单!AM59&gt;=85),AND($F59&gt;1,成绩单!AM59&gt;=80)),0.5,0))</f>
        <v>0</v>
      </c>
      <c r="AN59" s="18"/>
      <c r="AO59" s="18"/>
      <c r="AP59" s="30"/>
      <c r="AQ59" s="30"/>
    </row>
    <row r="60" ht="18.75" customHeight="1" spans="1:43">
      <c r="A60" s="17"/>
      <c r="B60" s="18"/>
      <c r="C60" s="18"/>
      <c r="D60" s="18">
        <f t="shared" si="7"/>
        <v>0</v>
      </c>
      <c r="E60" s="18">
        <f t="shared" si="8"/>
        <v>0</v>
      </c>
      <c r="F60" s="18">
        <f>成绩单!F60</f>
        <v>0</v>
      </c>
      <c r="G60" s="18">
        <f>成绩单!G60</f>
        <v>0</v>
      </c>
      <c r="H60" s="18">
        <f>IF(OR(成绩单!H60="作弊",成绩单!H60="请假",成绩单!H60="旷考",成绩单!H60="休学"),0,IF(OR(AND($F60&lt;1,成绩单!H60&gt;=90),AND($F60=1,成绩单!H60&gt;=85),AND($F60&gt;1,成绩单!H60&gt;=80)),0.5,0))</f>
        <v>0</v>
      </c>
      <c r="I60" s="18">
        <f>IF(OR(成绩单!I60="作弊",成绩单!I60="请假",成绩单!I60="旷考",成绩单!I60="休学"),0,IF(OR(AND($F60&lt;1,成绩单!I60&gt;=90),AND($F60=1,成绩单!I60&gt;=85),AND($F60&gt;1,成绩单!I60&gt;=80)),0.5,0))</f>
        <v>0</v>
      </c>
      <c r="J60" s="25">
        <f>IF(OR(成绩单!J60="作弊",成绩单!J60="请假",成绩单!J60="旷考",成绩单!J60="休学"),0,IF(OR(AND($F60&lt;1,成绩单!J60&gt;=80),AND($F60=1,成绩单!J60&gt;=77.5),AND($F60&gt;1,成绩单!J60&gt;=75)),3,0))</f>
        <v>0</v>
      </c>
      <c r="K60" s="25">
        <f>IF(OR(成绩单!K60="作弊",成绩单!K60="请假",成绩单!K60="旷考",成绩单!K60="休学"),0,IF(OR(AND($F60&lt;1,成绩单!K60&gt;=80),AND($F60=1,成绩单!K60&gt;=77.5),AND($F60&gt;1,成绩单!K60&gt;=75)),3,0))</f>
        <v>0</v>
      </c>
      <c r="L60" s="18">
        <f>IF(OR(成绩单!L60="作弊",成绩单!L60="请假",成绩单!L60="旷考",成绩单!L60="休学"),0,IF(OR(AND($F60&lt;1,成绩单!L60&gt;=90),AND($F60=1,成绩单!L60&gt;=85),AND($F60&gt;1,成绩单!L60&gt;=80)),0.5,0))</f>
        <v>0</v>
      </c>
      <c r="M60" s="18">
        <f>IF(OR(成绩单!M60="作弊",成绩单!M60="请假",成绩单!M60="旷考",成绩单!M60="休学"),0,IF(OR(AND($F60&lt;1,成绩单!M60&gt;=90),AND($F60=1,成绩单!M60&gt;=85),AND($F60&gt;1,成绩单!M60&gt;=80)),0.5,0))</f>
        <v>0</v>
      </c>
      <c r="N60" s="18">
        <f>IF(OR(成绩单!N60="作弊",成绩单!N60="请假",成绩单!N60="旷考",成绩单!N60="休学"),0,IF(OR(AND($F60&lt;1,成绩单!N60&gt;=90),AND($F60=1,成绩单!N60&gt;=85),AND($F60&gt;1,成绩单!N60&gt;=80)),0.5,0))</f>
        <v>0</v>
      </c>
      <c r="O60" s="18">
        <f>IF(OR(成绩单!O60="作弊",成绩单!O60="请假",成绩单!O60="旷考",成绩单!O60="休学"),0,IF(OR(AND($F60&lt;1,成绩单!O60&gt;=90),AND($F60=1,成绩单!O60&gt;=85),AND($F60&gt;1,成绩单!O60&gt;=80)),0.5,0))</f>
        <v>0</v>
      </c>
      <c r="P60" s="18">
        <f>IF(OR(成绩单!P60="作弊",成绩单!P60="请假",成绩单!P60="旷考",成绩单!P60="休学"),0,IF(OR(AND($F60&lt;1,成绩单!P60&gt;=90),AND($F60=1,成绩单!P60&gt;=85),AND($F60&gt;1,成绩单!P60&gt;=80)),0.5,0))</f>
        <v>0</v>
      </c>
      <c r="Q60" s="18">
        <f>IF(OR(成绩单!Q60="作弊",成绩单!Q60="请假",成绩单!Q60="旷考",成绩单!Q60="休学"),0,IF(OR(AND($F60&lt;1,成绩单!Q60&gt;=90),AND($F60=1,成绩单!Q60&gt;=85),AND($F60&gt;1,成绩单!Q60&gt;=80)),0.5,0))</f>
        <v>0</v>
      </c>
      <c r="R60" s="25">
        <f>IF(OR(成绩单!R60="作弊",成绩单!R60="请假",成绩单!R60="旷考",成绩单!R60="休学"),0,IF(OR(AND($F60&lt;1,成绩单!R60&gt;=82),AND($F60=1,成绩单!R60&gt;=80),AND($F60&gt;1,成绩单!R60&gt;=78)),3,0))</f>
        <v>0</v>
      </c>
      <c r="S60" s="25">
        <f>IF(OR(成绩单!S60="作弊",成绩单!S60="请假",成绩单!S60="旷考",成绩单!S60="休学"),0,IF(OR(AND($F60&lt;1,成绩单!S60&gt;=82),AND($F60=1,成绩单!S60&gt;=80),AND($F60&gt;1,成绩单!S60&gt;=78)),3,0))</f>
        <v>0</v>
      </c>
      <c r="T60" s="18">
        <f>IF(OR(成绩单!T60="作弊",成绩单!T60="请假",成绩单!T60="旷考",成绩单!T60="休学"),0,IF(OR(AND($F60&lt;1,成绩单!T60&gt;=90),AND($F60=1,成绩单!T60&gt;=85),AND($F60&gt;1,成绩单!T60&gt;=80)),0.5,0))</f>
        <v>0</v>
      </c>
      <c r="U60" s="18">
        <f>IF(OR(成绩单!U60="作弊",成绩单!U60="请假",成绩单!U60="旷考",成绩单!U60="休学"),0,IF(OR(AND($F60&lt;1,成绩单!U60&gt;=90),AND($F60=1,成绩单!U60&gt;=85),AND($F60&gt;1,成绩单!U60&gt;=80)),0.5,0))</f>
        <v>0</v>
      </c>
      <c r="V60" s="18">
        <f>IF(OR(成绩单!V60="作弊",成绩单!V60="请假",成绩单!V60="旷考",成绩单!V60="休学"),0,IF(OR(AND($F60&lt;1,成绩单!V60&gt;=90),AND($F60=1,成绩单!V60&gt;=85),AND($F60&gt;1,成绩单!V60&gt;=80)),0.5,0))</f>
        <v>0</v>
      </c>
      <c r="W60" s="18">
        <f>IF(OR(成绩单!W60="作弊",成绩单!W60="请假",成绩单!W60="旷考",成绩单!W60="休学"),0,IF(OR(AND($F60&lt;1,成绩单!W60&gt;=90),AND($F60=1,成绩单!W60&gt;=85),AND($F60&gt;1,成绩单!W60&gt;=80)),0.5,0))</f>
        <v>0</v>
      </c>
      <c r="X60" s="18">
        <f>IF(OR(成绩单!X60="作弊",成绩单!X60="请假",成绩单!X60="旷考",成绩单!X60="休学"),0,IF(OR(AND($F60&lt;1,成绩单!X60&gt;=90),AND($F60=1,成绩单!X60&gt;=85),AND($F60&gt;1,成绩单!X60&gt;=80)),0.5,0))</f>
        <v>0</v>
      </c>
      <c r="Y60" s="18">
        <f>IF(OR(成绩单!Y60="作弊",成绩单!Y60="请假",成绩单!Y60="旷考",成绩单!Y60="休学"),0,IF(OR(AND($F60&lt;1,成绩单!Y60&gt;=90),AND($F60=1,成绩单!Y60&gt;=85),AND($F60&gt;1,成绩单!Y60&gt;=80)),0.5,0))</f>
        <v>0</v>
      </c>
      <c r="Z60" s="18">
        <f>IF(OR(成绩单!Z60="作弊",成绩单!Z60="请假",成绩单!Z60="旷考",成绩单!Z60="休学"),0,IF(OR(AND($F60&lt;1,成绩单!Z60&gt;=90),AND($F60=1,成绩单!Z60&gt;=85),AND($F60&gt;1,成绩单!Z60&gt;=80)),0.5,0))</f>
        <v>0</v>
      </c>
      <c r="AA60" s="18">
        <f>IF(OR(成绩单!AA60="作弊",成绩单!AA60="请假",成绩单!AA60="旷考",成绩单!AA60="休学"),0,IF(OR(AND($F60&lt;1,成绩单!AA60&gt;=90),AND($F60=1,成绩单!AA60&gt;=85),AND($F60&gt;1,成绩单!AA60&gt;=80)),0.5,0))</f>
        <v>0</v>
      </c>
      <c r="AB60" s="25">
        <f>IF(OR(成绩单!AB60="作弊",成绩单!AB60="请假",成绩单!AB60="旷考",成绩单!AB60="休学"),0,IF(OR(AND($F60&lt;1,成绩单!AB60&gt;=85),AND($F60=1,成绩单!AB60&gt;=82),AND($F60&gt;1,成绩单!AB60&gt;=80)),3,0))</f>
        <v>0</v>
      </c>
      <c r="AC60" s="25">
        <f>IF(OR(成绩单!AC60="作弊",成绩单!AC60="请假",成绩单!AC60="旷考",成绩单!AC60="休学"),0,IF(OR(AND($F60&lt;1,成绩单!AC60&gt;=85),AND($F60=1,成绩单!AC60&gt;=82),AND($F60&gt;1,成绩单!AC60&gt;=80)),3,0))</f>
        <v>0</v>
      </c>
      <c r="AD60" s="18">
        <f>IF(OR(成绩单!AD60="作弊",成绩单!AD60="请假",成绩单!AD60="旷考",成绩单!AD60="休学"),0,IF(OR(AND($F60&lt;1,成绩单!AD60&gt;=90),AND($F60=1,成绩单!AD60&gt;=85),AND($F60&gt;1,成绩单!AD60&gt;=80)),0.5,0))</f>
        <v>0</v>
      </c>
      <c r="AE60" s="18">
        <f>IF(OR(成绩单!AE60="作弊",成绩单!AE60="请假",成绩单!AE60="旷考",成绩单!AE60="休学"),0,IF(OR(AND($F60&lt;1,成绩单!AE60&gt;=90),AND($F60=1,成绩单!AE60&gt;=85),AND($F60&gt;1,成绩单!AE60&gt;=80)),0.5,0))</f>
        <v>0</v>
      </c>
      <c r="AF60" s="18">
        <f>IF(OR(成绩单!AF60="作弊",成绩单!AF60="请假",成绩单!AF60="旷考",成绩单!AF60="休学"),0,IF(OR(AND($F60&lt;1,成绩单!AF60&gt;=90),AND($F60=1,成绩单!AF60&gt;=85),AND($F60&gt;1,成绩单!AF60&gt;=80)),0.5,0))</f>
        <v>0</v>
      </c>
      <c r="AG60" s="18">
        <f>IF(OR(成绩单!AG60="作弊",成绩单!AG60="请假",成绩单!AG60="旷考",成绩单!AG60="休学"),0,IF(OR(AND($F60&lt;1,成绩单!AG60&gt;=90),AND($F60=1,成绩单!AG60&gt;=85),AND($F60&gt;1,成绩单!AG60&gt;=80)),0.5,0))</f>
        <v>0</v>
      </c>
      <c r="AH60" s="18">
        <f>IF(OR(成绩单!AH60="作弊",成绩单!AH60="请假",成绩单!AH60="旷考",成绩单!AH60="休学"),0,IF(OR(AND($F60&lt;1,成绩单!AH60&gt;=90),AND($F60=1,成绩单!AH60&gt;=85),AND($F60&gt;1,成绩单!AH60&gt;=80)),0.5,0))</f>
        <v>0</v>
      </c>
      <c r="AI60" s="18">
        <f>IF(OR(成绩单!AI60="作弊",成绩单!AI60="请假",成绩单!AI60="旷考",成绩单!AI60="休学"),0,IF(OR(AND($F60&lt;1,成绩单!AI60&gt;=90),AND($F60=1,成绩单!AI60&gt;=85),AND($F60&gt;1,成绩单!AI60&gt;=80)),0.5,0))</f>
        <v>0</v>
      </c>
      <c r="AJ60" s="18">
        <f>IF(OR(成绩单!AJ60="作弊",成绩单!AJ60="请假",成绩单!AJ60="旷考",成绩单!AJ60="休学"),0,IF(OR(AND($F60&lt;1,成绩单!AJ60&gt;=90),AND($F60=1,成绩单!AJ60&gt;=85),AND($F60&gt;1,成绩单!AJ60&gt;=80)),0.5,0))</f>
        <v>0</v>
      </c>
      <c r="AK60" s="18">
        <f>IF(OR(成绩单!AK60="作弊",成绩单!AK60="请假",成绩单!AK60="旷考",成绩单!AK60="休学"),0,IF(OR(AND($F60&lt;1,成绩单!AK60&gt;=90),AND($F60=1,成绩单!AK60&gt;=85),AND($F60&gt;1,成绩单!AK60&gt;=80)),0.5,0))</f>
        <v>0</v>
      </c>
      <c r="AL60" s="18">
        <f>IF(OR(成绩单!AL60="作弊",成绩单!AL60="请假",成绩单!AL60="旷考",成绩单!AL60="休学"),0,IF(OR(AND($F60&lt;1,成绩单!AL60&gt;=90),AND($F60=1,成绩单!AL60&gt;=85),AND($F60&gt;1,成绩单!AL60&gt;=80)),0.5,0))</f>
        <v>0</v>
      </c>
      <c r="AM60" s="18">
        <f>IF(OR(成绩单!AM60="作弊",成绩单!AM60="请假",成绩单!AM60="旷考",成绩单!AM60="休学"),0,IF(OR(AND($F60&lt;1,成绩单!AM60&gt;=90),AND($F60=1,成绩单!AM60&gt;=85),AND($F60&gt;1,成绩单!AM60&gt;=80)),0.5,0))</f>
        <v>0</v>
      </c>
      <c r="AN60" s="18"/>
      <c r="AO60" s="18"/>
      <c r="AP60" s="30"/>
      <c r="AQ60" s="30"/>
    </row>
    <row r="61" ht="18.75" customHeight="1" spans="1:43">
      <c r="A61" s="17"/>
      <c r="B61" s="18"/>
      <c r="C61" s="18"/>
      <c r="D61" s="18">
        <f t="shared" si="7"/>
        <v>0</v>
      </c>
      <c r="E61" s="18">
        <f t="shared" si="8"/>
        <v>0</v>
      </c>
      <c r="F61" s="18">
        <f>成绩单!F61</f>
        <v>0</v>
      </c>
      <c r="G61" s="18">
        <f>成绩单!G61</f>
        <v>0</v>
      </c>
      <c r="H61" s="18">
        <f>IF(OR(成绩单!H61="作弊",成绩单!H61="请假",成绩单!H61="旷考",成绩单!H61="休学"),0,IF(OR(AND($F61&lt;1,成绩单!H61&gt;=90),AND($F61=1,成绩单!H61&gt;=85),AND($F61&gt;1,成绩单!H61&gt;=80)),0.5,0))</f>
        <v>0</v>
      </c>
      <c r="I61" s="18">
        <f>IF(OR(成绩单!I61="作弊",成绩单!I61="请假",成绩单!I61="旷考",成绩单!I61="休学"),0,IF(OR(AND($F61&lt;1,成绩单!I61&gt;=90),AND($F61=1,成绩单!I61&gt;=85),AND($F61&gt;1,成绩单!I61&gt;=80)),0.5,0))</f>
        <v>0</v>
      </c>
      <c r="J61" s="25">
        <f>IF(OR(成绩单!J61="作弊",成绩单!J61="请假",成绩单!J61="旷考",成绩单!J61="休学"),0,IF(OR(AND($F61&lt;1,成绩单!J61&gt;=80),AND($F61=1,成绩单!J61&gt;=77.5),AND($F61&gt;1,成绩单!J61&gt;=75)),3,0))</f>
        <v>0</v>
      </c>
      <c r="K61" s="25">
        <f>IF(OR(成绩单!K61="作弊",成绩单!K61="请假",成绩单!K61="旷考",成绩单!K61="休学"),0,IF(OR(AND($F61&lt;1,成绩单!K61&gt;=80),AND($F61=1,成绩单!K61&gt;=77.5),AND($F61&gt;1,成绩单!K61&gt;=75)),3,0))</f>
        <v>0</v>
      </c>
      <c r="L61" s="18">
        <f>IF(OR(成绩单!L61="作弊",成绩单!L61="请假",成绩单!L61="旷考",成绩单!L61="休学"),0,IF(OR(AND($F61&lt;1,成绩单!L61&gt;=90),AND($F61=1,成绩单!L61&gt;=85),AND($F61&gt;1,成绩单!L61&gt;=80)),0.5,0))</f>
        <v>0</v>
      </c>
      <c r="M61" s="18">
        <f>IF(OR(成绩单!M61="作弊",成绩单!M61="请假",成绩单!M61="旷考",成绩单!M61="休学"),0,IF(OR(AND($F61&lt;1,成绩单!M61&gt;=90),AND($F61=1,成绩单!M61&gt;=85),AND($F61&gt;1,成绩单!M61&gt;=80)),0.5,0))</f>
        <v>0</v>
      </c>
      <c r="N61" s="18">
        <f>IF(OR(成绩单!N61="作弊",成绩单!N61="请假",成绩单!N61="旷考",成绩单!N61="休学"),0,IF(OR(AND($F61&lt;1,成绩单!N61&gt;=90),AND($F61=1,成绩单!N61&gt;=85),AND($F61&gt;1,成绩单!N61&gt;=80)),0.5,0))</f>
        <v>0</v>
      </c>
      <c r="O61" s="18">
        <f>IF(OR(成绩单!O61="作弊",成绩单!O61="请假",成绩单!O61="旷考",成绩单!O61="休学"),0,IF(OR(AND($F61&lt;1,成绩单!O61&gt;=90),AND($F61=1,成绩单!O61&gt;=85),AND($F61&gt;1,成绩单!O61&gt;=80)),0.5,0))</f>
        <v>0</v>
      </c>
      <c r="P61" s="18">
        <f>IF(OR(成绩单!P61="作弊",成绩单!P61="请假",成绩单!P61="旷考",成绩单!P61="休学"),0,IF(OR(AND($F61&lt;1,成绩单!P61&gt;=90),AND($F61=1,成绩单!P61&gt;=85),AND($F61&gt;1,成绩单!P61&gt;=80)),0.5,0))</f>
        <v>0</v>
      </c>
      <c r="Q61" s="18">
        <f>IF(OR(成绩单!Q61="作弊",成绩单!Q61="请假",成绩单!Q61="旷考",成绩单!Q61="休学"),0,IF(OR(AND($F61&lt;1,成绩单!Q61&gt;=90),AND($F61=1,成绩单!Q61&gt;=85),AND($F61&gt;1,成绩单!Q61&gt;=80)),0.5,0))</f>
        <v>0</v>
      </c>
      <c r="R61" s="25">
        <f>IF(OR(成绩单!R61="作弊",成绩单!R61="请假",成绩单!R61="旷考",成绩单!R61="休学"),0,IF(OR(AND($F61&lt;1,成绩单!R61&gt;=82),AND($F61=1,成绩单!R61&gt;=80),AND($F61&gt;1,成绩单!R61&gt;=78)),3,0))</f>
        <v>0</v>
      </c>
      <c r="S61" s="25">
        <f>IF(OR(成绩单!S61="作弊",成绩单!S61="请假",成绩单!S61="旷考",成绩单!S61="休学"),0,IF(OR(AND($F61&lt;1,成绩单!S61&gt;=82),AND($F61=1,成绩单!S61&gt;=80),AND($F61&gt;1,成绩单!S61&gt;=78)),3,0))</f>
        <v>0</v>
      </c>
      <c r="T61" s="18">
        <f>IF(OR(成绩单!T61="作弊",成绩单!T61="请假",成绩单!T61="旷考",成绩单!T61="休学"),0,IF(OR(AND($F61&lt;1,成绩单!T61&gt;=90),AND($F61=1,成绩单!T61&gt;=85),AND($F61&gt;1,成绩单!T61&gt;=80)),0.5,0))</f>
        <v>0</v>
      </c>
      <c r="U61" s="18">
        <f>IF(OR(成绩单!U61="作弊",成绩单!U61="请假",成绩单!U61="旷考",成绩单!U61="休学"),0,IF(OR(AND($F61&lt;1,成绩单!U61&gt;=90),AND($F61=1,成绩单!U61&gt;=85),AND($F61&gt;1,成绩单!U61&gt;=80)),0.5,0))</f>
        <v>0</v>
      </c>
      <c r="V61" s="18">
        <f>IF(OR(成绩单!V61="作弊",成绩单!V61="请假",成绩单!V61="旷考",成绩单!V61="休学"),0,IF(OR(AND($F61&lt;1,成绩单!V61&gt;=90),AND($F61=1,成绩单!V61&gt;=85),AND($F61&gt;1,成绩单!V61&gt;=80)),0.5,0))</f>
        <v>0</v>
      </c>
      <c r="W61" s="18">
        <f>IF(OR(成绩单!W61="作弊",成绩单!W61="请假",成绩单!W61="旷考",成绩单!W61="休学"),0,IF(OR(AND($F61&lt;1,成绩单!W61&gt;=90),AND($F61=1,成绩单!W61&gt;=85),AND($F61&gt;1,成绩单!W61&gt;=80)),0.5,0))</f>
        <v>0</v>
      </c>
      <c r="X61" s="18">
        <f>IF(OR(成绩单!X61="作弊",成绩单!X61="请假",成绩单!X61="旷考",成绩单!X61="休学"),0,IF(OR(AND($F61&lt;1,成绩单!X61&gt;=90),AND($F61=1,成绩单!X61&gt;=85),AND($F61&gt;1,成绩单!X61&gt;=80)),0.5,0))</f>
        <v>0</v>
      </c>
      <c r="Y61" s="18">
        <f>IF(OR(成绩单!Y61="作弊",成绩单!Y61="请假",成绩单!Y61="旷考",成绩单!Y61="休学"),0,IF(OR(AND($F61&lt;1,成绩单!Y61&gt;=90),AND($F61=1,成绩单!Y61&gt;=85),AND($F61&gt;1,成绩单!Y61&gt;=80)),0.5,0))</f>
        <v>0</v>
      </c>
      <c r="Z61" s="18">
        <f>IF(OR(成绩单!Z61="作弊",成绩单!Z61="请假",成绩单!Z61="旷考",成绩单!Z61="休学"),0,IF(OR(AND($F61&lt;1,成绩单!Z61&gt;=90),AND($F61=1,成绩单!Z61&gt;=85),AND($F61&gt;1,成绩单!Z61&gt;=80)),0.5,0))</f>
        <v>0</v>
      </c>
      <c r="AA61" s="18">
        <f>IF(OR(成绩单!AA61="作弊",成绩单!AA61="请假",成绩单!AA61="旷考",成绩单!AA61="休学"),0,IF(OR(AND($F61&lt;1,成绩单!AA61&gt;=90),AND($F61=1,成绩单!AA61&gt;=85),AND($F61&gt;1,成绩单!AA61&gt;=80)),0.5,0))</f>
        <v>0</v>
      </c>
      <c r="AB61" s="25">
        <f>IF(OR(成绩单!AB61="作弊",成绩单!AB61="请假",成绩单!AB61="旷考",成绩单!AB61="休学"),0,IF(OR(AND($F61&lt;1,成绩单!AB61&gt;=85),AND($F61=1,成绩单!AB61&gt;=82),AND($F61&gt;1,成绩单!AB61&gt;=80)),3,0))</f>
        <v>0</v>
      </c>
      <c r="AC61" s="25">
        <f>IF(OR(成绩单!AC61="作弊",成绩单!AC61="请假",成绩单!AC61="旷考",成绩单!AC61="休学"),0,IF(OR(AND($F61&lt;1,成绩单!AC61&gt;=85),AND($F61=1,成绩单!AC61&gt;=82),AND($F61&gt;1,成绩单!AC61&gt;=80)),3,0))</f>
        <v>0</v>
      </c>
      <c r="AD61" s="18">
        <f>IF(OR(成绩单!AD61="作弊",成绩单!AD61="请假",成绩单!AD61="旷考",成绩单!AD61="休学"),0,IF(OR(AND($F61&lt;1,成绩单!AD61&gt;=90),AND($F61=1,成绩单!AD61&gt;=85),AND($F61&gt;1,成绩单!AD61&gt;=80)),0.5,0))</f>
        <v>0</v>
      </c>
      <c r="AE61" s="18">
        <f>IF(OR(成绩单!AE61="作弊",成绩单!AE61="请假",成绩单!AE61="旷考",成绩单!AE61="休学"),0,IF(OR(AND($F61&lt;1,成绩单!AE61&gt;=90),AND($F61=1,成绩单!AE61&gt;=85),AND($F61&gt;1,成绩单!AE61&gt;=80)),0.5,0))</f>
        <v>0</v>
      </c>
      <c r="AF61" s="18">
        <f>IF(OR(成绩单!AF61="作弊",成绩单!AF61="请假",成绩单!AF61="旷考",成绩单!AF61="休学"),0,IF(OR(AND($F61&lt;1,成绩单!AF61&gt;=90),AND($F61=1,成绩单!AF61&gt;=85),AND($F61&gt;1,成绩单!AF61&gt;=80)),0.5,0))</f>
        <v>0</v>
      </c>
      <c r="AG61" s="18">
        <f>IF(OR(成绩单!AG61="作弊",成绩单!AG61="请假",成绩单!AG61="旷考",成绩单!AG61="休学"),0,IF(OR(AND($F61&lt;1,成绩单!AG61&gt;=90),AND($F61=1,成绩单!AG61&gt;=85),AND($F61&gt;1,成绩单!AG61&gt;=80)),0.5,0))</f>
        <v>0</v>
      </c>
      <c r="AH61" s="18">
        <f>IF(OR(成绩单!AH61="作弊",成绩单!AH61="请假",成绩单!AH61="旷考",成绩单!AH61="休学"),0,IF(OR(AND($F61&lt;1,成绩单!AH61&gt;=90),AND($F61=1,成绩单!AH61&gt;=85),AND($F61&gt;1,成绩单!AH61&gt;=80)),0.5,0))</f>
        <v>0</v>
      </c>
      <c r="AI61" s="18">
        <f>IF(OR(成绩单!AI61="作弊",成绩单!AI61="请假",成绩单!AI61="旷考",成绩单!AI61="休学"),0,IF(OR(AND($F61&lt;1,成绩单!AI61&gt;=90),AND($F61=1,成绩单!AI61&gt;=85),AND($F61&gt;1,成绩单!AI61&gt;=80)),0.5,0))</f>
        <v>0</v>
      </c>
      <c r="AJ61" s="18">
        <f>IF(OR(成绩单!AJ61="作弊",成绩单!AJ61="请假",成绩单!AJ61="旷考",成绩单!AJ61="休学"),0,IF(OR(AND($F61&lt;1,成绩单!AJ61&gt;=90),AND($F61=1,成绩单!AJ61&gt;=85),AND($F61&gt;1,成绩单!AJ61&gt;=80)),0.5,0))</f>
        <v>0</v>
      </c>
      <c r="AK61" s="18">
        <f>IF(OR(成绩单!AK61="作弊",成绩单!AK61="请假",成绩单!AK61="旷考",成绩单!AK61="休学"),0,IF(OR(AND($F61&lt;1,成绩单!AK61&gt;=90),AND($F61=1,成绩单!AK61&gt;=85),AND($F61&gt;1,成绩单!AK61&gt;=80)),0.5,0))</f>
        <v>0</v>
      </c>
      <c r="AL61" s="18">
        <f>IF(OR(成绩单!AL61="作弊",成绩单!AL61="请假",成绩单!AL61="旷考",成绩单!AL61="休学"),0,IF(OR(AND($F61&lt;1,成绩单!AL61&gt;=90),AND($F61=1,成绩单!AL61&gt;=85),AND($F61&gt;1,成绩单!AL61&gt;=80)),0.5,0))</f>
        <v>0</v>
      </c>
      <c r="AM61" s="18">
        <f>IF(OR(成绩单!AM61="作弊",成绩单!AM61="请假",成绩单!AM61="旷考",成绩单!AM61="休学"),0,IF(OR(AND($F61&lt;1,成绩单!AM61&gt;=90),AND($F61=1,成绩单!AM61&gt;=85),AND($F61&gt;1,成绩单!AM61&gt;=80)),0.5,0))</f>
        <v>0</v>
      </c>
      <c r="AN61" s="18"/>
      <c r="AO61" s="18"/>
      <c r="AP61" s="30"/>
      <c r="AQ61" s="30"/>
    </row>
    <row r="62" ht="18.75" customHeight="1" spans="1:43">
      <c r="A62" s="17"/>
      <c r="B62" s="18"/>
      <c r="C62" s="18"/>
      <c r="D62" s="18">
        <f t="shared" si="7"/>
        <v>0</v>
      </c>
      <c r="E62" s="18">
        <f t="shared" si="8"/>
        <v>0</v>
      </c>
      <c r="F62" s="18">
        <f>成绩单!F62</f>
        <v>0</v>
      </c>
      <c r="G62" s="18">
        <f>成绩单!G62</f>
        <v>0</v>
      </c>
      <c r="H62" s="18">
        <f>IF(OR(成绩单!H62="作弊",成绩单!H62="请假",成绩单!H62="旷考",成绩单!H62="休学"),0,IF(OR(AND($F62&lt;1,成绩单!H62&gt;=90),AND($F62=1,成绩单!H62&gt;=85),AND($F62&gt;1,成绩单!H62&gt;=80)),0.5,0))</f>
        <v>0</v>
      </c>
      <c r="I62" s="18">
        <f>IF(OR(成绩单!I62="作弊",成绩单!I62="请假",成绩单!I62="旷考",成绩单!I62="休学"),0,IF(OR(AND($F62&lt;1,成绩单!I62&gt;=90),AND($F62=1,成绩单!I62&gt;=85),AND($F62&gt;1,成绩单!I62&gt;=80)),0.5,0))</f>
        <v>0</v>
      </c>
      <c r="J62" s="25">
        <f>IF(OR(成绩单!J62="作弊",成绩单!J62="请假",成绩单!J62="旷考",成绩单!J62="休学"),0,IF(OR(AND($F62&lt;1,成绩单!J62&gt;=80),AND($F62=1,成绩单!J62&gt;=77.5),AND($F62&gt;1,成绩单!J62&gt;=75)),3,0))</f>
        <v>0</v>
      </c>
      <c r="K62" s="25">
        <f>IF(OR(成绩单!K62="作弊",成绩单!K62="请假",成绩单!K62="旷考",成绩单!K62="休学"),0,IF(OR(AND($F62&lt;1,成绩单!K62&gt;=80),AND($F62=1,成绩单!K62&gt;=77.5),AND($F62&gt;1,成绩单!K62&gt;=75)),3,0))</f>
        <v>0</v>
      </c>
      <c r="L62" s="18">
        <f>IF(OR(成绩单!L62="作弊",成绩单!L62="请假",成绩单!L62="旷考",成绩单!L62="休学"),0,IF(OR(AND($F62&lt;1,成绩单!L62&gt;=90),AND($F62=1,成绩单!L62&gt;=85),AND($F62&gt;1,成绩单!L62&gt;=80)),0.5,0))</f>
        <v>0</v>
      </c>
      <c r="M62" s="18">
        <f>IF(OR(成绩单!M62="作弊",成绩单!M62="请假",成绩单!M62="旷考",成绩单!M62="休学"),0,IF(OR(AND($F62&lt;1,成绩单!M62&gt;=90),AND($F62=1,成绩单!M62&gt;=85),AND($F62&gt;1,成绩单!M62&gt;=80)),0.5,0))</f>
        <v>0</v>
      </c>
      <c r="N62" s="18">
        <f>IF(OR(成绩单!N62="作弊",成绩单!N62="请假",成绩单!N62="旷考",成绩单!N62="休学"),0,IF(OR(AND($F62&lt;1,成绩单!N62&gt;=90),AND($F62=1,成绩单!N62&gt;=85),AND($F62&gt;1,成绩单!N62&gt;=80)),0.5,0))</f>
        <v>0</v>
      </c>
      <c r="O62" s="18">
        <f>IF(OR(成绩单!O62="作弊",成绩单!O62="请假",成绩单!O62="旷考",成绩单!O62="休学"),0,IF(OR(AND($F62&lt;1,成绩单!O62&gt;=90),AND($F62=1,成绩单!O62&gt;=85),AND($F62&gt;1,成绩单!O62&gt;=80)),0.5,0))</f>
        <v>0</v>
      </c>
      <c r="P62" s="18">
        <f>IF(OR(成绩单!P62="作弊",成绩单!P62="请假",成绩单!P62="旷考",成绩单!P62="休学"),0,IF(OR(AND($F62&lt;1,成绩单!P62&gt;=90),AND($F62=1,成绩单!P62&gt;=85),AND($F62&gt;1,成绩单!P62&gt;=80)),0.5,0))</f>
        <v>0</v>
      </c>
      <c r="Q62" s="18">
        <f>IF(OR(成绩单!Q62="作弊",成绩单!Q62="请假",成绩单!Q62="旷考",成绩单!Q62="休学"),0,IF(OR(AND($F62&lt;1,成绩单!Q62&gt;=90),AND($F62=1,成绩单!Q62&gt;=85),AND($F62&gt;1,成绩单!Q62&gt;=80)),0.5,0))</f>
        <v>0</v>
      </c>
      <c r="R62" s="25">
        <f>IF(OR(成绩单!R62="作弊",成绩单!R62="请假",成绩单!R62="旷考",成绩单!R62="休学"),0,IF(OR(AND($F62&lt;1,成绩单!R62&gt;=82),AND($F62=1,成绩单!R62&gt;=80),AND($F62&gt;1,成绩单!R62&gt;=78)),3,0))</f>
        <v>0</v>
      </c>
      <c r="S62" s="25">
        <f>IF(OR(成绩单!S62="作弊",成绩单!S62="请假",成绩单!S62="旷考",成绩单!S62="休学"),0,IF(OR(AND($F62&lt;1,成绩单!S62&gt;=82),AND($F62=1,成绩单!S62&gt;=80),AND($F62&gt;1,成绩单!S62&gt;=78)),3,0))</f>
        <v>0</v>
      </c>
      <c r="T62" s="18">
        <f>IF(OR(成绩单!T62="作弊",成绩单!T62="请假",成绩单!T62="旷考",成绩单!T62="休学"),0,IF(OR(AND($F62&lt;1,成绩单!T62&gt;=90),AND($F62=1,成绩单!T62&gt;=85),AND($F62&gt;1,成绩单!T62&gt;=80)),0.5,0))</f>
        <v>0</v>
      </c>
      <c r="U62" s="18">
        <f>IF(OR(成绩单!U62="作弊",成绩单!U62="请假",成绩单!U62="旷考",成绩单!U62="休学"),0,IF(OR(AND($F62&lt;1,成绩单!U62&gt;=90),AND($F62=1,成绩单!U62&gt;=85),AND($F62&gt;1,成绩单!U62&gt;=80)),0.5,0))</f>
        <v>0</v>
      </c>
      <c r="V62" s="18">
        <f>IF(OR(成绩单!V62="作弊",成绩单!V62="请假",成绩单!V62="旷考",成绩单!V62="休学"),0,IF(OR(AND($F62&lt;1,成绩单!V62&gt;=90),AND($F62=1,成绩单!V62&gt;=85),AND($F62&gt;1,成绩单!V62&gt;=80)),0.5,0))</f>
        <v>0</v>
      </c>
      <c r="W62" s="18">
        <f>IF(OR(成绩单!W62="作弊",成绩单!W62="请假",成绩单!W62="旷考",成绩单!W62="休学"),0,IF(OR(AND($F62&lt;1,成绩单!W62&gt;=90),AND($F62=1,成绩单!W62&gt;=85),AND($F62&gt;1,成绩单!W62&gt;=80)),0.5,0))</f>
        <v>0</v>
      </c>
      <c r="X62" s="18">
        <f>IF(OR(成绩单!X62="作弊",成绩单!X62="请假",成绩单!X62="旷考",成绩单!X62="休学"),0,IF(OR(AND($F62&lt;1,成绩单!X62&gt;=90),AND($F62=1,成绩单!X62&gt;=85),AND($F62&gt;1,成绩单!X62&gt;=80)),0.5,0))</f>
        <v>0</v>
      </c>
      <c r="Y62" s="18">
        <f>IF(OR(成绩单!Y62="作弊",成绩单!Y62="请假",成绩单!Y62="旷考",成绩单!Y62="休学"),0,IF(OR(AND($F62&lt;1,成绩单!Y62&gt;=90),AND($F62=1,成绩单!Y62&gt;=85),AND($F62&gt;1,成绩单!Y62&gt;=80)),0.5,0))</f>
        <v>0</v>
      </c>
      <c r="Z62" s="18">
        <f>IF(OR(成绩单!Z62="作弊",成绩单!Z62="请假",成绩单!Z62="旷考",成绩单!Z62="休学"),0,IF(OR(AND($F62&lt;1,成绩单!Z62&gt;=90),AND($F62=1,成绩单!Z62&gt;=85),AND($F62&gt;1,成绩单!Z62&gt;=80)),0.5,0))</f>
        <v>0</v>
      </c>
      <c r="AA62" s="18">
        <f>IF(OR(成绩单!AA62="作弊",成绩单!AA62="请假",成绩单!AA62="旷考",成绩单!AA62="休学"),0,IF(OR(AND($F62&lt;1,成绩单!AA62&gt;=90),AND($F62=1,成绩单!AA62&gt;=85),AND($F62&gt;1,成绩单!AA62&gt;=80)),0.5,0))</f>
        <v>0</v>
      </c>
      <c r="AB62" s="25">
        <f>IF(OR(成绩单!AB62="作弊",成绩单!AB62="请假",成绩单!AB62="旷考",成绩单!AB62="休学"),0,IF(OR(AND($F62&lt;1,成绩单!AB62&gt;=85),AND($F62=1,成绩单!AB62&gt;=82),AND($F62&gt;1,成绩单!AB62&gt;=80)),3,0))</f>
        <v>0</v>
      </c>
      <c r="AC62" s="25">
        <f>IF(OR(成绩单!AC62="作弊",成绩单!AC62="请假",成绩单!AC62="旷考",成绩单!AC62="休学"),0,IF(OR(AND($F62&lt;1,成绩单!AC62&gt;=85),AND($F62=1,成绩单!AC62&gt;=82),AND($F62&gt;1,成绩单!AC62&gt;=80)),3,0))</f>
        <v>0</v>
      </c>
      <c r="AD62" s="18">
        <f>IF(OR(成绩单!AD62="作弊",成绩单!AD62="请假",成绩单!AD62="旷考",成绩单!AD62="休学"),0,IF(OR(AND($F62&lt;1,成绩单!AD62&gt;=90),AND($F62=1,成绩单!AD62&gt;=85),AND($F62&gt;1,成绩单!AD62&gt;=80)),0.5,0))</f>
        <v>0</v>
      </c>
      <c r="AE62" s="18">
        <f>IF(OR(成绩单!AE62="作弊",成绩单!AE62="请假",成绩单!AE62="旷考",成绩单!AE62="休学"),0,IF(OR(AND($F62&lt;1,成绩单!AE62&gt;=90),AND($F62=1,成绩单!AE62&gt;=85),AND($F62&gt;1,成绩单!AE62&gt;=80)),0.5,0))</f>
        <v>0</v>
      </c>
      <c r="AF62" s="18">
        <f>IF(OR(成绩单!AF62="作弊",成绩单!AF62="请假",成绩单!AF62="旷考",成绩单!AF62="休学"),0,IF(OR(AND($F62&lt;1,成绩单!AF62&gt;=90),AND($F62=1,成绩单!AF62&gt;=85),AND($F62&gt;1,成绩单!AF62&gt;=80)),0.5,0))</f>
        <v>0</v>
      </c>
      <c r="AG62" s="18">
        <f>IF(OR(成绩单!AG62="作弊",成绩单!AG62="请假",成绩单!AG62="旷考",成绩单!AG62="休学"),0,IF(OR(AND($F62&lt;1,成绩单!AG62&gt;=90),AND($F62=1,成绩单!AG62&gt;=85),AND($F62&gt;1,成绩单!AG62&gt;=80)),0.5,0))</f>
        <v>0</v>
      </c>
      <c r="AH62" s="18">
        <f>IF(OR(成绩单!AH62="作弊",成绩单!AH62="请假",成绩单!AH62="旷考",成绩单!AH62="休学"),0,IF(OR(AND($F62&lt;1,成绩单!AH62&gt;=90),AND($F62=1,成绩单!AH62&gt;=85),AND($F62&gt;1,成绩单!AH62&gt;=80)),0.5,0))</f>
        <v>0</v>
      </c>
      <c r="AI62" s="18">
        <f>IF(OR(成绩单!AI62="作弊",成绩单!AI62="请假",成绩单!AI62="旷考",成绩单!AI62="休学"),0,IF(OR(AND($F62&lt;1,成绩单!AI62&gt;=90),AND($F62=1,成绩单!AI62&gt;=85),AND($F62&gt;1,成绩单!AI62&gt;=80)),0.5,0))</f>
        <v>0</v>
      </c>
      <c r="AJ62" s="18">
        <f>IF(OR(成绩单!AJ62="作弊",成绩单!AJ62="请假",成绩单!AJ62="旷考",成绩单!AJ62="休学"),0,IF(OR(AND($F62&lt;1,成绩单!AJ62&gt;=90),AND($F62=1,成绩单!AJ62&gt;=85),AND($F62&gt;1,成绩单!AJ62&gt;=80)),0.5,0))</f>
        <v>0</v>
      </c>
      <c r="AK62" s="18">
        <f>IF(OR(成绩单!AK62="作弊",成绩单!AK62="请假",成绩单!AK62="旷考",成绩单!AK62="休学"),0,IF(OR(AND($F62&lt;1,成绩单!AK62&gt;=90),AND($F62=1,成绩单!AK62&gt;=85),AND($F62&gt;1,成绩单!AK62&gt;=80)),0.5,0))</f>
        <v>0</v>
      </c>
      <c r="AL62" s="18">
        <f>IF(OR(成绩单!AL62="作弊",成绩单!AL62="请假",成绩单!AL62="旷考",成绩单!AL62="休学"),0,IF(OR(AND($F62&lt;1,成绩单!AL62&gt;=90),AND($F62=1,成绩单!AL62&gt;=85),AND($F62&gt;1,成绩单!AL62&gt;=80)),0.5,0))</f>
        <v>0</v>
      </c>
      <c r="AM62" s="18">
        <f>IF(OR(成绩单!AM62="作弊",成绩单!AM62="请假",成绩单!AM62="旷考",成绩单!AM62="休学"),0,IF(OR(AND($F62&lt;1,成绩单!AM62&gt;=90),AND($F62=1,成绩单!AM62&gt;=85),AND($F62&gt;1,成绩单!AM62&gt;=80)),0.5,0))</f>
        <v>0</v>
      </c>
      <c r="AN62" s="18"/>
      <c r="AO62" s="18"/>
      <c r="AP62" s="30"/>
      <c r="AQ62" s="30"/>
    </row>
    <row r="63" ht="18.75" customHeight="1" spans="1:43">
      <c r="A63" s="17"/>
      <c r="B63" s="18"/>
      <c r="C63" s="18"/>
      <c r="D63" s="18">
        <f t="shared" si="7"/>
        <v>0</v>
      </c>
      <c r="E63" s="18">
        <f t="shared" si="8"/>
        <v>0</v>
      </c>
      <c r="F63" s="18">
        <f>成绩单!F63</f>
        <v>0</v>
      </c>
      <c r="G63" s="18">
        <f>成绩单!G63</f>
        <v>0</v>
      </c>
      <c r="H63" s="18">
        <f>IF(OR(成绩单!H63="作弊",成绩单!H63="请假",成绩单!H63="旷考",成绩单!H63="休学"),0,IF(OR(AND($F63&lt;1,成绩单!H63&gt;=90),AND($F63=1,成绩单!H63&gt;=85),AND($F63&gt;1,成绩单!H63&gt;=80)),0.5,0))</f>
        <v>0</v>
      </c>
      <c r="I63" s="18">
        <f>IF(OR(成绩单!I63="作弊",成绩单!I63="请假",成绩单!I63="旷考",成绩单!I63="休学"),0,IF(OR(AND($F63&lt;1,成绩单!I63&gt;=90),AND($F63=1,成绩单!I63&gt;=85),AND($F63&gt;1,成绩单!I63&gt;=80)),0.5,0))</f>
        <v>0</v>
      </c>
      <c r="J63" s="25">
        <f>IF(OR(成绩单!J63="作弊",成绩单!J63="请假",成绩单!J63="旷考",成绩单!J63="休学"),0,IF(OR(AND($F63&lt;1,成绩单!J63&gt;=80),AND($F63=1,成绩单!J63&gt;=77.5),AND($F63&gt;1,成绩单!J63&gt;=75)),3,0))</f>
        <v>0</v>
      </c>
      <c r="K63" s="25">
        <f>IF(OR(成绩单!K63="作弊",成绩单!K63="请假",成绩单!K63="旷考",成绩单!K63="休学"),0,IF(OR(AND($F63&lt;1,成绩单!K63&gt;=80),AND($F63=1,成绩单!K63&gt;=77.5),AND($F63&gt;1,成绩单!K63&gt;=75)),3,0))</f>
        <v>0</v>
      </c>
      <c r="L63" s="18">
        <f>IF(OR(成绩单!L63="作弊",成绩单!L63="请假",成绩单!L63="旷考",成绩单!L63="休学"),0,IF(OR(AND($F63&lt;1,成绩单!L63&gt;=90),AND($F63=1,成绩单!L63&gt;=85),AND($F63&gt;1,成绩单!L63&gt;=80)),0.5,0))</f>
        <v>0</v>
      </c>
      <c r="M63" s="18">
        <f>IF(OR(成绩单!M63="作弊",成绩单!M63="请假",成绩单!M63="旷考",成绩单!M63="休学"),0,IF(OR(AND($F63&lt;1,成绩单!M63&gt;=90),AND($F63=1,成绩单!M63&gt;=85),AND($F63&gt;1,成绩单!M63&gt;=80)),0.5,0))</f>
        <v>0</v>
      </c>
      <c r="N63" s="18">
        <f>IF(OR(成绩单!N63="作弊",成绩单!N63="请假",成绩单!N63="旷考",成绩单!N63="休学"),0,IF(OR(AND($F63&lt;1,成绩单!N63&gt;=90),AND($F63=1,成绩单!N63&gt;=85),AND($F63&gt;1,成绩单!N63&gt;=80)),0.5,0))</f>
        <v>0</v>
      </c>
      <c r="O63" s="18">
        <f>IF(OR(成绩单!O63="作弊",成绩单!O63="请假",成绩单!O63="旷考",成绩单!O63="休学"),0,IF(OR(AND($F63&lt;1,成绩单!O63&gt;=90),AND($F63=1,成绩单!O63&gt;=85),AND($F63&gt;1,成绩单!O63&gt;=80)),0.5,0))</f>
        <v>0</v>
      </c>
      <c r="P63" s="18">
        <f>IF(OR(成绩单!P63="作弊",成绩单!P63="请假",成绩单!P63="旷考",成绩单!P63="休学"),0,IF(OR(AND($F63&lt;1,成绩单!P63&gt;=90),AND($F63=1,成绩单!P63&gt;=85),AND($F63&gt;1,成绩单!P63&gt;=80)),0.5,0))</f>
        <v>0</v>
      </c>
      <c r="Q63" s="18">
        <f>IF(OR(成绩单!Q63="作弊",成绩单!Q63="请假",成绩单!Q63="旷考",成绩单!Q63="休学"),0,IF(OR(AND($F63&lt;1,成绩单!Q63&gt;=90),AND($F63=1,成绩单!Q63&gt;=85),AND($F63&gt;1,成绩单!Q63&gt;=80)),0.5,0))</f>
        <v>0</v>
      </c>
      <c r="R63" s="25">
        <f>IF(OR(成绩单!R63="作弊",成绩单!R63="请假",成绩单!R63="旷考",成绩单!R63="休学"),0,IF(OR(AND($F63&lt;1,成绩单!R63&gt;=82),AND($F63=1,成绩单!R63&gt;=80),AND($F63&gt;1,成绩单!R63&gt;=78)),3,0))</f>
        <v>0</v>
      </c>
      <c r="S63" s="25">
        <f>IF(OR(成绩单!S63="作弊",成绩单!S63="请假",成绩单!S63="旷考",成绩单!S63="休学"),0,IF(OR(AND($F63&lt;1,成绩单!S63&gt;=82),AND($F63=1,成绩单!S63&gt;=80),AND($F63&gt;1,成绩单!S63&gt;=78)),3,0))</f>
        <v>0</v>
      </c>
      <c r="T63" s="18">
        <f>IF(OR(成绩单!T63="作弊",成绩单!T63="请假",成绩单!T63="旷考",成绩单!T63="休学"),0,IF(OR(AND($F63&lt;1,成绩单!T63&gt;=90),AND($F63=1,成绩单!T63&gt;=85),AND($F63&gt;1,成绩单!T63&gt;=80)),0.5,0))</f>
        <v>0</v>
      </c>
      <c r="U63" s="18">
        <f>IF(OR(成绩单!U63="作弊",成绩单!U63="请假",成绩单!U63="旷考",成绩单!U63="休学"),0,IF(OR(AND($F63&lt;1,成绩单!U63&gt;=90),AND($F63=1,成绩单!U63&gt;=85),AND($F63&gt;1,成绩单!U63&gt;=80)),0.5,0))</f>
        <v>0</v>
      </c>
      <c r="V63" s="18">
        <f>IF(OR(成绩单!V63="作弊",成绩单!V63="请假",成绩单!V63="旷考",成绩单!V63="休学"),0,IF(OR(AND($F63&lt;1,成绩单!V63&gt;=90),AND($F63=1,成绩单!V63&gt;=85),AND($F63&gt;1,成绩单!V63&gt;=80)),0.5,0))</f>
        <v>0</v>
      </c>
      <c r="W63" s="18">
        <f>IF(OR(成绩单!W63="作弊",成绩单!W63="请假",成绩单!W63="旷考",成绩单!W63="休学"),0,IF(OR(AND($F63&lt;1,成绩单!W63&gt;=90),AND($F63=1,成绩单!W63&gt;=85),AND($F63&gt;1,成绩单!W63&gt;=80)),0.5,0))</f>
        <v>0</v>
      </c>
      <c r="X63" s="18">
        <f>IF(OR(成绩单!X63="作弊",成绩单!X63="请假",成绩单!X63="旷考",成绩单!X63="休学"),0,IF(OR(AND($F63&lt;1,成绩单!X63&gt;=90),AND($F63=1,成绩单!X63&gt;=85),AND($F63&gt;1,成绩单!X63&gt;=80)),0.5,0))</f>
        <v>0</v>
      </c>
      <c r="Y63" s="18">
        <f>IF(OR(成绩单!Y63="作弊",成绩单!Y63="请假",成绩单!Y63="旷考",成绩单!Y63="休学"),0,IF(OR(AND($F63&lt;1,成绩单!Y63&gt;=90),AND($F63=1,成绩单!Y63&gt;=85),AND($F63&gt;1,成绩单!Y63&gt;=80)),0.5,0))</f>
        <v>0</v>
      </c>
      <c r="Z63" s="18">
        <f>IF(OR(成绩单!Z63="作弊",成绩单!Z63="请假",成绩单!Z63="旷考",成绩单!Z63="休学"),0,IF(OR(AND($F63&lt;1,成绩单!Z63&gt;=90),AND($F63=1,成绩单!Z63&gt;=85),AND($F63&gt;1,成绩单!Z63&gt;=80)),0.5,0))</f>
        <v>0</v>
      </c>
      <c r="AA63" s="18">
        <f>IF(OR(成绩单!AA63="作弊",成绩单!AA63="请假",成绩单!AA63="旷考",成绩单!AA63="休学"),0,IF(OR(AND($F63&lt;1,成绩单!AA63&gt;=90),AND($F63=1,成绩单!AA63&gt;=85),AND($F63&gt;1,成绩单!AA63&gt;=80)),0.5,0))</f>
        <v>0</v>
      </c>
      <c r="AB63" s="25">
        <f>IF(OR(成绩单!AB63="作弊",成绩单!AB63="请假",成绩单!AB63="旷考",成绩单!AB63="休学"),0,IF(OR(AND($F63&lt;1,成绩单!AB63&gt;=85),AND($F63=1,成绩单!AB63&gt;=82),AND($F63&gt;1,成绩单!AB63&gt;=80)),3,0))</f>
        <v>0</v>
      </c>
      <c r="AC63" s="25">
        <f>IF(OR(成绩单!AC63="作弊",成绩单!AC63="请假",成绩单!AC63="旷考",成绩单!AC63="休学"),0,IF(OR(AND($F63&lt;1,成绩单!AC63&gt;=85),AND($F63=1,成绩单!AC63&gt;=82),AND($F63&gt;1,成绩单!AC63&gt;=80)),3,0))</f>
        <v>0</v>
      </c>
      <c r="AD63" s="18">
        <f>IF(OR(成绩单!AD63="作弊",成绩单!AD63="请假",成绩单!AD63="旷考",成绩单!AD63="休学"),0,IF(OR(AND($F63&lt;1,成绩单!AD63&gt;=90),AND($F63=1,成绩单!AD63&gt;=85),AND($F63&gt;1,成绩单!AD63&gt;=80)),0.5,0))</f>
        <v>0</v>
      </c>
      <c r="AE63" s="18">
        <f>IF(OR(成绩单!AE63="作弊",成绩单!AE63="请假",成绩单!AE63="旷考",成绩单!AE63="休学"),0,IF(OR(AND($F63&lt;1,成绩单!AE63&gt;=90),AND($F63=1,成绩单!AE63&gt;=85),AND($F63&gt;1,成绩单!AE63&gt;=80)),0.5,0))</f>
        <v>0</v>
      </c>
      <c r="AF63" s="18">
        <f>IF(OR(成绩单!AF63="作弊",成绩单!AF63="请假",成绩单!AF63="旷考",成绩单!AF63="休学"),0,IF(OR(AND($F63&lt;1,成绩单!AF63&gt;=90),AND($F63=1,成绩单!AF63&gt;=85),AND($F63&gt;1,成绩单!AF63&gt;=80)),0.5,0))</f>
        <v>0</v>
      </c>
      <c r="AG63" s="18">
        <f>IF(OR(成绩单!AG63="作弊",成绩单!AG63="请假",成绩单!AG63="旷考",成绩单!AG63="休学"),0,IF(OR(AND($F63&lt;1,成绩单!AG63&gt;=90),AND($F63=1,成绩单!AG63&gt;=85),AND($F63&gt;1,成绩单!AG63&gt;=80)),0.5,0))</f>
        <v>0</v>
      </c>
      <c r="AH63" s="18">
        <f>IF(OR(成绩单!AH63="作弊",成绩单!AH63="请假",成绩单!AH63="旷考",成绩单!AH63="休学"),0,IF(OR(AND($F63&lt;1,成绩单!AH63&gt;=90),AND($F63=1,成绩单!AH63&gt;=85),AND($F63&gt;1,成绩单!AH63&gt;=80)),0.5,0))</f>
        <v>0</v>
      </c>
      <c r="AI63" s="18">
        <f>IF(OR(成绩单!AI63="作弊",成绩单!AI63="请假",成绩单!AI63="旷考",成绩单!AI63="休学"),0,IF(OR(AND($F63&lt;1,成绩单!AI63&gt;=90),AND($F63=1,成绩单!AI63&gt;=85),AND($F63&gt;1,成绩单!AI63&gt;=80)),0.5,0))</f>
        <v>0</v>
      </c>
      <c r="AJ63" s="18">
        <f>IF(OR(成绩单!AJ63="作弊",成绩单!AJ63="请假",成绩单!AJ63="旷考",成绩单!AJ63="休学"),0,IF(OR(AND($F63&lt;1,成绩单!AJ63&gt;=90),AND($F63=1,成绩单!AJ63&gt;=85),AND($F63&gt;1,成绩单!AJ63&gt;=80)),0.5,0))</f>
        <v>0</v>
      </c>
      <c r="AK63" s="18">
        <f>IF(OR(成绩单!AK63="作弊",成绩单!AK63="请假",成绩单!AK63="旷考",成绩单!AK63="休学"),0,IF(OR(AND($F63&lt;1,成绩单!AK63&gt;=90),AND($F63=1,成绩单!AK63&gt;=85),AND($F63&gt;1,成绩单!AK63&gt;=80)),0.5,0))</f>
        <v>0</v>
      </c>
      <c r="AL63" s="18">
        <f>IF(OR(成绩单!AL63="作弊",成绩单!AL63="请假",成绩单!AL63="旷考",成绩单!AL63="休学"),0,IF(OR(AND($F63&lt;1,成绩单!AL63&gt;=90),AND($F63=1,成绩单!AL63&gt;=85),AND($F63&gt;1,成绩单!AL63&gt;=80)),0.5,0))</f>
        <v>0</v>
      </c>
      <c r="AM63" s="18">
        <f>IF(OR(成绩单!AM63="作弊",成绩单!AM63="请假",成绩单!AM63="旷考",成绩单!AM63="休学"),0,IF(OR(AND($F63&lt;1,成绩单!AM63&gt;=90),AND($F63=1,成绩单!AM63&gt;=85),AND($F63&gt;1,成绩单!AM63&gt;=80)),0.5,0))</f>
        <v>0</v>
      </c>
      <c r="AN63" s="18"/>
      <c r="AO63" s="18"/>
      <c r="AP63" s="30"/>
      <c r="AQ63" s="30"/>
    </row>
    <row r="64" s="1" customFormat="1" ht="18.75" customHeight="1" spans="1:203">
      <c r="A64" s="17"/>
      <c r="B64" s="18" t="s">
        <v>26</v>
      </c>
      <c r="C64" s="18"/>
      <c r="D64" s="18">
        <f t="shared" si="7"/>
        <v>0</v>
      </c>
      <c r="E64" s="18">
        <f t="shared" si="8"/>
        <v>0</v>
      </c>
      <c r="F64" s="19">
        <f>MAX(F58:F63)</f>
        <v>0</v>
      </c>
      <c r="G64" s="18">
        <f>成绩单!G64</f>
        <v>0</v>
      </c>
      <c r="H64" s="18">
        <f>IF(OR(成绩单!H64="作弊",成绩单!H64="请假",成绩单!H64="旷考",成绩单!H64="休学"),0,IF(OR(AND($F64&lt;1,成绩单!H64&gt;=90),AND($F64=1,成绩单!H64&gt;=85),AND($F64&gt;1,成绩单!H64&gt;=80)),0.5,0))</f>
        <v>0</v>
      </c>
      <c r="I64" s="18">
        <f>IF(OR(成绩单!I64="作弊",成绩单!I64="请假",成绩单!I64="旷考",成绩单!I64="休学"),0,IF(OR(AND($F64&lt;1,成绩单!I64&gt;=90),AND($F64=1,成绩单!I64&gt;=85),AND($F64&gt;1,成绩单!I64&gt;=80)),0.5,0))</f>
        <v>0</v>
      </c>
      <c r="J64" s="25">
        <f>IF(OR(成绩单!J64="作弊",成绩单!J64="请假",成绩单!J64="旷考",成绩单!J64="休学"),0,IF(OR(AND($F64&lt;1,成绩单!J64&gt;=80),AND($F64=1,成绩单!J64&gt;=77.5),AND($F64&gt;1,成绩单!J64&gt;=75)),3,0))</f>
        <v>0</v>
      </c>
      <c r="K64" s="25">
        <f>IF(OR(成绩单!K64="作弊",成绩单!K64="请假",成绩单!K64="旷考",成绩单!K64="休学"),0,IF(OR(AND($F64&lt;1,成绩单!K64&gt;=80),AND($F64=1,成绩单!K64&gt;=77.5),AND($F64&gt;1,成绩单!K64&gt;=75)),3,0))</f>
        <v>0</v>
      </c>
      <c r="L64" s="18">
        <f>IF(OR(成绩单!L64="作弊",成绩单!L64="请假",成绩单!L64="旷考",成绩单!L64="休学"),0,IF(OR(AND($F64&lt;1,成绩单!L64&gt;=90),AND($F64=1,成绩单!L64&gt;=85),AND($F64&gt;1,成绩单!L64&gt;=80)),0.5,0))</f>
        <v>0</v>
      </c>
      <c r="M64" s="18">
        <f>IF(OR(成绩单!M64="作弊",成绩单!M64="请假",成绩单!M64="旷考",成绩单!M64="休学"),0,IF(OR(AND($F64&lt;1,成绩单!M64&gt;=90),AND($F64=1,成绩单!M64&gt;=85),AND($F64&gt;1,成绩单!M64&gt;=80)),0.5,0))</f>
        <v>0</v>
      </c>
      <c r="N64" s="18">
        <f>IF(OR(成绩单!N64="作弊",成绩单!N64="请假",成绩单!N64="旷考",成绩单!N64="休学"),0,IF(OR(AND($F64&lt;1,成绩单!N64&gt;=90),AND($F64=1,成绩单!N64&gt;=85),AND($F64&gt;1,成绩单!N64&gt;=80)),0.5,0))</f>
        <v>0</v>
      </c>
      <c r="O64" s="18">
        <f>IF(OR(成绩单!O64="作弊",成绩单!O64="请假",成绩单!O64="旷考",成绩单!O64="休学"),0,IF(OR(AND($F64&lt;1,成绩单!O64&gt;=90),AND($F64=1,成绩单!O64&gt;=85),AND($F64&gt;1,成绩单!O64&gt;=80)),0.5,0))</f>
        <v>0</v>
      </c>
      <c r="P64" s="18">
        <f>IF(OR(成绩单!P64="作弊",成绩单!P64="请假",成绩单!P64="旷考",成绩单!P64="休学"),0,IF(OR(AND($F64&lt;1,成绩单!P64&gt;=90),AND($F64=1,成绩单!P64&gt;=85),AND($F64&gt;1,成绩单!P64&gt;=80)),0.5,0))</f>
        <v>0</v>
      </c>
      <c r="Q64" s="18">
        <f>IF(OR(成绩单!Q64="作弊",成绩单!Q64="请假",成绩单!Q64="旷考",成绩单!Q64="休学"),0,IF(OR(AND($F64&lt;1,成绩单!Q64&gt;=90),AND($F64=1,成绩单!Q64&gt;=85),AND($F64&gt;1,成绩单!Q64&gt;=80)),0.5,0))</f>
        <v>0</v>
      </c>
      <c r="R64" s="25">
        <f>IF(OR(成绩单!R64="作弊",成绩单!R64="请假",成绩单!R64="旷考",成绩单!R64="休学"),0,IF(OR(AND($F64&lt;1,成绩单!R64&gt;=82),AND($F64=1,成绩单!R64&gt;=80),AND($F64&gt;1,成绩单!R64&gt;=78)),3,0))</f>
        <v>0</v>
      </c>
      <c r="S64" s="25">
        <f>IF(OR(成绩单!S64="作弊",成绩单!S64="请假",成绩单!S64="旷考",成绩单!S64="休学"),0,IF(OR(AND($F64&lt;1,成绩单!S64&gt;=82),AND($F64=1,成绩单!S64&gt;=80),AND($F64&gt;1,成绩单!S64&gt;=78)),3,0))</f>
        <v>0</v>
      </c>
      <c r="T64" s="18">
        <f>IF(OR(成绩单!T64="作弊",成绩单!T64="请假",成绩单!T64="旷考",成绩单!T64="休学"),0,IF(OR(AND($F64&lt;1,成绩单!T64&gt;=90),AND($F64=1,成绩单!T64&gt;=85),AND($F64&gt;1,成绩单!T64&gt;=80)),0.5,0))</f>
        <v>0</v>
      </c>
      <c r="U64" s="18">
        <f>IF(OR(成绩单!U64="作弊",成绩单!U64="请假",成绩单!U64="旷考",成绩单!U64="休学"),0,IF(OR(AND($F64&lt;1,成绩单!U64&gt;=90),AND($F64=1,成绩单!U64&gt;=85),AND($F64&gt;1,成绩单!U64&gt;=80)),0.5,0))</f>
        <v>0</v>
      </c>
      <c r="V64" s="18">
        <f>IF(OR(成绩单!V64="作弊",成绩单!V64="请假",成绩单!V64="旷考",成绩单!V64="休学"),0,IF(OR(AND($F64&lt;1,成绩单!V64&gt;=90),AND($F64=1,成绩单!V64&gt;=85),AND($F64&gt;1,成绩单!V64&gt;=80)),0.5,0))</f>
        <v>0</v>
      </c>
      <c r="W64" s="18">
        <f>IF(OR(成绩单!W64="作弊",成绩单!W64="请假",成绩单!W64="旷考",成绩单!W64="休学"),0,IF(OR(AND($F64&lt;1,成绩单!W64&gt;=90),AND($F64=1,成绩单!W64&gt;=85),AND($F64&gt;1,成绩单!W64&gt;=80)),0.5,0))</f>
        <v>0</v>
      </c>
      <c r="X64" s="18">
        <f>IF(OR(成绩单!X64="作弊",成绩单!X64="请假",成绩单!X64="旷考",成绩单!X64="休学"),0,IF(OR(AND($F64&lt;1,成绩单!X64&gt;=90),AND($F64=1,成绩单!X64&gt;=85),AND($F64&gt;1,成绩单!X64&gt;=80)),0.5,0))</f>
        <v>0</v>
      </c>
      <c r="Y64" s="18">
        <f>IF(OR(成绩单!Y64="作弊",成绩单!Y64="请假",成绩单!Y64="旷考",成绩单!Y64="休学"),0,IF(OR(AND($F64&lt;1,成绩单!Y64&gt;=90),AND($F64=1,成绩单!Y64&gt;=85),AND($F64&gt;1,成绩单!Y64&gt;=80)),0.5,0))</f>
        <v>0</v>
      </c>
      <c r="Z64" s="18">
        <f>IF(OR(成绩单!Z64="作弊",成绩单!Z64="请假",成绩单!Z64="旷考",成绩单!Z64="休学"),0,IF(OR(AND($F64&lt;1,成绩单!Z64&gt;=90),AND($F64=1,成绩单!Z64&gt;=85),AND($F64&gt;1,成绩单!Z64&gt;=80)),0.5,0))</f>
        <v>0</v>
      </c>
      <c r="AA64" s="18">
        <f>IF(OR(成绩单!AA64="作弊",成绩单!AA64="请假",成绩单!AA64="旷考",成绩单!AA64="休学"),0,IF(OR(AND($F64&lt;1,成绩单!AA64&gt;=90),AND($F64=1,成绩单!AA64&gt;=85),AND($F64&gt;1,成绩单!AA64&gt;=80)),0.5,0))</f>
        <v>0</v>
      </c>
      <c r="AB64" s="25">
        <f>IF(OR(成绩单!AB64="作弊",成绩单!AB64="请假",成绩单!AB64="旷考",成绩单!AB64="休学"),0,IF(OR(AND($F64&lt;1,成绩单!AB64&gt;=85),AND($F64=1,成绩单!AB64&gt;=82),AND($F64&gt;1,成绩单!AB64&gt;=80)),3,0))</f>
        <v>0</v>
      </c>
      <c r="AC64" s="25">
        <f>IF(OR(成绩单!AC64="作弊",成绩单!AC64="请假",成绩单!AC64="旷考",成绩单!AC64="休学"),0,IF(OR(AND($F64&lt;1,成绩单!AC64&gt;=85),AND($F64=1,成绩单!AC64&gt;=82),AND($F64&gt;1,成绩单!AC64&gt;=80)),3,0))</f>
        <v>0</v>
      </c>
      <c r="AD64" s="18">
        <f>IF(OR(成绩单!AD64="作弊",成绩单!AD64="请假",成绩单!AD64="旷考",成绩单!AD64="休学"),0,IF(OR(AND($F64&lt;1,成绩单!AD64&gt;=90),AND($F64=1,成绩单!AD64&gt;=85),AND($F64&gt;1,成绩单!AD64&gt;=80)),0.5,0))</f>
        <v>0</v>
      </c>
      <c r="AE64" s="18">
        <f>IF(OR(成绩单!AE64="作弊",成绩单!AE64="请假",成绩单!AE64="旷考",成绩单!AE64="休学"),0,IF(OR(AND($F64&lt;1,成绩单!AE64&gt;=90),AND($F64=1,成绩单!AE64&gt;=85),AND($F64&gt;1,成绩单!AE64&gt;=80)),0.5,0))</f>
        <v>0</v>
      </c>
      <c r="AF64" s="18">
        <f>IF(OR(成绩单!AF64="作弊",成绩单!AF64="请假",成绩单!AF64="旷考",成绩单!AF64="休学"),0,IF(OR(AND($F64&lt;1,成绩单!AF64&gt;=90),AND($F64=1,成绩单!AF64&gt;=85),AND($F64&gt;1,成绩单!AF64&gt;=80)),0.5,0))</f>
        <v>0</v>
      </c>
      <c r="AG64" s="18">
        <f>IF(OR(成绩单!AG64="作弊",成绩单!AG64="请假",成绩单!AG64="旷考",成绩单!AG64="休学"),0,IF(OR(AND($F64&lt;1,成绩单!AG64&gt;=90),AND($F64=1,成绩单!AG64&gt;=85),AND($F64&gt;1,成绩单!AG64&gt;=80)),0.5,0))</f>
        <v>0</v>
      </c>
      <c r="AH64" s="18">
        <f>IF(OR(成绩单!AH64="作弊",成绩单!AH64="请假",成绩单!AH64="旷考",成绩单!AH64="休学"),0,IF(OR(AND($F64&lt;1,成绩单!AH64&gt;=90),AND($F64=1,成绩单!AH64&gt;=85),AND($F64&gt;1,成绩单!AH64&gt;=80)),0.5,0))</f>
        <v>0</v>
      </c>
      <c r="AI64" s="18">
        <f>IF(OR(成绩单!AI64="作弊",成绩单!AI64="请假",成绩单!AI64="旷考",成绩单!AI64="休学"),0,IF(OR(AND($F64&lt;1,成绩单!AI64&gt;=90),AND($F64=1,成绩单!AI64&gt;=85),AND($F64&gt;1,成绩单!AI64&gt;=80)),0.5,0))</f>
        <v>0</v>
      </c>
      <c r="AJ64" s="18">
        <f>IF(OR(成绩单!AJ64="作弊",成绩单!AJ64="请假",成绩单!AJ64="旷考",成绩单!AJ64="休学"),0,IF(OR(AND($F64&lt;1,成绩单!AJ64&gt;=90),AND($F64=1,成绩单!AJ64&gt;=85),AND($F64&gt;1,成绩单!AJ64&gt;=80)),0.5,0))</f>
        <v>0</v>
      </c>
      <c r="AK64" s="18">
        <f>IF(OR(成绩单!AK64="作弊",成绩单!AK64="请假",成绩单!AK64="旷考",成绩单!AK64="休学"),0,IF(OR(AND($F64&lt;1,成绩单!AK64&gt;=90),AND($F64=1,成绩单!AK64&gt;=85),AND($F64&gt;1,成绩单!AK64&gt;=80)),0.5,0))</f>
        <v>0</v>
      </c>
      <c r="AL64" s="18">
        <f>IF(OR(成绩单!AL64="作弊",成绩单!AL64="请假",成绩单!AL64="旷考",成绩单!AL64="休学"),0,IF(OR(AND($F64&lt;1,成绩单!AL64&gt;=90),AND($F64=1,成绩单!AL64&gt;=85),AND($F64&gt;1,成绩单!AL64&gt;=80)),0.5,0))</f>
        <v>0</v>
      </c>
      <c r="AM64" s="18">
        <f>IF(OR(成绩单!AM64="作弊",成绩单!AM64="请假",成绩单!AM64="旷考",成绩单!AM64="休学"),0,IF(OR(AND($F64&lt;1,成绩单!AM64&gt;=90),AND($F64=1,成绩单!AM64&gt;=85),AND($F64&gt;1,成绩单!AM64&gt;=80)),0.5,0))</f>
        <v>0</v>
      </c>
      <c r="AN64" s="18"/>
      <c r="AO64" s="18"/>
      <c r="AP64" s="18"/>
      <c r="AQ64" s="18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</row>
    <row r="65" ht="18.75" customHeight="1" spans="1:43">
      <c r="A65" s="17" t="s">
        <v>63</v>
      </c>
      <c r="B65" s="18"/>
      <c r="C65" s="18"/>
      <c r="D65" s="18">
        <f t="shared" si="7"/>
        <v>0</v>
      </c>
      <c r="E65" s="18">
        <f t="shared" si="8"/>
        <v>0</v>
      </c>
      <c r="F65" s="18">
        <f>成绩单!F65</f>
        <v>0</v>
      </c>
      <c r="G65" s="18">
        <f>成绩单!G65</f>
        <v>0</v>
      </c>
      <c r="H65" s="18">
        <f>IF(OR(成绩单!H65="作弊",成绩单!H65="请假",成绩单!H65="旷考",成绩单!H65="休学"),0,IF(OR(AND($F65&lt;1,成绩单!H65&gt;=90),AND($F65=1,成绩单!H65&gt;=85),AND($F65&gt;1,成绩单!H65&gt;=80)),0.5,0))</f>
        <v>0</v>
      </c>
      <c r="I65" s="18">
        <f>IF(OR(成绩单!I65="作弊",成绩单!I65="请假",成绩单!I65="旷考",成绩单!I65="休学"),0,IF(OR(AND($F65&lt;1,成绩单!I65&gt;=90),AND($F65=1,成绩单!I65&gt;=85),AND($F65&gt;1,成绩单!I65&gt;=80)),0.5,0))</f>
        <v>0</v>
      </c>
      <c r="J65" s="25">
        <f>IF(OR(成绩单!J65="作弊",成绩单!J65="请假",成绩单!J65="旷考",成绩单!J65="休学"),0,IF(OR(AND($F65&lt;1,成绩单!J65&gt;=80),AND($F65=1,成绩单!J65&gt;=77.5),AND($F65&gt;1,成绩单!J65&gt;=75)),3,0))</f>
        <v>0</v>
      </c>
      <c r="K65" s="25">
        <f>IF(OR(成绩单!K65="作弊",成绩单!K65="请假",成绩单!K65="旷考",成绩单!K65="休学"),0,IF(OR(AND($F65&lt;1,成绩单!K65&gt;=80),AND($F65=1,成绩单!K65&gt;=77.5),AND($F65&gt;1,成绩单!K65&gt;=75)),3,0))</f>
        <v>0</v>
      </c>
      <c r="L65" s="18">
        <f>IF(OR(成绩单!L65="作弊",成绩单!L65="请假",成绩单!L65="旷考",成绩单!L65="休学"),0,IF(OR(AND($F65&lt;1,成绩单!L65&gt;=90),AND($F65=1,成绩单!L65&gt;=85),AND($F65&gt;1,成绩单!L65&gt;=80)),0.5,0))</f>
        <v>0</v>
      </c>
      <c r="M65" s="18">
        <f>IF(OR(成绩单!M65="作弊",成绩单!M65="请假",成绩单!M65="旷考",成绩单!M65="休学"),0,IF(OR(AND($F65&lt;1,成绩单!M65&gt;=90),AND($F65=1,成绩单!M65&gt;=85),AND($F65&gt;1,成绩单!M65&gt;=80)),0.5,0))</f>
        <v>0</v>
      </c>
      <c r="N65" s="18">
        <f>IF(OR(成绩单!N65="作弊",成绩单!N65="请假",成绩单!N65="旷考",成绩单!N65="休学"),0,IF(OR(AND($F65&lt;1,成绩单!N65&gt;=90),AND($F65=1,成绩单!N65&gt;=85),AND($F65&gt;1,成绩单!N65&gt;=80)),0.5,0))</f>
        <v>0</v>
      </c>
      <c r="O65" s="18">
        <f>IF(OR(成绩单!O65="作弊",成绩单!O65="请假",成绩单!O65="旷考",成绩单!O65="休学"),0,IF(OR(AND($F65&lt;1,成绩单!O65&gt;=90),AND($F65=1,成绩单!O65&gt;=85),AND($F65&gt;1,成绩单!O65&gt;=80)),0.5,0))</f>
        <v>0</v>
      </c>
      <c r="P65" s="18">
        <f>IF(OR(成绩单!P65="作弊",成绩单!P65="请假",成绩单!P65="旷考",成绩单!P65="休学"),0,IF(OR(AND($F65&lt;1,成绩单!P65&gt;=90),AND($F65=1,成绩单!P65&gt;=85),AND($F65&gt;1,成绩单!P65&gt;=80)),0.5,0))</f>
        <v>0</v>
      </c>
      <c r="Q65" s="18">
        <f>IF(OR(成绩单!Q65="作弊",成绩单!Q65="请假",成绩单!Q65="旷考",成绩单!Q65="休学"),0,IF(OR(AND($F65&lt;1,成绩单!Q65&gt;=90),AND($F65=1,成绩单!Q65&gt;=85),AND($F65&gt;1,成绩单!Q65&gt;=80)),0.5,0))</f>
        <v>0</v>
      </c>
      <c r="R65" s="25">
        <f>IF(OR(成绩单!R65="作弊",成绩单!R65="请假",成绩单!R65="旷考",成绩单!R65="休学"),0,IF(OR(AND($F65&lt;1,成绩单!R65&gt;=82),AND($F65=1,成绩单!R65&gt;=80),AND($F65&gt;1,成绩单!R65&gt;=78)),3,0))</f>
        <v>0</v>
      </c>
      <c r="S65" s="25">
        <f>IF(OR(成绩单!S65="作弊",成绩单!S65="请假",成绩单!S65="旷考",成绩单!S65="休学"),0,IF(OR(AND($F65&lt;1,成绩单!S65&gt;=82),AND($F65=1,成绩单!S65&gt;=80),AND($F65&gt;1,成绩单!S65&gt;=78)),3,0))</f>
        <v>0</v>
      </c>
      <c r="T65" s="18">
        <f>IF(OR(成绩单!T65="作弊",成绩单!T65="请假",成绩单!T65="旷考",成绩单!T65="休学"),0,IF(OR(AND($F65&lt;1,成绩单!T65&gt;=90),AND($F65=1,成绩单!T65&gt;=85),AND($F65&gt;1,成绩单!T65&gt;=80)),0.5,0))</f>
        <v>0</v>
      </c>
      <c r="U65" s="18">
        <f>IF(OR(成绩单!U65="作弊",成绩单!U65="请假",成绩单!U65="旷考",成绩单!U65="休学"),0,IF(OR(AND($F65&lt;1,成绩单!U65&gt;=90),AND($F65=1,成绩单!U65&gt;=85),AND($F65&gt;1,成绩单!U65&gt;=80)),0.5,0))</f>
        <v>0</v>
      </c>
      <c r="V65" s="18">
        <f>IF(OR(成绩单!V65="作弊",成绩单!V65="请假",成绩单!V65="旷考",成绩单!V65="休学"),0,IF(OR(AND($F65&lt;1,成绩单!V65&gt;=90),AND($F65=1,成绩单!V65&gt;=85),AND($F65&gt;1,成绩单!V65&gt;=80)),0.5,0))</f>
        <v>0</v>
      </c>
      <c r="W65" s="18">
        <f>IF(OR(成绩单!W65="作弊",成绩单!W65="请假",成绩单!W65="旷考",成绩单!W65="休学"),0,IF(OR(AND($F65&lt;1,成绩单!W65&gt;=90),AND($F65=1,成绩单!W65&gt;=85),AND($F65&gt;1,成绩单!W65&gt;=80)),0.5,0))</f>
        <v>0</v>
      </c>
      <c r="X65" s="18">
        <f>IF(OR(成绩单!X65="作弊",成绩单!X65="请假",成绩单!X65="旷考",成绩单!X65="休学"),0,IF(OR(AND($F65&lt;1,成绩单!X65&gt;=90),AND($F65=1,成绩单!X65&gt;=85),AND($F65&gt;1,成绩单!X65&gt;=80)),0.5,0))</f>
        <v>0</v>
      </c>
      <c r="Y65" s="18">
        <f>IF(OR(成绩单!Y65="作弊",成绩单!Y65="请假",成绩单!Y65="旷考",成绩单!Y65="休学"),0,IF(OR(AND($F65&lt;1,成绩单!Y65&gt;=90),AND($F65=1,成绩单!Y65&gt;=85),AND($F65&gt;1,成绩单!Y65&gt;=80)),0.5,0))</f>
        <v>0</v>
      </c>
      <c r="Z65" s="18">
        <f>IF(OR(成绩单!Z65="作弊",成绩单!Z65="请假",成绩单!Z65="旷考",成绩单!Z65="休学"),0,IF(OR(AND($F65&lt;1,成绩单!Z65&gt;=90),AND($F65=1,成绩单!Z65&gt;=85),AND($F65&gt;1,成绩单!Z65&gt;=80)),0.5,0))</f>
        <v>0</v>
      </c>
      <c r="AA65" s="18">
        <f>IF(OR(成绩单!AA65="作弊",成绩单!AA65="请假",成绩单!AA65="旷考",成绩单!AA65="休学"),0,IF(OR(AND($F65&lt;1,成绩单!AA65&gt;=90),AND($F65=1,成绩单!AA65&gt;=85),AND($F65&gt;1,成绩单!AA65&gt;=80)),0.5,0))</f>
        <v>0</v>
      </c>
      <c r="AB65" s="25">
        <f>IF(OR(成绩单!AB65="作弊",成绩单!AB65="请假",成绩单!AB65="旷考",成绩单!AB65="休学"),0,IF(OR(AND($F65&lt;1,成绩单!AB65&gt;=85),AND($F65=1,成绩单!AB65&gt;=82),AND($F65&gt;1,成绩单!AB65&gt;=80)),3,0))</f>
        <v>0</v>
      </c>
      <c r="AC65" s="25">
        <f>IF(OR(成绩单!AC65="作弊",成绩单!AC65="请假",成绩单!AC65="旷考",成绩单!AC65="休学"),0,IF(OR(AND($F65&lt;1,成绩单!AC65&gt;=85),AND($F65=1,成绩单!AC65&gt;=82),AND($F65&gt;1,成绩单!AC65&gt;=80)),3,0))</f>
        <v>0</v>
      </c>
      <c r="AD65" s="18">
        <f>IF(OR(成绩单!AD65="作弊",成绩单!AD65="请假",成绩单!AD65="旷考",成绩单!AD65="休学"),0,IF(OR(AND($F65&lt;1,成绩单!AD65&gt;=90),AND($F65=1,成绩单!AD65&gt;=85),AND($F65&gt;1,成绩单!AD65&gt;=80)),0.5,0))</f>
        <v>0</v>
      </c>
      <c r="AE65" s="18">
        <f>IF(OR(成绩单!AE65="作弊",成绩单!AE65="请假",成绩单!AE65="旷考",成绩单!AE65="休学"),0,IF(OR(AND($F65&lt;1,成绩单!AE65&gt;=90),AND($F65=1,成绩单!AE65&gt;=85),AND($F65&gt;1,成绩单!AE65&gt;=80)),0.5,0))</f>
        <v>0</v>
      </c>
      <c r="AF65" s="18">
        <f>IF(OR(成绩单!AF65="作弊",成绩单!AF65="请假",成绩单!AF65="旷考",成绩单!AF65="休学"),0,IF(OR(AND($F65&lt;1,成绩单!AF65&gt;=90),AND($F65=1,成绩单!AF65&gt;=85),AND($F65&gt;1,成绩单!AF65&gt;=80)),0.5,0))</f>
        <v>0</v>
      </c>
      <c r="AG65" s="18">
        <f>IF(OR(成绩单!AG65="作弊",成绩单!AG65="请假",成绩单!AG65="旷考",成绩单!AG65="休学"),0,IF(OR(AND($F65&lt;1,成绩单!AG65&gt;=90),AND($F65=1,成绩单!AG65&gt;=85),AND($F65&gt;1,成绩单!AG65&gt;=80)),0.5,0))</f>
        <v>0</v>
      </c>
      <c r="AH65" s="18">
        <f>IF(OR(成绩单!AH65="作弊",成绩单!AH65="请假",成绩单!AH65="旷考",成绩单!AH65="休学"),0,IF(OR(AND($F65&lt;1,成绩单!AH65&gt;=90),AND($F65=1,成绩单!AH65&gt;=85),AND($F65&gt;1,成绩单!AH65&gt;=80)),0.5,0))</f>
        <v>0</v>
      </c>
      <c r="AI65" s="18">
        <f>IF(OR(成绩单!AI65="作弊",成绩单!AI65="请假",成绩单!AI65="旷考",成绩单!AI65="休学"),0,IF(OR(AND($F65&lt;1,成绩单!AI65&gt;=90),AND($F65=1,成绩单!AI65&gt;=85),AND($F65&gt;1,成绩单!AI65&gt;=80)),0.5,0))</f>
        <v>0</v>
      </c>
      <c r="AJ65" s="18">
        <f>IF(OR(成绩单!AJ65="作弊",成绩单!AJ65="请假",成绩单!AJ65="旷考",成绩单!AJ65="休学"),0,IF(OR(AND($F65&lt;1,成绩单!AJ65&gt;=90),AND($F65=1,成绩单!AJ65&gt;=85),AND($F65&gt;1,成绩单!AJ65&gt;=80)),0.5,0))</f>
        <v>0</v>
      </c>
      <c r="AK65" s="18">
        <f>IF(OR(成绩单!AK65="作弊",成绩单!AK65="请假",成绩单!AK65="旷考",成绩单!AK65="休学"),0,IF(OR(AND($F65&lt;1,成绩单!AK65&gt;=90),AND($F65=1,成绩单!AK65&gt;=85),AND($F65&gt;1,成绩单!AK65&gt;=80)),0.5,0))</f>
        <v>0</v>
      </c>
      <c r="AL65" s="18">
        <f>IF(OR(成绩单!AL65="作弊",成绩单!AL65="请假",成绩单!AL65="旷考",成绩单!AL65="休学"),0,IF(OR(AND($F65&lt;1,成绩单!AL65&gt;=90),AND($F65=1,成绩单!AL65&gt;=85),AND($F65&gt;1,成绩单!AL65&gt;=80)),0.5,0))</f>
        <v>0</v>
      </c>
      <c r="AM65" s="18">
        <f>IF(OR(成绩单!AM65="作弊",成绩单!AM65="请假",成绩单!AM65="旷考",成绩单!AM65="休学"),0,IF(OR(AND($F65&lt;1,成绩单!AM65&gt;=90),AND($F65=1,成绩单!AM65&gt;=85),AND($F65&gt;1,成绩单!AM65&gt;=80)),0.5,0))</f>
        <v>0</v>
      </c>
      <c r="AN65" s="18"/>
      <c r="AO65" s="18"/>
      <c r="AP65" s="30"/>
      <c r="AQ65" s="30"/>
    </row>
    <row r="66" ht="18.75" customHeight="1" spans="1:43">
      <c r="A66" s="17"/>
      <c r="B66" s="18"/>
      <c r="C66" s="18"/>
      <c r="D66" s="18">
        <f t="shared" si="7"/>
        <v>0</v>
      </c>
      <c r="E66" s="18">
        <f t="shared" si="8"/>
        <v>0</v>
      </c>
      <c r="F66" s="18">
        <f>成绩单!F66</f>
        <v>0</v>
      </c>
      <c r="G66" s="18">
        <f>成绩单!G66</f>
        <v>0</v>
      </c>
      <c r="H66" s="18">
        <f>IF(OR(成绩单!H66="作弊",成绩单!H66="请假",成绩单!H66="旷考",成绩单!H66="休学"),0,IF(OR(AND($F66&lt;1,成绩单!H66&gt;=90),AND($F66=1,成绩单!H66&gt;=85),AND($F66&gt;1,成绩单!H66&gt;=80)),0.5,0))</f>
        <v>0</v>
      </c>
      <c r="I66" s="18">
        <f>IF(OR(成绩单!I66="作弊",成绩单!I66="请假",成绩单!I66="旷考",成绩单!I66="休学"),0,IF(OR(AND($F66&lt;1,成绩单!I66&gt;=90),AND($F66=1,成绩单!I66&gt;=85),AND($F66&gt;1,成绩单!I66&gt;=80)),0.5,0))</f>
        <v>0</v>
      </c>
      <c r="J66" s="25">
        <f>IF(OR(成绩单!J66="作弊",成绩单!J66="请假",成绩单!J66="旷考",成绩单!J66="休学"),0,IF(OR(AND($F66&lt;1,成绩单!J66&gt;=80),AND($F66=1,成绩单!J66&gt;=77.5),AND($F66&gt;1,成绩单!J66&gt;=75)),3,0))</f>
        <v>0</v>
      </c>
      <c r="K66" s="25">
        <f>IF(OR(成绩单!K66="作弊",成绩单!K66="请假",成绩单!K66="旷考",成绩单!K66="休学"),0,IF(OR(AND($F66&lt;1,成绩单!K66&gt;=80),AND($F66=1,成绩单!K66&gt;=77.5),AND($F66&gt;1,成绩单!K66&gt;=75)),3,0))</f>
        <v>0</v>
      </c>
      <c r="L66" s="18">
        <f>IF(OR(成绩单!L66="作弊",成绩单!L66="请假",成绩单!L66="旷考",成绩单!L66="休学"),0,IF(OR(AND($F66&lt;1,成绩单!L66&gt;=90),AND($F66=1,成绩单!L66&gt;=85),AND($F66&gt;1,成绩单!L66&gt;=80)),0.5,0))</f>
        <v>0</v>
      </c>
      <c r="M66" s="18">
        <f>IF(OR(成绩单!M66="作弊",成绩单!M66="请假",成绩单!M66="旷考",成绩单!M66="休学"),0,IF(OR(AND($F66&lt;1,成绩单!M66&gt;=90),AND($F66=1,成绩单!M66&gt;=85),AND($F66&gt;1,成绩单!M66&gt;=80)),0.5,0))</f>
        <v>0</v>
      </c>
      <c r="N66" s="18">
        <f>IF(OR(成绩单!N66="作弊",成绩单!N66="请假",成绩单!N66="旷考",成绩单!N66="休学"),0,IF(OR(AND($F66&lt;1,成绩单!N66&gt;=90),AND($F66=1,成绩单!N66&gt;=85),AND($F66&gt;1,成绩单!N66&gt;=80)),0.5,0))</f>
        <v>0</v>
      </c>
      <c r="O66" s="18">
        <f>IF(OR(成绩单!O66="作弊",成绩单!O66="请假",成绩单!O66="旷考",成绩单!O66="休学"),0,IF(OR(AND($F66&lt;1,成绩单!O66&gt;=90),AND($F66=1,成绩单!O66&gt;=85),AND($F66&gt;1,成绩单!O66&gt;=80)),0.5,0))</f>
        <v>0</v>
      </c>
      <c r="P66" s="18">
        <f>IF(OR(成绩单!P66="作弊",成绩单!P66="请假",成绩单!P66="旷考",成绩单!P66="休学"),0,IF(OR(AND($F66&lt;1,成绩单!P66&gt;=90),AND($F66=1,成绩单!P66&gt;=85),AND($F66&gt;1,成绩单!P66&gt;=80)),0.5,0))</f>
        <v>0</v>
      </c>
      <c r="Q66" s="18">
        <f>IF(OR(成绩单!Q66="作弊",成绩单!Q66="请假",成绩单!Q66="旷考",成绩单!Q66="休学"),0,IF(OR(AND($F66&lt;1,成绩单!Q66&gt;=90),AND($F66=1,成绩单!Q66&gt;=85),AND($F66&gt;1,成绩单!Q66&gt;=80)),0.5,0))</f>
        <v>0</v>
      </c>
      <c r="R66" s="25">
        <f>IF(OR(成绩单!R66="作弊",成绩单!R66="请假",成绩单!R66="旷考",成绩单!R66="休学"),0,IF(OR(AND($F66&lt;1,成绩单!R66&gt;=82),AND($F66=1,成绩单!R66&gt;=80),AND($F66&gt;1,成绩单!R66&gt;=78)),3,0))</f>
        <v>0</v>
      </c>
      <c r="S66" s="25">
        <f>IF(OR(成绩单!S66="作弊",成绩单!S66="请假",成绩单!S66="旷考",成绩单!S66="休学"),0,IF(OR(AND($F66&lt;1,成绩单!S66&gt;=82),AND($F66=1,成绩单!S66&gt;=80),AND($F66&gt;1,成绩单!S66&gt;=78)),3,0))</f>
        <v>0</v>
      </c>
      <c r="T66" s="18">
        <f>IF(OR(成绩单!T66="作弊",成绩单!T66="请假",成绩单!T66="旷考",成绩单!T66="休学"),0,IF(OR(AND($F66&lt;1,成绩单!T66&gt;=90),AND($F66=1,成绩单!T66&gt;=85),AND($F66&gt;1,成绩单!T66&gt;=80)),0.5,0))</f>
        <v>0</v>
      </c>
      <c r="U66" s="18">
        <f>IF(OR(成绩单!U66="作弊",成绩单!U66="请假",成绩单!U66="旷考",成绩单!U66="休学"),0,IF(OR(AND($F66&lt;1,成绩单!U66&gt;=90),AND($F66=1,成绩单!U66&gt;=85),AND($F66&gt;1,成绩单!U66&gt;=80)),0.5,0))</f>
        <v>0</v>
      </c>
      <c r="V66" s="18">
        <f>IF(OR(成绩单!V66="作弊",成绩单!V66="请假",成绩单!V66="旷考",成绩单!V66="休学"),0,IF(OR(AND($F66&lt;1,成绩单!V66&gt;=90),AND($F66=1,成绩单!V66&gt;=85),AND($F66&gt;1,成绩单!V66&gt;=80)),0.5,0))</f>
        <v>0</v>
      </c>
      <c r="W66" s="18">
        <f>IF(OR(成绩单!W66="作弊",成绩单!W66="请假",成绩单!W66="旷考",成绩单!W66="休学"),0,IF(OR(AND($F66&lt;1,成绩单!W66&gt;=90),AND($F66=1,成绩单!W66&gt;=85),AND($F66&gt;1,成绩单!W66&gt;=80)),0.5,0))</f>
        <v>0</v>
      </c>
      <c r="X66" s="18">
        <f>IF(OR(成绩单!X66="作弊",成绩单!X66="请假",成绩单!X66="旷考",成绩单!X66="休学"),0,IF(OR(AND($F66&lt;1,成绩单!X66&gt;=90),AND($F66=1,成绩单!X66&gt;=85),AND($F66&gt;1,成绩单!X66&gt;=80)),0.5,0))</f>
        <v>0</v>
      </c>
      <c r="Y66" s="18">
        <f>IF(OR(成绩单!Y66="作弊",成绩单!Y66="请假",成绩单!Y66="旷考",成绩单!Y66="休学"),0,IF(OR(AND($F66&lt;1,成绩单!Y66&gt;=90),AND($F66=1,成绩单!Y66&gt;=85),AND($F66&gt;1,成绩单!Y66&gt;=80)),0.5,0))</f>
        <v>0</v>
      </c>
      <c r="Z66" s="18">
        <f>IF(OR(成绩单!Z66="作弊",成绩单!Z66="请假",成绩单!Z66="旷考",成绩单!Z66="休学"),0,IF(OR(AND($F66&lt;1,成绩单!Z66&gt;=90),AND($F66=1,成绩单!Z66&gt;=85),AND($F66&gt;1,成绩单!Z66&gt;=80)),0.5,0))</f>
        <v>0</v>
      </c>
      <c r="AA66" s="18">
        <f>IF(OR(成绩单!AA66="作弊",成绩单!AA66="请假",成绩单!AA66="旷考",成绩单!AA66="休学"),0,IF(OR(AND($F66&lt;1,成绩单!AA66&gt;=90),AND($F66=1,成绩单!AA66&gt;=85),AND($F66&gt;1,成绩单!AA66&gt;=80)),0.5,0))</f>
        <v>0</v>
      </c>
      <c r="AB66" s="25">
        <f>IF(OR(成绩单!AB66="作弊",成绩单!AB66="请假",成绩单!AB66="旷考",成绩单!AB66="休学"),0,IF(OR(AND($F66&lt;1,成绩单!AB66&gt;=85),AND($F66=1,成绩单!AB66&gt;=82),AND($F66&gt;1,成绩单!AB66&gt;=80)),3,0))</f>
        <v>0</v>
      </c>
      <c r="AC66" s="25">
        <f>IF(OR(成绩单!AC66="作弊",成绩单!AC66="请假",成绩单!AC66="旷考",成绩单!AC66="休学"),0,IF(OR(AND($F66&lt;1,成绩单!AC66&gt;=85),AND($F66=1,成绩单!AC66&gt;=82),AND($F66&gt;1,成绩单!AC66&gt;=80)),3,0))</f>
        <v>0</v>
      </c>
      <c r="AD66" s="18">
        <f>IF(OR(成绩单!AD66="作弊",成绩单!AD66="请假",成绩单!AD66="旷考",成绩单!AD66="休学"),0,IF(OR(AND($F66&lt;1,成绩单!AD66&gt;=90),AND($F66=1,成绩单!AD66&gt;=85),AND($F66&gt;1,成绩单!AD66&gt;=80)),0.5,0))</f>
        <v>0</v>
      </c>
      <c r="AE66" s="18">
        <f>IF(OR(成绩单!AE66="作弊",成绩单!AE66="请假",成绩单!AE66="旷考",成绩单!AE66="休学"),0,IF(OR(AND($F66&lt;1,成绩单!AE66&gt;=90),AND($F66=1,成绩单!AE66&gt;=85),AND($F66&gt;1,成绩单!AE66&gt;=80)),0.5,0))</f>
        <v>0</v>
      </c>
      <c r="AF66" s="18">
        <f>IF(OR(成绩单!AF66="作弊",成绩单!AF66="请假",成绩单!AF66="旷考",成绩单!AF66="休学"),0,IF(OR(AND($F66&lt;1,成绩单!AF66&gt;=90),AND($F66=1,成绩单!AF66&gt;=85),AND($F66&gt;1,成绩单!AF66&gt;=80)),0.5,0))</f>
        <v>0</v>
      </c>
      <c r="AG66" s="18">
        <f>IF(OR(成绩单!AG66="作弊",成绩单!AG66="请假",成绩单!AG66="旷考",成绩单!AG66="休学"),0,IF(OR(AND($F66&lt;1,成绩单!AG66&gt;=90),AND($F66=1,成绩单!AG66&gt;=85),AND($F66&gt;1,成绩单!AG66&gt;=80)),0.5,0))</f>
        <v>0</v>
      </c>
      <c r="AH66" s="18">
        <f>IF(OR(成绩单!AH66="作弊",成绩单!AH66="请假",成绩单!AH66="旷考",成绩单!AH66="休学"),0,IF(OR(AND($F66&lt;1,成绩单!AH66&gt;=90),AND($F66=1,成绩单!AH66&gt;=85),AND($F66&gt;1,成绩单!AH66&gt;=80)),0.5,0))</f>
        <v>0</v>
      </c>
      <c r="AI66" s="18">
        <f>IF(OR(成绩单!AI66="作弊",成绩单!AI66="请假",成绩单!AI66="旷考",成绩单!AI66="休学"),0,IF(OR(AND($F66&lt;1,成绩单!AI66&gt;=90),AND($F66=1,成绩单!AI66&gt;=85),AND($F66&gt;1,成绩单!AI66&gt;=80)),0.5,0))</f>
        <v>0</v>
      </c>
      <c r="AJ66" s="18">
        <f>IF(OR(成绩单!AJ66="作弊",成绩单!AJ66="请假",成绩单!AJ66="旷考",成绩单!AJ66="休学"),0,IF(OR(AND($F66&lt;1,成绩单!AJ66&gt;=90),AND($F66=1,成绩单!AJ66&gt;=85),AND($F66&gt;1,成绩单!AJ66&gt;=80)),0.5,0))</f>
        <v>0</v>
      </c>
      <c r="AK66" s="18">
        <f>IF(OR(成绩单!AK66="作弊",成绩单!AK66="请假",成绩单!AK66="旷考",成绩单!AK66="休学"),0,IF(OR(AND($F66&lt;1,成绩单!AK66&gt;=90),AND($F66=1,成绩单!AK66&gt;=85),AND($F66&gt;1,成绩单!AK66&gt;=80)),0.5,0))</f>
        <v>0</v>
      </c>
      <c r="AL66" s="18">
        <f>IF(OR(成绩单!AL66="作弊",成绩单!AL66="请假",成绩单!AL66="旷考",成绩单!AL66="休学"),0,IF(OR(AND($F66&lt;1,成绩单!AL66&gt;=90),AND($F66=1,成绩单!AL66&gt;=85),AND($F66&gt;1,成绩单!AL66&gt;=80)),0.5,0))</f>
        <v>0</v>
      </c>
      <c r="AM66" s="18">
        <f>IF(OR(成绩单!AM66="作弊",成绩单!AM66="请假",成绩单!AM66="旷考",成绩单!AM66="休学"),0,IF(OR(AND($F66&lt;1,成绩单!AM66&gt;=90),AND($F66=1,成绩单!AM66&gt;=85),AND($F66&gt;1,成绩单!AM66&gt;=80)),0.5,0))</f>
        <v>0</v>
      </c>
      <c r="AN66" s="18"/>
      <c r="AO66" s="18"/>
      <c r="AP66" s="30"/>
      <c r="AQ66" s="30"/>
    </row>
    <row r="67" ht="18.75" customHeight="1" spans="1:43">
      <c r="A67" s="17"/>
      <c r="B67" s="18"/>
      <c r="C67" s="18"/>
      <c r="D67" s="18">
        <f t="shared" si="7"/>
        <v>0</v>
      </c>
      <c r="E67" s="18">
        <f t="shared" si="8"/>
        <v>0</v>
      </c>
      <c r="F67" s="18">
        <f>成绩单!F67</f>
        <v>0</v>
      </c>
      <c r="G67" s="18">
        <f>成绩单!G67</f>
        <v>0</v>
      </c>
      <c r="H67" s="18">
        <f>IF(OR(成绩单!H67="作弊",成绩单!H67="请假",成绩单!H67="旷考",成绩单!H67="休学"),0,IF(OR(AND($F67&lt;1,成绩单!H67&gt;=90),AND($F67=1,成绩单!H67&gt;=85),AND($F67&gt;1,成绩单!H67&gt;=80)),0.5,0))</f>
        <v>0</v>
      </c>
      <c r="I67" s="18">
        <f>IF(OR(成绩单!I67="作弊",成绩单!I67="请假",成绩单!I67="旷考",成绩单!I67="休学"),0,IF(OR(AND($F67&lt;1,成绩单!I67&gt;=90),AND($F67=1,成绩单!I67&gt;=85),AND($F67&gt;1,成绩单!I67&gt;=80)),0.5,0))</f>
        <v>0</v>
      </c>
      <c r="J67" s="25">
        <f>IF(OR(成绩单!J67="作弊",成绩单!J67="请假",成绩单!J67="旷考",成绩单!J67="休学"),0,IF(OR(AND($F67&lt;1,成绩单!J67&gt;=80),AND($F67=1,成绩单!J67&gt;=77.5),AND($F67&gt;1,成绩单!J67&gt;=75)),3,0))</f>
        <v>0</v>
      </c>
      <c r="K67" s="25">
        <f>IF(OR(成绩单!K67="作弊",成绩单!K67="请假",成绩单!K67="旷考",成绩单!K67="休学"),0,IF(OR(AND($F67&lt;1,成绩单!K67&gt;=80),AND($F67=1,成绩单!K67&gt;=77.5),AND($F67&gt;1,成绩单!K67&gt;=75)),3,0))</f>
        <v>0</v>
      </c>
      <c r="L67" s="18">
        <f>IF(OR(成绩单!L67="作弊",成绩单!L67="请假",成绩单!L67="旷考",成绩单!L67="休学"),0,IF(OR(AND($F67&lt;1,成绩单!L67&gt;=90),AND($F67=1,成绩单!L67&gt;=85),AND($F67&gt;1,成绩单!L67&gt;=80)),0.5,0))</f>
        <v>0</v>
      </c>
      <c r="M67" s="18">
        <f>IF(OR(成绩单!M67="作弊",成绩单!M67="请假",成绩单!M67="旷考",成绩单!M67="休学"),0,IF(OR(AND($F67&lt;1,成绩单!M67&gt;=90),AND($F67=1,成绩单!M67&gt;=85),AND($F67&gt;1,成绩单!M67&gt;=80)),0.5,0))</f>
        <v>0</v>
      </c>
      <c r="N67" s="18">
        <f>IF(OR(成绩单!N67="作弊",成绩单!N67="请假",成绩单!N67="旷考",成绩单!N67="休学"),0,IF(OR(AND($F67&lt;1,成绩单!N67&gt;=90),AND($F67=1,成绩单!N67&gt;=85),AND($F67&gt;1,成绩单!N67&gt;=80)),0.5,0))</f>
        <v>0</v>
      </c>
      <c r="O67" s="18">
        <f>IF(OR(成绩单!O67="作弊",成绩单!O67="请假",成绩单!O67="旷考",成绩单!O67="休学"),0,IF(OR(AND($F67&lt;1,成绩单!O67&gt;=90),AND($F67=1,成绩单!O67&gt;=85),AND($F67&gt;1,成绩单!O67&gt;=80)),0.5,0))</f>
        <v>0</v>
      </c>
      <c r="P67" s="18">
        <f>IF(OR(成绩单!P67="作弊",成绩单!P67="请假",成绩单!P67="旷考",成绩单!P67="休学"),0,IF(OR(AND($F67&lt;1,成绩单!P67&gt;=90),AND($F67=1,成绩单!P67&gt;=85),AND($F67&gt;1,成绩单!P67&gt;=80)),0.5,0))</f>
        <v>0</v>
      </c>
      <c r="Q67" s="18">
        <f>IF(OR(成绩单!Q67="作弊",成绩单!Q67="请假",成绩单!Q67="旷考",成绩单!Q67="休学"),0,IF(OR(AND($F67&lt;1,成绩单!Q67&gt;=90),AND($F67=1,成绩单!Q67&gt;=85),AND($F67&gt;1,成绩单!Q67&gt;=80)),0.5,0))</f>
        <v>0</v>
      </c>
      <c r="R67" s="25">
        <f>IF(OR(成绩单!R67="作弊",成绩单!R67="请假",成绩单!R67="旷考",成绩单!R67="休学"),0,IF(OR(AND($F67&lt;1,成绩单!R67&gt;=82),AND($F67=1,成绩单!R67&gt;=80),AND($F67&gt;1,成绩单!R67&gt;=78)),3,0))</f>
        <v>0</v>
      </c>
      <c r="S67" s="25">
        <f>IF(OR(成绩单!S67="作弊",成绩单!S67="请假",成绩单!S67="旷考",成绩单!S67="休学"),0,IF(OR(AND($F67&lt;1,成绩单!S67&gt;=82),AND($F67=1,成绩单!S67&gt;=80),AND($F67&gt;1,成绩单!S67&gt;=78)),3,0))</f>
        <v>0</v>
      </c>
      <c r="T67" s="18">
        <f>IF(OR(成绩单!T67="作弊",成绩单!T67="请假",成绩单!T67="旷考",成绩单!T67="休学"),0,IF(OR(AND($F67&lt;1,成绩单!T67&gt;=90),AND($F67=1,成绩单!T67&gt;=85),AND($F67&gt;1,成绩单!T67&gt;=80)),0.5,0))</f>
        <v>0</v>
      </c>
      <c r="U67" s="18">
        <f>IF(OR(成绩单!U67="作弊",成绩单!U67="请假",成绩单!U67="旷考",成绩单!U67="休学"),0,IF(OR(AND($F67&lt;1,成绩单!U67&gt;=90),AND($F67=1,成绩单!U67&gt;=85),AND($F67&gt;1,成绩单!U67&gt;=80)),0.5,0))</f>
        <v>0</v>
      </c>
      <c r="V67" s="18">
        <f>IF(OR(成绩单!V67="作弊",成绩单!V67="请假",成绩单!V67="旷考",成绩单!V67="休学"),0,IF(OR(AND($F67&lt;1,成绩单!V67&gt;=90),AND($F67=1,成绩单!V67&gt;=85),AND($F67&gt;1,成绩单!V67&gt;=80)),0.5,0))</f>
        <v>0</v>
      </c>
      <c r="W67" s="18">
        <f>IF(OR(成绩单!W67="作弊",成绩单!W67="请假",成绩单!W67="旷考",成绩单!W67="休学"),0,IF(OR(AND($F67&lt;1,成绩单!W67&gt;=90),AND($F67=1,成绩单!W67&gt;=85),AND($F67&gt;1,成绩单!W67&gt;=80)),0.5,0))</f>
        <v>0</v>
      </c>
      <c r="X67" s="18">
        <f>IF(OR(成绩单!X67="作弊",成绩单!X67="请假",成绩单!X67="旷考",成绩单!X67="休学"),0,IF(OR(AND($F67&lt;1,成绩单!X67&gt;=90),AND($F67=1,成绩单!X67&gt;=85),AND($F67&gt;1,成绩单!X67&gt;=80)),0.5,0))</f>
        <v>0</v>
      </c>
      <c r="Y67" s="18">
        <f>IF(OR(成绩单!Y67="作弊",成绩单!Y67="请假",成绩单!Y67="旷考",成绩单!Y67="休学"),0,IF(OR(AND($F67&lt;1,成绩单!Y67&gt;=90),AND($F67=1,成绩单!Y67&gt;=85),AND($F67&gt;1,成绩单!Y67&gt;=80)),0.5,0))</f>
        <v>0</v>
      </c>
      <c r="Z67" s="18">
        <f>IF(OR(成绩单!Z67="作弊",成绩单!Z67="请假",成绩单!Z67="旷考",成绩单!Z67="休学"),0,IF(OR(AND($F67&lt;1,成绩单!Z67&gt;=90),AND($F67=1,成绩单!Z67&gt;=85),AND($F67&gt;1,成绩单!Z67&gt;=80)),0.5,0))</f>
        <v>0</v>
      </c>
      <c r="AA67" s="18">
        <f>IF(OR(成绩单!AA67="作弊",成绩单!AA67="请假",成绩单!AA67="旷考",成绩单!AA67="休学"),0,IF(OR(AND($F67&lt;1,成绩单!AA67&gt;=90),AND($F67=1,成绩单!AA67&gt;=85),AND($F67&gt;1,成绩单!AA67&gt;=80)),0.5,0))</f>
        <v>0</v>
      </c>
      <c r="AB67" s="25">
        <f>IF(OR(成绩单!AB67="作弊",成绩单!AB67="请假",成绩单!AB67="旷考",成绩单!AB67="休学"),0,IF(OR(AND($F67&lt;1,成绩单!AB67&gt;=85),AND($F67=1,成绩单!AB67&gt;=82),AND($F67&gt;1,成绩单!AB67&gt;=80)),3,0))</f>
        <v>0</v>
      </c>
      <c r="AC67" s="25">
        <f>IF(OR(成绩单!AC67="作弊",成绩单!AC67="请假",成绩单!AC67="旷考",成绩单!AC67="休学"),0,IF(OR(AND($F67&lt;1,成绩单!AC67&gt;=85),AND($F67=1,成绩单!AC67&gt;=82),AND($F67&gt;1,成绩单!AC67&gt;=80)),3,0))</f>
        <v>0</v>
      </c>
      <c r="AD67" s="18">
        <f>IF(OR(成绩单!AD67="作弊",成绩单!AD67="请假",成绩单!AD67="旷考",成绩单!AD67="休学"),0,IF(OR(AND($F67&lt;1,成绩单!AD67&gt;=90),AND($F67=1,成绩单!AD67&gt;=85),AND($F67&gt;1,成绩单!AD67&gt;=80)),0.5,0))</f>
        <v>0</v>
      </c>
      <c r="AE67" s="18">
        <f>IF(OR(成绩单!AE67="作弊",成绩单!AE67="请假",成绩单!AE67="旷考",成绩单!AE67="休学"),0,IF(OR(AND($F67&lt;1,成绩单!AE67&gt;=90),AND($F67=1,成绩单!AE67&gt;=85),AND($F67&gt;1,成绩单!AE67&gt;=80)),0.5,0))</f>
        <v>0</v>
      </c>
      <c r="AF67" s="18">
        <f>IF(OR(成绩单!AF67="作弊",成绩单!AF67="请假",成绩单!AF67="旷考",成绩单!AF67="休学"),0,IF(OR(AND($F67&lt;1,成绩单!AF67&gt;=90),AND($F67=1,成绩单!AF67&gt;=85),AND($F67&gt;1,成绩单!AF67&gt;=80)),0.5,0))</f>
        <v>0</v>
      </c>
      <c r="AG67" s="18">
        <f>IF(OR(成绩单!AG67="作弊",成绩单!AG67="请假",成绩单!AG67="旷考",成绩单!AG67="休学"),0,IF(OR(AND($F67&lt;1,成绩单!AG67&gt;=90),AND($F67=1,成绩单!AG67&gt;=85),AND($F67&gt;1,成绩单!AG67&gt;=80)),0.5,0))</f>
        <v>0</v>
      </c>
      <c r="AH67" s="18">
        <f>IF(OR(成绩单!AH67="作弊",成绩单!AH67="请假",成绩单!AH67="旷考",成绩单!AH67="休学"),0,IF(OR(AND($F67&lt;1,成绩单!AH67&gt;=90),AND($F67=1,成绩单!AH67&gt;=85),AND($F67&gt;1,成绩单!AH67&gt;=80)),0.5,0))</f>
        <v>0</v>
      </c>
      <c r="AI67" s="18">
        <f>IF(OR(成绩单!AI67="作弊",成绩单!AI67="请假",成绩单!AI67="旷考",成绩单!AI67="休学"),0,IF(OR(AND($F67&lt;1,成绩单!AI67&gt;=90),AND($F67=1,成绩单!AI67&gt;=85),AND($F67&gt;1,成绩单!AI67&gt;=80)),0.5,0))</f>
        <v>0</v>
      </c>
      <c r="AJ67" s="18">
        <f>IF(OR(成绩单!AJ67="作弊",成绩单!AJ67="请假",成绩单!AJ67="旷考",成绩单!AJ67="休学"),0,IF(OR(AND($F67&lt;1,成绩单!AJ67&gt;=90),AND($F67=1,成绩单!AJ67&gt;=85),AND($F67&gt;1,成绩单!AJ67&gt;=80)),0.5,0))</f>
        <v>0</v>
      </c>
      <c r="AK67" s="18">
        <f>IF(OR(成绩单!AK67="作弊",成绩单!AK67="请假",成绩单!AK67="旷考",成绩单!AK67="休学"),0,IF(OR(AND($F67&lt;1,成绩单!AK67&gt;=90),AND($F67=1,成绩单!AK67&gt;=85),AND($F67&gt;1,成绩单!AK67&gt;=80)),0.5,0))</f>
        <v>0</v>
      </c>
      <c r="AL67" s="18">
        <f>IF(OR(成绩单!AL67="作弊",成绩单!AL67="请假",成绩单!AL67="旷考",成绩单!AL67="休学"),0,IF(OR(AND($F67&lt;1,成绩单!AL67&gt;=90),AND($F67=1,成绩单!AL67&gt;=85),AND($F67&gt;1,成绩单!AL67&gt;=80)),0.5,0))</f>
        <v>0</v>
      </c>
      <c r="AM67" s="18">
        <f>IF(OR(成绩单!AM67="作弊",成绩单!AM67="请假",成绩单!AM67="旷考",成绩单!AM67="休学"),0,IF(OR(AND($F67&lt;1,成绩单!AM67&gt;=90),AND($F67=1,成绩单!AM67&gt;=85),AND($F67&gt;1,成绩单!AM67&gt;=80)),0.5,0))</f>
        <v>0</v>
      </c>
      <c r="AN67" s="18"/>
      <c r="AO67" s="18"/>
      <c r="AP67" s="30"/>
      <c r="AQ67" s="30"/>
    </row>
    <row r="68" ht="18.75" customHeight="1" spans="1:43">
      <c r="A68" s="17"/>
      <c r="B68" s="18"/>
      <c r="C68" s="18"/>
      <c r="D68" s="18">
        <f t="shared" si="7"/>
        <v>0</v>
      </c>
      <c r="E68" s="18">
        <f t="shared" si="8"/>
        <v>0</v>
      </c>
      <c r="F68" s="18">
        <f>成绩单!F68</f>
        <v>0</v>
      </c>
      <c r="G68" s="18">
        <f>成绩单!G68</f>
        <v>0</v>
      </c>
      <c r="H68" s="18">
        <f>IF(OR(成绩单!H68="作弊",成绩单!H68="请假",成绩单!H68="旷考",成绩单!H68="休学"),0,IF(OR(AND($F68&lt;1,成绩单!H68&gt;=90),AND($F68=1,成绩单!H68&gt;=85),AND($F68&gt;1,成绩单!H68&gt;=80)),0.5,0))</f>
        <v>0</v>
      </c>
      <c r="I68" s="18">
        <f>IF(OR(成绩单!I68="作弊",成绩单!I68="请假",成绩单!I68="旷考",成绩单!I68="休学"),0,IF(OR(AND($F68&lt;1,成绩单!I68&gt;=90),AND($F68=1,成绩单!I68&gt;=85),AND($F68&gt;1,成绩单!I68&gt;=80)),0.5,0))</f>
        <v>0</v>
      </c>
      <c r="J68" s="25">
        <f>IF(OR(成绩单!J68="作弊",成绩单!J68="请假",成绩单!J68="旷考",成绩单!J68="休学"),0,IF(OR(AND($F68&lt;1,成绩单!J68&gt;=80),AND($F68=1,成绩单!J68&gt;=77.5),AND($F68&gt;1,成绩单!J68&gt;=75)),3,0))</f>
        <v>0</v>
      </c>
      <c r="K68" s="25">
        <f>IF(OR(成绩单!K68="作弊",成绩单!K68="请假",成绩单!K68="旷考",成绩单!K68="休学"),0,IF(OR(AND($F68&lt;1,成绩单!K68&gt;=80),AND($F68=1,成绩单!K68&gt;=77.5),AND($F68&gt;1,成绩单!K68&gt;=75)),3,0))</f>
        <v>0</v>
      </c>
      <c r="L68" s="18">
        <f>IF(OR(成绩单!L68="作弊",成绩单!L68="请假",成绩单!L68="旷考",成绩单!L68="休学"),0,IF(OR(AND($F68&lt;1,成绩单!L68&gt;=90),AND($F68=1,成绩单!L68&gt;=85),AND($F68&gt;1,成绩单!L68&gt;=80)),0.5,0))</f>
        <v>0</v>
      </c>
      <c r="M68" s="18">
        <f>IF(OR(成绩单!M68="作弊",成绩单!M68="请假",成绩单!M68="旷考",成绩单!M68="休学"),0,IF(OR(AND($F68&lt;1,成绩单!M68&gt;=90),AND($F68=1,成绩单!M68&gt;=85),AND($F68&gt;1,成绩单!M68&gt;=80)),0.5,0))</f>
        <v>0</v>
      </c>
      <c r="N68" s="18">
        <f>IF(OR(成绩单!N68="作弊",成绩单!N68="请假",成绩单!N68="旷考",成绩单!N68="休学"),0,IF(OR(AND($F68&lt;1,成绩单!N68&gt;=90),AND($F68=1,成绩单!N68&gt;=85),AND($F68&gt;1,成绩单!N68&gt;=80)),0.5,0))</f>
        <v>0</v>
      </c>
      <c r="O68" s="18">
        <f>IF(OR(成绩单!O68="作弊",成绩单!O68="请假",成绩单!O68="旷考",成绩单!O68="休学"),0,IF(OR(AND($F68&lt;1,成绩单!O68&gt;=90),AND($F68=1,成绩单!O68&gt;=85),AND($F68&gt;1,成绩单!O68&gt;=80)),0.5,0))</f>
        <v>0</v>
      </c>
      <c r="P68" s="18">
        <f>IF(OR(成绩单!P68="作弊",成绩单!P68="请假",成绩单!P68="旷考",成绩单!P68="休学"),0,IF(OR(AND($F68&lt;1,成绩单!P68&gt;=90),AND($F68=1,成绩单!P68&gt;=85),AND($F68&gt;1,成绩单!P68&gt;=80)),0.5,0))</f>
        <v>0</v>
      </c>
      <c r="Q68" s="18">
        <f>IF(OR(成绩单!Q68="作弊",成绩单!Q68="请假",成绩单!Q68="旷考",成绩单!Q68="休学"),0,IF(OR(AND($F68&lt;1,成绩单!Q68&gt;=90),AND($F68=1,成绩单!Q68&gt;=85),AND($F68&gt;1,成绩单!Q68&gt;=80)),0.5,0))</f>
        <v>0</v>
      </c>
      <c r="R68" s="25">
        <f>IF(OR(成绩单!R68="作弊",成绩单!R68="请假",成绩单!R68="旷考",成绩单!R68="休学"),0,IF(OR(AND($F68&lt;1,成绩单!R68&gt;=82),AND($F68=1,成绩单!R68&gt;=80),AND($F68&gt;1,成绩单!R68&gt;=78)),3,0))</f>
        <v>0</v>
      </c>
      <c r="S68" s="25">
        <f>IF(OR(成绩单!S68="作弊",成绩单!S68="请假",成绩单!S68="旷考",成绩单!S68="休学"),0,IF(OR(AND($F68&lt;1,成绩单!S68&gt;=82),AND($F68=1,成绩单!S68&gt;=80),AND($F68&gt;1,成绩单!S68&gt;=78)),3,0))</f>
        <v>0</v>
      </c>
      <c r="T68" s="18">
        <f>IF(OR(成绩单!T68="作弊",成绩单!T68="请假",成绩单!T68="旷考",成绩单!T68="休学"),0,IF(OR(AND($F68&lt;1,成绩单!T68&gt;=90),AND($F68=1,成绩单!T68&gt;=85),AND($F68&gt;1,成绩单!T68&gt;=80)),0.5,0))</f>
        <v>0</v>
      </c>
      <c r="U68" s="18">
        <f>IF(OR(成绩单!U68="作弊",成绩单!U68="请假",成绩单!U68="旷考",成绩单!U68="休学"),0,IF(OR(AND($F68&lt;1,成绩单!U68&gt;=90),AND($F68=1,成绩单!U68&gt;=85),AND($F68&gt;1,成绩单!U68&gt;=80)),0.5,0))</f>
        <v>0</v>
      </c>
      <c r="V68" s="18">
        <f>IF(OR(成绩单!V68="作弊",成绩单!V68="请假",成绩单!V68="旷考",成绩单!V68="休学"),0,IF(OR(AND($F68&lt;1,成绩单!V68&gt;=90),AND($F68=1,成绩单!V68&gt;=85),AND($F68&gt;1,成绩单!V68&gt;=80)),0.5,0))</f>
        <v>0</v>
      </c>
      <c r="W68" s="18">
        <f>IF(OR(成绩单!W68="作弊",成绩单!W68="请假",成绩单!W68="旷考",成绩单!W68="休学"),0,IF(OR(AND($F68&lt;1,成绩单!W68&gt;=90),AND($F68=1,成绩单!W68&gt;=85),AND($F68&gt;1,成绩单!W68&gt;=80)),0.5,0))</f>
        <v>0</v>
      </c>
      <c r="X68" s="18">
        <f>IF(OR(成绩单!X68="作弊",成绩单!X68="请假",成绩单!X68="旷考",成绩单!X68="休学"),0,IF(OR(AND($F68&lt;1,成绩单!X68&gt;=90),AND($F68=1,成绩单!X68&gt;=85),AND($F68&gt;1,成绩单!X68&gt;=80)),0.5,0))</f>
        <v>0</v>
      </c>
      <c r="Y68" s="18">
        <f>IF(OR(成绩单!Y68="作弊",成绩单!Y68="请假",成绩单!Y68="旷考",成绩单!Y68="休学"),0,IF(OR(AND($F68&lt;1,成绩单!Y68&gt;=90),AND($F68=1,成绩单!Y68&gt;=85),AND($F68&gt;1,成绩单!Y68&gt;=80)),0.5,0))</f>
        <v>0</v>
      </c>
      <c r="Z68" s="18">
        <f>IF(OR(成绩单!Z68="作弊",成绩单!Z68="请假",成绩单!Z68="旷考",成绩单!Z68="休学"),0,IF(OR(AND($F68&lt;1,成绩单!Z68&gt;=90),AND($F68=1,成绩单!Z68&gt;=85),AND($F68&gt;1,成绩单!Z68&gt;=80)),0.5,0))</f>
        <v>0</v>
      </c>
      <c r="AA68" s="18">
        <f>IF(OR(成绩单!AA68="作弊",成绩单!AA68="请假",成绩单!AA68="旷考",成绩单!AA68="休学"),0,IF(OR(AND($F68&lt;1,成绩单!AA68&gt;=90),AND($F68=1,成绩单!AA68&gt;=85),AND($F68&gt;1,成绩单!AA68&gt;=80)),0.5,0))</f>
        <v>0</v>
      </c>
      <c r="AB68" s="25">
        <f>IF(OR(成绩单!AB68="作弊",成绩单!AB68="请假",成绩单!AB68="旷考",成绩单!AB68="休学"),0,IF(OR(AND($F68&lt;1,成绩单!AB68&gt;=85),AND($F68=1,成绩单!AB68&gt;=82),AND($F68&gt;1,成绩单!AB68&gt;=80)),3,0))</f>
        <v>0</v>
      </c>
      <c r="AC68" s="25">
        <f>IF(OR(成绩单!AC68="作弊",成绩单!AC68="请假",成绩单!AC68="旷考",成绩单!AC68="休学"),0,IF(OR(AND($F68&lt;1,成绩单!AC68&gt;=85),AND($F68=1,成绩单!AC68&gt;=82),AND($F68&gt;1,成绩单!AC68&gt;=80)),3,0))</f>
        <v>0</v>
      </c>
      <c r="AD68" s="18">
        <f>IF(OR(成绩单!AD68="作弊",成绩单!AD68="请假",成绩单!AD68="旷考",成绩单!AD68="休学"),0,IF(OR(AND($F68&lt;1,成绩单!AD68&gt;=90),AND($F68=1,成绩单!AD68&gt;=85),AND($F68&gt;1,成绩单!AD68&gt;=80)),0.5,0))</f>
        <v>0</v>
      </c>
      <c r="AE68" s="18">
        <f>IF(OR(成绩单!AE68="作弊",成绩单!AE68="请假",成绩单!AE68="旷考",成绩单!AE68="休学"),0,IF(OR(AND($F68&lt;1,成绩单!AE68&gt;=90),AND($F68=1,成绩单!AE68&gt;=85),AND($F68&gt;1,成绩单!AE68&gt;=80)),0.5,0))</f>
        <v>0</v>
      </c>
      <c r="AF68" s="18">
        <f>IF(OR(成绩单!AF68="作弊",成绩单!AF68="请假",成绩单!AF68="旷考",成绩单!AF68="休学"),0,IF(OR(AND($F68&lt;1,成绩单!AF68&gt;=90),AND($F68=1,成绩单!AF68&gt;=85),AND($F68&gt;1,成绩单!AF68&gt;=80)),0.5,0))</f>
        <v>0</v>
      </c>
      <c r="AG68" s="18">
        <f>IF(OR(成绩单!AG68="作弊",成绩单!AG68="请假",成绩单!AG68="旷考",成绩单!AG68="休学"),0,IF(OR(AND($F68&lt;1,成绩单!AG68&gt;=90),AND($F68=1,成绩单!AG68&gt;=85),AND($F68&gt;1,成绩单!AG68&gt;=80)),0.5,0))</f>
        <v>0</v>
      </c>
      <c r="AH68" s="18">
        <f>IF(OR(成绩单!AH68="作弊",成绩单!AH68="请假",成绩单!AH68="旷考",成绩单!AH68="休学"),0,IF(OR(AND($F68&lt;1,成绩单!AH68&gt;=90),AND($F68=1,成绩单!AH68&gt;=85),AND($F68&gt;1,成绩单!AH68&gt;=80)),0.5,0))</f>
        <v>0</v>
      </c>
      <c r="AI68" s="18">
        <f>IF(OR(成绩单!AI68="作弊",成绩单!AI68="请假",成绩单!AI68="旷考",成绩单!AI68="休学"),0,IF(OR(AND($F68&lt;1,成绩单!AI68&gt;=90),AND($F68=1,成绩单!AI68&gt;=85),AND($F68&gt;1,成绩单!AI68&gt;=80)),0.5,0))</f>
        <v>0</v>
      </c>
      <c r="AJ68" s="18">
        <f>IF(OR(成绩单!AJ68="作弊",成绩单!AJ68="请假",成绩单!AJ68="旷考",成绩单!AJ68="休学"),0,IF(OR(AND($F68&lt;1,成绩单!AJ68&gt;=90),AND($F68=1,成绩单!AJ68&gt;=85),AND($F68&gt;1,成绩单!AJ68&gt;=80)),0.5,0))</f>
        <v>0</v>
      </c>
      <c r="AK68" s="18">
        <f>IF(OR(成绩单!AK68="作弊",成绩单!AK68="请假",成绩单!AK68="旷考",成绩单!AK68="休学"),0,IF(OR(AND($F68&lt;1,成绩单!AK68&gt;=90),AND($F68=1,成绩单!AK68&gt;=85),AND($F68&gt;1,成绩单!AK68&gt;=80)),0.5,0))</f>
        <v>0</v>
      </c>
      <c r="AL68" s="18">
        <f>IF(OR(成绩单!AL68="作弊",成绩单!AL68="请假",成绩单!AL68="旷考",成绩单!AL68="休学"),0,IF(OR(AND($F68&lt;1,成绩单!AL68&gt;=90),AND($F68=1,成绩单!AL68&gt;=85),AND($F68&gt;1,成绩单!AL68&gt;=80)),0.5,0))</f>
        <v>0</v>
      </c>
      <c r="AM68" s="18">
        <f>IF(OR(成绩单!AM68="作弊",成绩单!AM68="请假",成绩单!AM68="旷考",成绩单!AM68="休学"),0,IF(OR(AND($F68&lt;1,成绩单!AM68&gt;=90),AND($F68=1,成绩单!AM68&gt;=85),AND($F68&gt;1,成绩单!AM68&gt;=80)),0.5,0))</f>
        <v>0</v>
      </c>
      <c r="AN68" s="18"/>
      <c r="AO68" s="18"/>
      <c r="AP68" s="30"/>
      <c r="AQ68" s="30"/>
    </row>
    <row r="69" ht="18.75" customHeight="1" spans="1:43">
      <c r="A69" s="17"/>
      <c r="B69" s="18"/>
      <c r="C69" s="18"/>
      <c r="D69" s="18">
        <f t="shared" si="7"/>
        <v>0</v>
      </c>
      <c r="E69" s="18">
        <f t="shared" si="8"/>
        <v>0</v>
      </c>
      <c r="F69" s="18">
        <f>成绩单!F69</f>
        <v>0</v>
      </c>
      <c r="G69" s="18">
        <f>成绩单!G69</f>
        <v>0</v>
      </c>
      <c r="H69" s="18">
        <f>IF(OR(成绩单!H69="作弊",成绩单!H69="请假",成绩单!H69="旷考",成绩单!H69="休学"),0,IF(OR(AND($F69&lt;1,成绩单!H69&gt;=90),AND($F69=1,成绩单!H69&gt;=85),AND($F69&gt;1,成绩单!H69&gt;=80)),0.5,0))</f>
        <v>0</v>
      </c>
      <c r="I69" s="18">
        <f>IF(OR(成绩单!I69="作弊",成绩单!I69="请假",成绩单!I69="旷考",成绩单!I69="休学"),0,IF(OR(AND($F69&lt;1,成绩单!I69&gt;=90),AND($F69=1,成绩单!I69&gt;=85),AND($F69&gt;1,成绩单!I69&gt;=80)),0.5,0))</f>
        <v>0</v>
      </c>
      <c r="J69" s="25">
        <f>IF(OR(成绩单!J69="作弊",成绩单!J69="请假",成绩单!J69="旷考",成绩单!J69="休学"),0,IF(OR(AND($F69&lt;1,成绩单!J69&gt;=80),AND($F69=1,成绩单!J69&gt;=77.5),AND($F69&gt;1,成绩单!J69&gt;=75)),3,0))</f>
        <v>0</v>
      </c>
      <c r="K69" s="25">
        <f>IF(OR(成绩单!K69="作弊",成绩单!K69="请假",成绩单!K69="旷考",成绩单!K69="休学"),0,IF(OR(AND($F69&lt;1,成绩单!K69&gt;=80),AND($F69=1,成绩单!K69&gt;=77.5),AND($F69&gt;1,成绩单!K69&gt;=75)),3,0))</f>
        <v>0</v>
      </c>
      <c r="L69" s="18">
        <f>IF(OR(成绩单!L69="作弊",成绩单!L69="请假",成绩单!L69="旷考",成绩单!L69="休学"),0,IF(OR(AND($F69&lt;1,成绩单!L69&gt;=90),AND($F69=1,成绩单!L69&gt;=85),AND($F69&gt;1,成绩单!L69&gt;=80)),0.5,0))</f>
        <v>0</v>
      </c>
      <c r="M69" s="18">
        <f>IF(OR(成绩单!M69="作弊",成绩单!M69="请假",成绩单!M69="旷考",成绩单!M69="休学"),0,IF(OR(AND($F69&lt;1,成绩单!M69&gt;=90),AND($F69=1,成绩单!M69&gt;=85),AND($F69&gt;1,成绩单!M69&gt;=80)),0.5,0))</f>
        <v>0</v>
      </c>
      <c r="N69" s="18">
        <f>IF(OR(成绩单!N69="作弊",成绩单!N69="请假",成绩单!N69="旷考",成绩单!N69="休学"),0,IF(OR(AND($F69&lt;1,成绩单!N69&gt;=90),AND($F69=1,成绩单!N69&gt;=85),AND($F69&gt;1,成绩单!N69&gt;=80)),0.5,0))</f>
        <v>0</v>
      </c>
      <c r="O69" s="18">
        <f>IF(OR(成绩单!O69="作弊",成绩单!O69="请假",成绩单!O69="旷考",成绩单!O69="休学"),0,IF(OR(AND($F69&lt;1,成绩单!O69&gt;=90),AND($F69=1,成绩单!O69&gt;=85),AND($F69&gt;1,成绩单!O69&gt;=80)),0.5,0))</f>
        <v>0</v>
      </c>
      <c r="P69" s="18">
        <f>IF(OR(成绩单!P69="作弊",成绩单!P69="请假",成绩单!P69="旷考",成绩单!P69="休学"),0,IF(OR(AND($F69&lt;1,成绩单!P69&gt;=90),AND($F69=1,成绩单!P69&gt;=85),AND($F69&gt;1,成绩单!P69&gt;=80)),0.5,0))</f>
        <v>0</v>
      </c>
      <c r="Q69" s="18">
        <f>IF(OR(成绩单!Q69="作弊",成绩单!Q69="请假",成绩单!Q69="旷考",成绩单!Q69="休学"),0,IF(OR(AND($F69&lt;1,成绩单!Q69&gt;=90),AND($F69=1,成绩单!Q69&gt;=85),AND($F69&gt;1,成绩单!Q69&gt;=80)),0.5,0))</f>
        <v>0</v>
      </c>
      <c r="R69" s="25">
        <f>IF(OR(成绩单!R69="作弊",成绩单!R69="请假",成绩单!R69="旷考",成绩单!R69="休学"),0,IF(OR(AND($F69&lt;1,成绩单!R69&gt;=82),AND($F69=1,成绩单!R69&gt;=80),AND($F69&gt;1,成绩单!R69&gt;=78)),3,0))</f>
        <v>0</v>
      </c>
      <c r="S69" s="25">
        <f>IF(OR(成绩单!S69="作弊",成绩单!S69="请假",成绩单!S69="旷考",成绩单!S69="休学"),0,IF(OR(AND($F69&lt;1,成绩单!S69&gt;=82),AND($F69=1,成绩单!S69&gt;=80),AND($F69&gt;1,成绩单!S69&gt;=78)),3,0))</f>
        <v>0</v>
      </c>
      <c r="T69" s="18">
        <f>IF(OR(成绩单!T69="作弊",成绩单!T69="请假",成绩单!T69="旷考",成绩单!T69="休学"),0,IF(OR(AND($F69&lt;1,成绩单!T69&gt;=90),AND($F69=1,成绩单!T69&gt;=85),AND($F69&gt;1,成绩单!T69&gt;=80)),0.5,0))</f>
        <v>0</v>
      </c>
      <c r="U69" s="18">
        <f>IF(OR(成绩单!U69="作弊",成绩单!U69="请假",成绩单!U69="旷考",成绩单!U69="休学"),0,IF(OR(AND($F69&lt;1,成绩单!U69&gt;=90),AND($F69=1,成绩单!U69&gt;=85),AND($F69&gt;1,成绩单!U69&gt;=80)),0.5,0))</f>
        <v>0</v>
      </c>
      <c r="V69" s="18">
        <f>IF(OR(成绩单!V69="作弊",成绩单!V69="请假",成绩单!V69="旷考",成绩单!V69="休学"),0,IF(OR(AND($F69&lt;1,成绩单!V69&gt;=90),AND($F69=1,成绩单!V69&gt;=85),AND($F69&gt;1,成绩单!V69&gt;=80)),0.5,0))</f>
        <v>0</v>
      </c>
      <c r="W69" s="18">
        <f>IF(OR(成绩单!W69="作弊",成绩单!W69="请假",成绩单!W69="旷考",成绩单!W69="休学"),0,IF(OR(AND($F69&lt;1,成绩单!W69&gt;=90),AND($F69=1,成绩单!W69&gt;=85),AND($F69&gt;1,成绩单!W69&gt;=80)),0.5,0))</f>
        <v>0</v>
      </c>
      <c r="X69" s="18">
        <f>IF(OR(成绩单!X69="作弊",成绩单!X69="请假",成绩单!X69="旷考",成绩单!X69="休学"),0,IF(OR(AND($F69&lt;1,成绩单!X69&gt;=90),AND($F69=1,成绩单!X69&gt;=85),AND($F69&gt;1,成绩单!X69&gt;=80)),0.5,0))</f>
        <v>0</v>
      </c>
      <c r="Y69" s="18">
        <f>IF(OR(成绩单!Y69="作弊",成绩单!Y69="请假",成绩单!Y69="旷考",成绩单!Y69="休学"),0,IF(OR(AND($F69&lt;1,成绩单!Y69&gt;=90),AND($F69=1,成绩单!Y69&gt;=85),AND($F69&gt;1,成绩单!Y69&gt;=80)),0.5,0))</f>
        <v>0</v>
      </c>
      <c r="Z69" s="18">
        <f>IF(OR(成绩单!Z69="作弊",成绩单!Z69="请假",成绩单!Z69="旷考",成绩单!Z69="休学"),0,IF(OR(AND($F69&lt;1,成绩单!Z69&gt;=90),AND($F69=1,成绩单!Z69&gt;=85),AND($F69&gt;1,成绩单!Z69&gt;=80)),0.5,0))</f>
        <v>0</v>
      </c>
      <c r="AA69" s="18">
        <f>IF(OR(成绩单!AA69="作弊",成绩单!AA69="请假",成绩单!AA69="旷考",成绩单!AA69="休学"),0,IF(OR(AND($F69&lt;1,成绩单!AA69&gt;=90),AND($F69=1,成绩单!AA69&gt;=85),AND($F69&gt;1,成绩单!AA69&gt;=80)),0.5,0))</f>
        <v>0</v>
      </c>
      <c r="AB69" s="25">
        <f>IF(OR(成绩单!AB69="作弊",成绩单!AB69="请假",成绩单!AB69="旷考",成绩单!AB69="休学"),0,IF(OR(AND($F69&lt;1,成绩单!AB69&gt;=85),AND($F69=1,成绩单!AB69&gt;=82),AND($F69&gt;1,成绩单!AB69&gt;=80)),3,0))</f>
        <v>0</v>
      </c>
      <c r="AC69" s="25">
        <f>IF(OR(成绩单!AC69="作弊",成绩单!AC69="请假",成绩单!AC69="旷考",成绩单!AC69="休学"),0,IF(OR(AND($F69&lt;1,成绩单!AC69&gt;=85),AND($F69=1,成绩单!AC69&gt;=82),AND($F69&gt;1,成绩单!AC69&gt;=80)),3,0))</f>
        <v>0</v>
      </c>
      <c r="AD69" s="18">
        <f>IF(OR(成绩单!AD69="作弊",成绩单!AD69="请假",成绩单!AD69="旷考",成绩单!AD69="休学"),0,IF(OR(AND($F69&lt;1,成绩单!AD69&gt;=90),AND($F69=1,成绩单!AD69&gt;=85),AND($F69&gt;1,成绩单!AD69&gt;=80)),0.5,0))</f>
        <v>0</v>
      </c>
      <c r="AE69" s="18">
        <f>IF(OR(成绩单!AE69="作弊",成绩单!AE69="请假",成绩单!AE69="旷考",成绩单!AE69="休学"),0,IF(OR(AND($F69&lt;1,成绩单!AE69&gt;=90),AND($F69=1,成绩单!AE69&gt;=85),AND($F69&gt;1,成绩单!AE69&gt;=80)),0.5,0))</f>
        <v>0</v>
      </c>
      <c r="AF69" s="18">
        <f>IF(OR(成绩单!AF69="作弊",成绩单!AF69="请假",成绩单!AF69="旷考",成绩单!AF69="休学"),0,IF(OR(AND($F69&lt;1,成绩单!AF69&gt;=90),AND($F69=1,成绩单!AF69&gt;=85),AND($F69&gt;1,成绩单!AF69&gt;=80)),0.5,0))</f>
        <v>0</v>
      </c>
      <c r="AG69" s="18">
        <f>IF(OR(成绩单!AG69="作弊",成绩单!AG69="请假",成绩单!AG69="旷考",成绩单!AG69="休学"),0,IF(OR(AND($F69&lt;1,成绩单!AG69&gt;=90),AND($F69=1,成绩单!AG69&gt;=85),AND($F69&gt;1,成绩单!AG69&gt;=80)),0.5,0))</f>
        <v>0</v>
      </c>
      <c r="AH69" s="18">
        <f>IF(OR(成绩单!AH69="作弊",成绩单!AH69="请假",成绩单!AH69="旷考",成绩单!AH69="休学"),0,IF(OR(AND($F69&lt;1,成绩单!AH69&gt;=90),AND($F69=1,成绩单!AH69&gt;=85),AND($F69&gt;1,成绩单!AH69&gt;=80)),0.5,0))</f>
        <v>0</v>
      </c>
      <c r="AI69" s="18">
        <f>IF(OR(成绩单!AI69="作弊",成绩单!AI69="请假",成绩单!AI69="旷考",成绩单!AI69="休学"),0,IF(OR(AND($F69&lt;1,成绩单!AI69&gt;=90),AND($F69=1,成绩单!AI69&gt;=85),AND($F69&gt;1,成绩单!AI69&gt;=80)),0.5,0))</f>
        <v>0</v>
      </c>
      <c r="AJ69" s="18">
        <f>IF(OR(成绩单!AJ69="作弊",成绩单!AJ69="请假",成绩单!AJ69="旷考",成绩单!AJ69="休学"),0,IF(OR(AND($F69&lt;1,成绩单!AJ69&gt;=90),AND($F69=1,成绩单!AJ69&gt;=85),AND($F69&gt;1,成绩单!AJ69&gt;=80)),0.5,0))</f>
        <v>0</v>
      </c>
      <c r="AK69" s="18">
        <f>IF(OR(成绩单!AK69="作弊",成绩单!AK69="请假",成绩单!AK69="旷考",成绩单!AK69="休学"),0,IF(OR(AND($F69&lt;1,成绩单!AK69&gt;=90),AND($F69=1,成绩单!AK69&gt;=85),AND($F69&gt;1,成绩单!AK69&gt;=80)),0.5,0))</f>
        <v>0</v>
      </c>
      <c r="AL69" s="18">
        <f>IF(OR(成绩单!AL69="作弊",成绩单!AL69="请假",成绩单!AL69="旷考",成绩单!AL69="休学"),0,IF(OR(AND($F69&lt;1,成绩单!AL69&gt;=90),AND($F69=1,成绩单!AL69&gt;=85),AND($F69&gt;1,成绩单!AL69&gt;=80)),0.5,0))</f>
        <v>0</v>
      </c>
      <c r="AM69" s="18">
        <f>IF(OR(成绩单!AM69="作弊",成绩单!AM69="请假",成绩单!AM69="旷考",成绩单!AM69="休学"),0,IF(OR(AND($F69&lt;1,成绩单!AM69&gt;=90),AND($F69=1,成绩单!AM69&gt;=85),AND($F69&gt;1,成绩单!AM69&gt;=80)),0.5,0))</f>
        <v>0</v>
      </c>
      <c r="AN69" s="18"/>
      <c r="AO69" s="18"/>
      <c r="AP69" s="30"/>
      <c r="AQ69" s="30"/>
    </row>
    <row r="70" ht="18.75" customHeight="1" spans="1:43">
      <c r="A70" s="17"/>
      <c r="B70" s="18"/>
      <c r="C70" s="18"/>
      <c r="D70" s="18">
        <f t="shared" si="7"/>
        <v>0</v>
      </c>
      <c r="E70" s="18">
        <f t="shared" si="8"/>
        <v>0</v>
      </c>
      <c r="F70" s="18">
        <f>成绩单!F70</f>
        <v>0</v>
      </c>
      <c r="G70" s="18">
        <f>成绩单!G70</f>
        <v>0</v>
      </c>
      <c r="H70" s="18">
        <f>IF(OR(成绩单!H70="作弊",成绩单!H70="请假",成绩单!H70="旷考",成绩单!H70="休学"),0,IF(OR(AND($F70&lt;1,成绩单!H70&gt;=90),AND($F70=1,成绩单!H70&gt;=85),AND($F70&gt;1,成绩单!H70&gt;=80)),0.5,0))</f>
        <v>0</v>
      </c>
      <c r="I70" s="18">
        <f>IF(OR(成绩单!I70="作弊",成绩单!I70="请假",成绩单!I70="旷考",成绩单!I70="休学"),0,IF(OR(AND($F70&lt;1,成绩单!I70&gt;=90),AND($F70=1,成绩单!I70&gt;=85),AND($F70&gt;1,成绩单!I70&gt;=80)),0.5,0))</f>
        <v>0</v>
      </c>
      <c r="J70" s="25">
        <f>IF(OR(成绩单!J70="作弊",成绩单!J70="请假",成绩单!J70="旷考",成绩单!J70="休学"),0,IF(OR(AND($F70&lt;1,成绩单!J70&gt;=80),AND($F70=1,成绩单!J70&gt;=77.5),AND($F70&gt;1,成绩单!J70&gt;=75)),3,0))</f>
        <v>0</v>
      </c>
      <c r="K70" s="25">
        <f>IF(OR(成绩单!K70="作弊",成绩单!K70="请假",成绩单!K70="旷考",成绩单!K70="休学"),0,IF(OR(AND($F70&lt;1,成绩单!K70&gt;=80),AND($F70=1,成绩单!K70&gt;=77.5),AND($F70&gt;1,成绩单!K70&gt;=75)),3,0))</f>
        <v>0</v>
      </c>
      <c r="L70" s="18">
        <f>IF(OR(成绩单!L70="作弊",成绩单!L70="请假",成绩单!L70="旷考",成绩单!L70="休学"),0,IF(OR(AND($F70&lt;1,成绩单!L70&gt;=90),AND($F70=1,成绩单!L70&gt;=85),AND($F70&gt;1,成绩单!L70&gt;=80)),0.5,0))</f>
        <v>0</v>
      </c>
      <c r="M70" s="18">
        <f>IF(OR(成绩单!M70="作弊",成绩单!M70="请假",成绩单!M70="旷考",成绩单!M70="休学"),0,IF(OR(AND($F70&lt;1,成绩单!M70&gt;=90),AND($F70=1,成绩单!M70&gt;=85),AND($F70&gt;1,成绩单!M70&gt;=80)),0.5,0))</f>
        <v>0</v>
      </c>
      <c r="N70" s="18">
        <f>IF(OR(成绩单!N70="作弊",成绩单!N70="请假",成绩单!N70="旷考",成绩单!N70="休学"),0,IF(OR(AND($F70&lt;1,成绩单!N70&gt;=90),AND($F70=1,成绩单!N70&gt;=85),AND($F70&gt;1,成绩单!N70&gt;=80)),0.5,0))</f>
        <v>0</v>
      </c>
      <c r="O70" s="18">
        <f>IF(OR(成绩单!O70="作弊",成绩单!O70="请假",成绩单!O70="旷考",成绩单!O70="休学"),0,IF(OR(AND($F70&lt;1,成绩单!O70&gt;=90),AND($F70=1,成绩单!O70&gt;=85),AND($F70&gt;1,成绩单!O70&gt;=80)),0.5,0))</f>
        <v>0</v>
      </c>
      <c r="P70" s="18">
        <f>IF(OR(成绩单!P70="作弊",成绩单!P70="请假",成绩单!P70="旷考",成绩单!P70="休学"),0,IF(OR(AND($F70&lt;1,成绩单!P70&gt;=90),AND($F70=1,成绩单!P70&gt;=85),AND($F70&gt;1,成绩单!P70&gt;=80)),0.5,0))</f>
        <v>0</v>
      </c>
      <c r="Q70" s="18">
        <f>IF(OR(成绩单!Q70="作弊",成绩单!Q70="请假",成绩单!Q70="旷考",成绩单!Q70="休学"),0,IF(OR(AND($F70&lt;1,成绩单!Q70&gt;=90),AND($F70=1,成绩单!Q70&gt;=85),AND($F70&gt;1,成绩单!Q70&gt;=80)),0.5,0))</f>
        <v>0</v>
      </c>
      <c r="R70" s="25">
        <f>IF(OR(成绩单!R70="作弊",成绩单!R70="请假",成绩单!R70="旷考",成绩单!R70="休学"),0,IF(OR(AND($F70&lt;1,成绩单!R70&gt;=82),AND($F70=1,成绩单!R70&gt;=80),AND($F70&gt;1,成绩单!R70&gt;=78)),3,0))</f>
        <v>0</v>
      </c>
      <c r="S70" s="25">
        <f>IF(OR(成绩单!S70="作弊",成绩单!S70="请假",成绩单!S70="旷考",成绩单!S70="休学"),0,IF(OR(AND($F70&lt;1,成绩单!S70&gt;=82),AND($F70=1,成绩单!S70&gt;=80),AND($F70&gt;1,成绩单!S70&gt;=78)),3,0))</f>
        <v>0</v>
      </c>
      <c r="T70" s="18">
        <f>IF(OR(成绩单!T70="作弊",成绩单!T70="请假",成绩单!T70="旷考",成绩单!T70="休学"),0,IF(OR(AND($F70&lt;1,成绩单!T70&gt;=90),AND($F70=1,成绩单!T70&gt;=85),AND($F70&gt;1,成绩单!T70&gt;=80)),0.5,0))</f>
        <v>0</v>
      </c>
      <c r="U70" s="18">
        <f>IF(OR(成绩单!U70="作弊",成绩单!U70="请假",成绩单!U70="旷考",成绩单!U70="休学"),0,IF(OR(AND($F70&lt;1,成绩单!U70&gt;=90),AND($F70=1,成绩单!U70&gt;=85),AND($F70&gt;1,成绩单!U70&gt;=80)),0.5,0))</f>
        <v>0</v>
      </c>
      <c r="V70" s="18">
        <f>IF(OR(成绩单!V70="作弊",成绩单!V70="请假",成绩单!V70="旷考",成绩单!V70="休学"),0,IF(OR(AND($F70&lt;1,成绩单!V70&gt;=90),AND($F70=1,成绩单!V70&gt;=85),AND($F70&gt;1,成绩单!V70&gt;=80)),0.5,0))</f>
        <v>0</v>
      </c>
      <c r="W70" s="18">
        <f>IF(OR(成绩单!W70="作弊",成绩单!W70="请假",成绩单!W70="旷考",成绩单!W70="休学"),0,IF(OR(AND($F70&lt;1,成绩单!W70&gt;=90),AND($F70=1,成绩单!W70&gt;=85),AND($F70&gt;1,成绩单!W70&gt;=80)),0.5,0))</f>
        <v>0</v>
      </c>
      <c r="X70" s="18">
        <f>IF(OR(成绩单!X70="作弊",成绩单!X70="请假",成绩单!X70="旷考",成绩单!X70="休学"),0,IF(OR(AND($F70&lt;1,成绩单!X70&gt;=90),AND($F70=1,成绩单!X70&gt;=85),AND($F70&gt;1,成绩单!X70&gt;=80)),0.5,0))</f>
        <v>0</v>
      </c>
      <c r="Y70" s="18">
        <f>IF(OR(成绩单!Y70="作弊",成绩单!Y70="请假",成绩单!Y70="旷考",成绩单!Y70="休学"),0,IF(OR(AND($F70&lt;1,成绩单!Y70&gt;=90),AND($F70=1,成绩单!Y70&gt;=85),AND($F70&gt;1,成绩单!Y70&gt;=80)),0.5,0))</f>
        <v>0</v>
      </c>
      <c r="Z70" s="18">
        <f>IF(OR(成绩单!Z70="作弊",成绩单!Z70="请假",成绩单!Z70="旷考",成绩单!Z70="休学"),0,IF(OR(AND($F70&lt;1,成绩单!Z70&gt;=90),AND($F70=1,成绩单!Z70&gt;=85),AND($F70&gt;1,成绩单!Z70&gt;=80)),0.5,0))</f>
        <v>0</v>
      </c>
      <c r="AA70" s="18">
        <f>IF(OR(成绩单!AA70="作弊",成绩单!AA70="请假",成绩单!AA70="旷考",成绩单!AA70="休学"),0,IF(OR(AND($F70&lt;1,成绩单!AA70&gt;=90),AND($F70=1,成绩单!AA70&gt;=85),AND($F70&gt;1,成绩单!AA70&gt;=80)),0.5,0))</f>
        <v>0</v>
      </c>
      <c r="AB70" s="25">
        <f>IF(OR(成绩单!AB70="作弊",成绩单!AB70="请假",成绩单!AB70="旷考",成绩单!AB70="休学"),0,IF(OR(AND($F70&lt;1,成绩单!AB70&gt;=85),AND($F70=1,成绩单!AB70&gt;=82),AND($F70&gt;1,成绩单!AB70&gt;=80)),3,0))</f>
        <v>0</v>
      </c>
      <c r="AC70" s="25">
        <f>IF(OR(成绩单!AC70="作弊",成绩单!AC70="请假",成绩单!AC70="旷考",成绩单!AC70="休学"),0,IF(OR(AND($F70&lt;1,成绩单!AC70&gt;=85),AND($F70=1,成绩单!AC70&gt;=82),AND($F70&gt;1,成绩单!AC70&gt;=80)),3,0))</f>
        <v>0</v>
      </c>
      <c r="AD70" s="18">
        <f>IF(OR(成绩单!AD70="作弊",成绩单!AD70="请假",成绩单!AD70="旷考",成绩单!AD70="休学"),0,IF(OR(AND($F70&lt;1,成绩单!AD70&gt;=90),AND($F70=1,成绩单!AD70&gt;=85),AND($F70&gt;1,成绩单!AD70&gt;=80)),0.5,0))</f>
        <v>0</v>
      </c>
      <c r="AE70" s="18">
        <f>IF(OR(成绩单!AE70="作弊",成绩单!AE70="请假",成绩单!AE70="旷考",成绩单!AE70="休学"),0,IF(OR(AND($F70&lt;1,成绩单!AE70&gt;=90),AND($F70=1,成绩单!AE70&gt;=85),AND($F70&gt;1,成绩单!AE70&gt;=80)),0.5,0))</f>
        <v>0</v>
      </c>
      <c r="AF70" s="18">
        <f>IF(OR(成绩单!AF70="作弊",成绩单!AF70="请假",成绩单!AF70="旷考",成绩单!AF70="休学"),0,IF(OR(AND($F70&lt;1,成绩单!AF70&gt;=90),AND($F70=1,成绩单!AF70&gt;=85),AND($F70&gt;1,成绩单!AF70&gt;=80)),0.5,0))</f>
        <v>0</v>
      </c>
      <c r="AG70" s="18">
        <f>IF(OR(成绩单!AG70="作弊",成绩单!AG70="请假",成绩单!AG70="旷考",成绩单!AG70="休学"),0,IF(OR(AND($F70&lt;1,成绩单!AG70&gt;=90),AND($F70=1,成绩单!AG70&gt;=85),AND($F70&gt;1,成绩单!AG70&gt;=80)),0.5,0))</f>
        <v>0</v>
      </c>
      <c r="AH70" s="18">
        <f>IF(OR(成绩单!AH70="作弊",成绩单!AH70="请假",成绩单!AH70="旷考",成绩单!AH70="休学"),0,IF(OR(AND($F70&lt;1,成绩单!AH70&gt;=90),AND($F70=1,成绩单!AH70&gt;=85),AND($F70&gt;1,成绩单!AH70&gt;=80)),0.5,0))</f>
        <v>0</v>
      </c>
      <c r="AI70" s="18">
        <f>IF(OR(成绩单!AI70="作弊",成绩单!AI70="请假",成绩单!AI70="旷考",成绩单!AI70="休学"),0,IF(OR(AND($F70&lt;1,成绩单!AI70&gt;=90),AND($F70=1,成绩单!AI70&gt;=85),AND($F70&gt;1,成绩单!AI70&gt;=80)),0.5,0))</f>
        <v>0</v>
      </c>
      <c r="AJ70" s="18">
        <f>IF(OR(成绩单!AJ70="作弊",成绩单!AJ70="请假",成绩单!AJ70="旷考",成绩单!AJ70="休学"),0,IF(OR(AND($F70&lt;1,成绩单!AJ70&gt;=90),AND($F70=1,成绩单!AJ70&gt;=85),AND($F70&gt;1,成绩单!AJ70&gt;=80)),0.5,0))</f>
        <v>0</v>
      </c>
      <c r="AK70" s="18">
        <f>IF(OR(成绩单!AK70="作弊",成绩单!AK70="请假",成绩单!AK70="旷考",成绩单!AK70="休学"),0,IF(OR(AND($F70&lt;1,成绩单!AK70&gt;=90),AND($F70=1,成绩单!AK70&gt;=85),AND($F70&gt;1,成绩单!AK70&gt;=80)),0.5,0))</f>
        <v>0</v>
      </c>
      <c r="AL70" s="18">
        <f>IF(OR(成绩单!AL70="作弊",成绩单!AL70="请假",成绩单!AL70="旷考",成绩单!AL70="休学"),0,IF(OR(AND($F70&lt;1,成绩单!AL70&gt;=90),AND($F70=1,成绩单!AL70&gt;=85),AND($F70&gt;1,成绩单!AL70&gt;=80)),0.5,0))</f>
        <v>0</v>
      </c>
      <c r="AM70" s="18">
        <f>IF(OR(成绩单!AM70="作弊",成绩单!AM70="请假",成绩单!AM70="旷考",成绩单!AM70="休学"),0,IF(OR(AND($F70&lt;1,成绩单!AM70&gt;=90),AND($F70=1,成绩单!AM70&gt;=85),AND($F70&gt;1,成绩单!AM70&gt;=80)),0.5,0))</f>
        <v>0</v>
      </c>
      <c r="AN70" s="18"/>
      <c r="AO70" s="18"/>
      <c r="AP70" s="30"/>
      <c r="AQ70" s="30"/>
    </row>
    <row r="71" s="1" customFormat="1" ht="18.75" customHeight="1" spans="1:203">
      <c r="A71" s="17"/>
      <c r="B71" s="18" t="s">
        <v>26</v>
      </c>
      <c r="C71" s="18"/>
      <c r="D71" s="18">
        <f t="shared" si="7"/>
        <v>0</v>
      </c>
      <c r="E71" s="18">
        <f t="shared" si="8"/>
        <v>0</v>
      </c>
      <c r="F71" s="19">
        <f>MAX(F65:F70)</f>
        <v>0</v>
      </c>
      <c r="G71" s="18">
        <f>成绩单!G71</f>
        <v>0</v>
      </c>
      <c r="H71" s="18">
        <f>IF(OR(成绩单!H71="作弊",成绩单!H71="请假",成绩单!H71="旷考",成绩单!H71="休学"),0,IF(OR(AND($F71&lt;1,成绩单!H71&gt;=90),AND($F71=1,成绩单!H71&gt;=85),AND($F71&gt;1,成绩单!H71&gt;=80)),0.5,0))</f>
        <v>0</v>
      </c>
      <c r="I71" s="18">
        <f>IF(OR(成绩单!I71="作弊",成绩单!I71="请假",成绩单!I71="旷考",成绩单!I71="休学"),0,IF(OR(AND($F71&lt;1,成绩单!I71&gt;=90),AND($F71=1,成绩单!I71&gt;=85),AND($F71&gt;1,成绩单!I71&gt;=80)),0.5,0))</f>
        <v>0</v>
      </c>
      <c r="J71" s="25">
        <f>IF(OR(成绩单!J71="作弊",成绩单!J71="请假",成绩单!J71="旷考",成绩单!J71="休学"),0,IF(OR(AND($F71&lt;1,成绩单!J71&gt;=80),AND($F71=1,成绩单!J71&gt;=77.5),AND($F71&gt;1,成绩单!J71&gt;=75)),3,0))</f>
        <v>0</v>
      </c>
      <c r="K71" s="25">
        <f>IF(OR(成绩单!K71="作弊",成绩单!K71="请假",成绩单!K71="旷考",成绩单!K71="休学"),0,IF(OR(AND($F71&lt;1,成绩单!K71&gt;=80),AND($F71=1,成绩单!K71&gt;=77.5),AND($F71&gt;1,成绩单!K71&gt;=75)),3,0))</f>
        <v>0</v>
      </c>
      <c r="L71" s="18">
        <f>IF(OR(成绩单!L71="作弊",成绩单!L71="请假",成绩单!L71="旷考",成绩单!L71="休学"),0,IF(OR(AND($F71&lt;1,成绩单!L71&gt;=90),AND($F71=1,成绩单!L71&gt;=85),AND($F71&gt;1,成绩单!L71&gt;=80)),0.5,0))</f>
        <v>0</v>
      </c>
      <c r="M71" s="18">
        <f>IF(OR(成绩单!M71="作弊",成绩单!M71="请假",成绩单!M71="旷考",成绩单!M71="休学"),0,IF(OR(AND($F71&lt;1,成绩单!M71&gt;=90),AND($F71=1,成绩单!M71&gt;=85),AND($F71&gt;1,成绩单!M71&gt;=80)),0.5,0))</f>
        <v>0</v>
      </c>
      <c r="N71" s="18">
        <f>IF(OR(成绩单!N71="作弊",成绩单!N71="请假",成绩单!N71="旷考",成绩单!N71="休学"),0,IF(OR(AND($F71&lt;1,成绩单!N71&gt;=90),AND($F71=1,成绩单!N71&gt;=85),AND($F71&gt;1,成绩单!N71&gt;=80)),0.5,0))</f>
        <v>0</v>
      </c>
      <c r="O71" s="18">
        <f>IF(OR(成绩单!O71="作弊",成绩单!O71="请假",成绩单!O71="旷考",成绩单!O71="休学"),0,IF(OR(AND($F71&lt;1,成绩单!O71&gt;=90),AND($F71=1,成绩单!O71&gt;=85),AND($F71&gt;1,成绩单!O71&gt;=80)),0.5,0))</f>
        <v>0</v>
      </c>
      <c r="P71" s="18">
        <f>IF(OR(成绩单!P71="作弊",成绩单!P71="请假",成绩单!P71="旷考",成绩单!P71="休学"),0,IF(OR(AND($F71&lt;1,成绩单!P71&gt;=90),AND($F71=1,成绩单!P71&gt;=85),AND($F71&gt;1,成绩单!P71&gt;=80)),0.5,0))</f>
        <v>0</v>
      </c>
      <c r="Q71" s="18">
        <f>IF(OR(成绩单!Q71="作弊",成绩单!Q71="请假",成绩单!Q71="旷考",成绩单!Q71="休学"),0,IF(OR(AND($F71&lt;1,成绩单!Q71&gt;=90),AND($F71=1,成绩单!Q71&gt;=85),AND($F71&gt;1,成绩单!Q71&gt;=80)),0.5,0))</f>
        <v>0</v>
      </c>
      <c r="R71" s="25">
        <f>IF(OR(成绩单!R71="作弊",成绩单!R71="请假",成绩单!R71="旷考",成绩单!R71="休学"),0,IF(OR(AND($F71&lt;1,成绩单!R71&gt;=82),AND($F71=1,成绩单!R71&gt;=80),AND($F71&gt;1,成绩单!R71&gt;=78)),3,0))</f>
        <v>0</v>
      </c>
      <c r="S71" s="25">
        <f>IF(OR(成绩单!S71="作弊",成绩单!S71="请假",成绩单!S71="旷考",成绩单!S71="休学"),0,IF(OR(AND($F71&lt;1,成绩单!S71&gt;=82),AND($F71=1,成绩单!S71&gt;=80),AND($F71&gt;1,成绩单!S71&gt;=78)),3,0))</f>
        <v>0</v>
      </c>
      <c r="T71" s="18">
        <f>IF(OR(成绩单!T71="作弊",成绩单!T71="请假",成绩单!T71="旷考",成绩单!T71="休学"),0,IF(OR(AND($F71&lt;1,成绩单!T71&gt;=90),AND($F71=1,成绩单!T71&gt;=85),AND($F71&gt;1,成绩单!T71&gt;=80)),0.5,0))</f>
        <v>0</v>
      </c>
      <c r="U71" s="18">
        <f>IF(OR(成绩单!U71="作弊",成绩单!U71="请假",成绩单!U71="旷考",成绩单!U71="休学"),0,IF(OR(AND($F71&lt;1,成绩单!U71&gt;=90),AND($F71=1,成绩单!U71&gt;=85),AND($F71&gt;1,成绩单!U71&gt;=80)),0.5,0))</f>
        <v>0</v>
      </c>
      <c r="V71" s="18">
        <f>IF(OR(成绩单!V71="作弊",成绩单!V71="请假",成绩单!V71="旷考",成绩单!V71="休学"),0,IF(OR(AND($F71&lt;1,成绩单!V71&gt;=90),AND($F71=1,成绩单!V71&gt;=85),AND($F71&gt;1,成绩单!V71&gt;=80)),0.5,0))</f>
        <v>0</v>
      </c>
      <c r="W71" s="18">
        <f>IF(OR(成绩单!W71="作弊",成绩单!W71="请假",成绩单!W71="旷考",成绩单!W71="休学"),0,IF(OR(AND($F71&lt;1,成绩单!W71&gt;=90),AND($F71=1,成绩单!W71&gt;=85),AND($F71&gt;1,成绩单!W71&gt;=80)),0.5,0))</f>
        <v>0</v>
      </c>
      <c r="X71" s="18">
        <f>IF(OR(成绩单!X71="作弊",成绩单!X71="请假",成绩单!X71="旷考",成绩单!X71="休学"),0,IF(OR(AND($F71&lt;1,成绩单!X71&gt;=90),AND($F71=1,成绩单!X71&gt;=85),AND($F71&gt;1,成绩单!X71&gt;=80)),0.5,0))</f>
        <v>0</v>
      </c>
      <c r="Y71" s="18">
        <f>IF(OR(成绩单!Y71="作弊",成绩单!Y71="请假",成绩单!Y71="旷考",成绩单!Y71="休学"),0,IF(OR(AND($F71&lt;1,成绩单!Y71&gt;=90),AND($F71=1,成绩单!Y71&gt;=85),AND($F71&gt;1,成绩单!Y71&gt;=80)),0.5,0))</f>
        <v>0</v>
      </c>
      <c r="Z71" s="18">
        <f>IF(OR(成绩单!Z71="作弊",成绩单!Z71="请假",成绩单!Z71="旷考",成绩单!Z71="休学"),0,IF(OR(AND($F71&lt;1,成绩单!Z71&gt;=90),AND($F71=1,成绩单!Z71&gt;=85),AND($F71&gt;1,成绩单!Z71&gt;=80)),0.5,0))</f>
        <v>0</v>
      </c>
      <c r="AA71" s="18">
        <f>IF(OR(成绩单!AA71="作弊",成绩单!AA71="请假",成绩单!AA71="旷考",成绩单!AA71="休学"),0,IF(OR(AND($F71&lt;1,成绩单!AA71&gt;=90),AND($F71=1,成绩单!AA71&gt;=85),AND($F71&gt;1,成绩单!AA71&gt;=80)),0.5,0))</f>
        <v>0</v>
      </c>
      <c r="AB71" s="25">
        <f>IF(OR(成绩单!AB71="作弊",成绩单!AB71="请假",成绩单!AB71="旷考",成绩单!AB71="休学"),0,IF(OR(AND($F71&lt;1,成绩单!AB71&gt;=85),AND($F71=1,成绩单!AB71&gt;=82),AND($F71&gt;1,成绩单!AB71&gt;=80)),3,0))</f>
        <v>0</v>
      </c>
      <c r="AC71" s="25">
        <f>IF(OR(成绩单!AC71="作弊",成绩单!AC71="请假",成绩单!AC71="旷考",成绩单!AC71="休学"),0,IF(OR(AND($F71&lt;1,成绩单!AC71&gt;=85),AND($F71=1,成绩单!AC71&gt;=82),AND($F71&gt;1,成绩单!AC71&gt;=80)),3,0))</f>
        <v>0</v>
      </c>
      <c r="AD71" s="18">
        <f>IF(OR(成绩单!AD71="作弊",成绩单!AD71="请假",成绩单!AD71="旷考",成绩单!AD71="休学"),0,IF(OR(AND($F71&lt;1,成绩单!AD71&gt;=90),AND($F71=1,成绩单!AD71&gt;=85),AND($F71&gt;1,成绩单!AD71&gt;=80)),0.5,0))</f>
        <v>0</v>
      </c>
      <c r="AE71" s="18">
        <f>IF(OR(成绩单!AE71="作弊",成绩单!AE71="请假",成绩单!AE71="旷考",成绩单!AE71="休学"),0,IF(OR(AND($F71&lt;1,成绩单!AE71&gt;=90),AND($F71=1,成绩单!AE71&gt;=85),AND($F71&gt;1,成绩单!AE71&gt;=80)),0.5,0))</f>
        <v>0</v>
      </c>
      <c r="AF71" s="18">
        <f>IF(OR(成绩单!AF71="作弊",成绩单!AF71="请假",成绩单!AF71="旷考",成绩单!AF71="休学"),0,IF(OR(AND($F71&lt;1,成绩单!AF71&gt;=90),AND($F71=1,成绩单!AF71&gt;=85),AND($F71&gt;1,成绩单!AF71&gt;=80)),0.5,0))</f>
        <v>0</v>
      </c>
      <c r="AG71" s="18">
        <f>IF(OR(成绩单!AG71="作弊",成绩单!AG71="请假",成绩单!AG71="旷考",成绩单!AG71="休学"),0,IF(OR(AND($F71&lt;1,成绩单!AG71&gt;=90),AND($F71=1,成绩单!AG71&gt;=85),AND($F71&gt;1,成绩单!AG71&gt;=80)),0.5,0))</f>
        <v>0</v>
      </c>
      <c r="AH71" s="18">
        <f>IF(OR(成绩单!AH71="作弊",成绩单!AH71="请假",成绩单!AH71="旷考",成绩单!AH71="休学"),0,IF(OR(AND($F71&lt;1,成绩单!AH71&gt;=90),AND($F71=1,成绩单!AH71&gt;=85),AND($F71&gt;1,成绩单!AH71&gt;=80)),0.5,0))</f>
        <v>0</v>
      </c>
      <c r="AI71" s="18">
        <f>IF(OR(成绩单!AI71="作弊",成绩单!AI71="请假",成绩单!AI71="旷考",成绩单!AI71="休学"),0,IF(OR(AND($F71&lt;1,成绩单!AI71&gt;=90),AND($F71=1,成绩单!AI71&gt;=85),AND($F71&gt;1,成绩单!AI71&gt;=80)),0.5,0))</f>
        <v>0</v>
      </c>
      <c r="AJ71" s="18">
        <f>IF(OR(成绩单!AJ71="作弊",成绩单!AJ71="请假",成绩单!AJ71="旷考",成绩单!AJ71="休学"),0,IF(OR(AND($F71&lt;1,成绩单!AJ71&gt;=90),AND($F71=1,成绩单!AJ71&gt;=85),AND($F71&gt;1,成绩单!AJ71&gt;=80)),0.5,0))</f>
        <v>0</v>
      </c>
      <c r="AK71" s="18">
        <f>IF(OR(成绩单!AK71="作弊",成绩单!AK71="请假",成绩单!AK71="旷考",成绩单!AK71="休学"),0,IF(OR(AND($F71&lt;1,成绩单!AK71&gt;=90),AND($F71=1,成绩单!AK71&gt;=85),AND($F71&gt;1,成绩单!AK71&gt;=80)),0.5,0))</f>
        <v>0</v>
      </c>
      <c r="AL71" s="18">
        <f>IF(OR(成绩单!AL71="作弊",成绩单!AL71="请假",成绩单!AL71="旷考",成绩单!AL71="休学"),0,IF(OR(AND($F71&lt;1,成绩单!AL71&gt;=90),AND($F71=1,成绩单!AL71&gt;=85),AND($F71&gt;1,成绩单!AL71&gt;=80)),0.5,0))</f>
        <v>0</v>
      </c>
      <c r="AM71" s="18">
        <f>IF(OR(成绩单!AM71="作弊",成绩单!AM71="请假",成绩单!AM71="旷考",成绩单!AM71="休学"),0,IF(OR(AND($F71&lt;1,成绩单!AM71&gt;=90),AND($F71=1,成绩单!AM71&gt;=85),AND($F71&gt;1,成绩单!AM71&gt;=80)),0.5,0))</f>
        <v>0</v>
      </c>
      <c r="AN71" s="18"/>
      <c r="AO71" s="18"/>
      <c r="AP71" s="18"/>
      <c r="AQ71" s="18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</row>
    <row r="72" ht="18.75" customHeight="1" spans="1:43">
      <c r="A72" s="17" t="s">
        <v>85</v>
      </c>
      <c r="B72" s="18"/>
      <c r="C72" s="18"/>
      <c r="D72" s="18">
        <f t="shared" si="7"/>
        <v>0</v>
      </c>
      <c r="E72" s="18">
        <f t="shared" si="8"/>
        <v>0</v>
      </c>
      <c r="F72" s="18">
        <f>成绩单!F72</f>
        <v>0</v>
      </c>
      <c r="G72" s="18">
        <f>成绩单!G72</f>
        <v>0</v>
      </c>
      <c r="H72" s="18">
        <f>IF(OR(成绩单!H72="作弊",成绩单!H72="请假",成绩单!H72="旷考",成绩单!H72="休学"),0,IF(OR(AND($F72&lt;1,成绩单!H72&gt;=90),AND($F72=1,成绩单!H72&gt;=85),AND($F72&gt;1,成绩单!H72&gt;=80)),0.5,0))</f>
        <v>0</v>
      </c>
      <c r="I72" s="18">
        <f>IF(OR(成绩单!I72="作弊",成绩单!I72="请假",成绩单!I72="旷考",成绩单!I72="休学"),0,IF(OR(AND($F72&lt;1,成绩单!I72&gt;=90),AND($F72=1,成绩单!I72&gt;=85),AND($F72&gt;1,成绩单!I72&gt;=80)),0.5,0))</f>
        <v>0</v>
      </c>
      <c r="J72" s="25">
        <f>IF(OR(成绩单!J72="作弊",成绩单!J72="请假",成绩单!J72="旷考",成绩单!J72="休学"),0,IF(OR(AND($F72&lt;1,成绩单!J72&gt;=80),AND($F72=1,成绩单!J72&gt;=77.5),AND($F72&gt;1,成绩单!J72&gt;=75)),3,0))</f>
        <v>0</v>
      </c>
      <c r="K72" s="25">
        <f>IF(OR(成绩单!K72="作弊",成绩单!K72="请假",成绩单!K72="旷考",成绩单!K72="休学"),0,IF(OR(AND($F72&lt;1,成绩单!K72&gt;=80),AND($F72=1,成绩单!K72&gt;=77.5),AND($F72&gt;1,成绩单!K72&gt;=75)),3,0))</f>
        <v>0</v>
      </c>
      <c r="L72" s="18">
        <f>IF(OR(成绩单!L72="作弊",成绩单!L72="请假",成绩单!L72="旷考",成绩单!L72="休学"),0,IF(OR(AND($F72&lt;1,成绩单!L72&gt;=90),AND($F72=1,成绩单!L72&gt;=85),AND($F72&gt;1,成绩单!L72&gt;=80)),0.5,0))</f>
        <v>0</v>
      </c>
      <c r="M72" s="18">
        <f>IF(OR(成绩单!M72="作弊",成绩单!M72="请假",成绩单!M72="旷考",成绩单!M72="休学"),0,IF(OR(AND($F72&lt;1,成绩单!M72&gt;=90),AND($F72=1,成绩单!M72&gt;=85),AND($F72&gt;1,成绩单!M72&gt;=80)),0.5,0))</f>
        <v>0</v>
      </c>
      <c r="N72" s="18">
        <f>IF(OR(成绩单!N72="作弊",成绩单!N72="请假",成绩单!N72="旷考",成绩单!N72="休学"),0,IF(OR(AND($F72&lt;1,成绩单!N72&gt;=90),AND($F72=1,成绩单!N72&gt;=85),AND($F72&gt;1,成绩单!N72&gt;=80)),0.5,0))</f>
        <v>0</v>
      </c>
      <c r="O72" s="18">
        <f>IF(OR(成绩单!O72="作弊",成绩单!O72="请假",成绩单!O72="旷考",成绩单!O72="休学"),0,IF(OR(AND($F72&lt;1,成绩单!O72&gt;=90),AND($F72=1,成绩单!O72&gt;=85),AND($F72&gt;1,成绩单!O72&gt;=80)),0.5,0))</f>
        <v>0</v>
      </c>
      <c r="P72" s="18">
        <f>IF(OR(成绩单!P72="作弊",成绩单!P72="请假",成绩单!P72="旷考",成绩单!P72="休学"),0,IF(OR(AND($F72&lt;1,成绩单!P72&gt;=90),AND($F72=1,成绩单!P72&gt;=85),AND($F72&gt;1,成绩单!P72&gt;=80)),0.5,0))</f>
        <v>0</v>
      </c>
      <c r="Q72" s="18">
        <f>IF(OR(成绩单!Q72="作弊",成绩单!Q72="请假",成绩单!Q72="旷考",成绩单!Q72="休学"),0,IF(OR(AND($F72&lt;1,成绩单!Q72&gt;=90),AND($F72=1,成绩单!Q72&gt;=85),AND($F72&gt;1,成绩单!Q72&gt;=80)),0.5,0))</f>
        <v>0</v>
      </c>
      <c r="R72" s="25">
        <f>IF(OR(成绩单!R72="作弊",成绩单!R72="请假",成绩单!R72="旷考",成绩单!R72="休学"),0,IF(OR(AND($F72&lt;1,成绩单!R72&gt;=82),AND($F72=1,成绩单!R72&gt;=80),AND($F72&gt;1,成绩单!R72&gt;=78)),3,0))</f>
        <v>0</v>
      </c>
      <c r="S72" s="25">
        <f>IF(OR(成绩单!S72="作弊",成绩单!S72="请假",成绩单!S72="旷考",成绩单!S72="休学"),0,IF(OR(AND($F72&lt;1,成绩单!S72&gt;=82),AND($F72=1,成绩单!S72&gt;=80),AND($F72&gt;1,成绩单!S72&gt;=78)),3,0))</f>
        <v>0</v>
      </c>
      <c r="T72" s="18">
        <f>IF(OR(成绩单!T72="作弊",成绩单!T72="请假",成绩单!T72="旷考",成绩单!T72="休学"),0,IF(OR(AND($F72&lt;1,成绩单!T72&gt;=90),AND($F72=1,成绩单!T72&gt;=85),AND($F72&gt;1,成绩单!T72&gt;=80)),0.5,0))</f>
        <v>0</v>
      </c>
      <c r="U72" s="18">
        <f>IF(OR(成绩单!U72="作弊",成绩单!U72="请假",成绩单!U72="旷考",成绩单!U72="休学"),0,IF(OR(AND($F72&lt;1,成绩单!U72&gt;=90),AND($F72=1,成绩单!U72&gt;=85),AND($F72&gt;1,成绩单!U72&gt;=80)),0.5,0))</f>
        <v>0</v>
      </c>
      <c r="V72" s="18">
        <f>IF(OR(成绩单!V72="作弊",成绩单!V72="请假",成绩单!V72="旷考",成绩单!V72="休学"),0,IF(OR(AND($F72&lt;1,成绩单!V72&gt;=90),AND($F72=1,成绩单!V72&gt;=85),AND($F72&gt;1,成绩单!V72&gt;=80)),0.5,0))</f>
        <v>0</v>
      </c>
      <c r="W72" s="18">
        <f>IF(OR(成绩单!W72="作弊",成绩单!W72="请假",成绩单!W72="旷考",成绩单!W72="休学"),0,IF(OR(AND($F72&lt;1,成绩单!W72&gt;=90),AND($F72=1,成绩单!W72&gt;=85),AND($F72&gt;1,成绩单!W72&gt;=80)),0.5,0))</f>
        <v>0</v>
      </c>
      <c r="X72" s="18">
        <f>IF(OR(成绩单!X72="作弊",成绩单!X72="请假",成绩单!X72="旷考",成绩单!X72="休学"),0,IF(OR(AND($F72&lt;1,成绩单!X72&gt;=90),AND($F72=1,成绩单!X72&gt;=85),AND($F72&gt;1,成绩单!X72&gt;=80)),0.5,0))</f>
        <v>0</v>
      </c>
      <c r="Y72" s="18">
        <f>IF(OR(成绩单!Y72="作弊",成绩单!Y72="请假",成绩单!Y72="旷考",成绩单!Y72="休学"),0,IF(OR(AND($F72&lt;1,成绩单!Y72&gt;=90),AND($F72=1,成绩单!Y72&gt;=85),AND($F72&gt;1,成绩单!Y72&gt;=80)),0.5,0))</f>
        <v>0</v>
      </c>
      <c r="Z72" s="18">
        <f>IF(OR(成绩单!Z72="作弊",成绩单!Z72="请假",成绩单!Z72="旷考",成绩单!Z72="休学"),0,IF(OR(AND($F72&lt;1,成绩单!Z72&gt;=90),AND($F72=1,成绩单!Z72&gt;=85),AND($F72&gt;1,成绩单!Z72&gt;=80)),0.5,0))</f>
        <v>0</v>
      </c>
      <c r="AA72" s="18">
        <f>IF(OR(成绩单!AA72="作弊",成绩单!AA72="请假",成绩单!AA72="旷考",成绩单!AA72="休学"),0,IF(OR(AND($F72&lt;1,成绩单!AA72&gt;=90),AND($F72=1,成绩单!AA72&gt;=85),AND($F72&gt;1,成绩单!AA72&gt;=80)),0.5,0))</f>
        <v>0</v>
      </c>
      <c r="AB72" s="25">
        <f>IF(OR(成绩单!AB72="作弊",成绩单!AB72="请假",成绩单!AB72="旷考",成绩单!AB72="休学"),0,IF(OR(AND($F72&lt;1,成绩单!AB72&gt;=85),AND($F72=1,成绩单!AB72&gt;=82),AND($F72&gt;1,成绩单!AB72&gt;=80)),3,0))</f>
        <v>0</v>
      </c>
      <c r="AC72" s="25">
        <f>IF(OR(成绩单!AC72="作弊",成绩单!AC72="请假",成绩单!AC72="旷考",成绩单!AC72="休学"),0,IF(OR(AND($F72&lt;1,成绩单!AC72&gt;=85),AND($F72=1,成绩单!AC72&gt;=82),AND($F72&gt;1,成绩单!AC72&gt;=80)),3,0))</f>
        <v>0</v>
      </c>
      <c r="AD72" s="18">
        <f>IF(OR(成绩单!AD72="作弊",成绩单!AD72="请假",成绩单!AD72="旷考",成绩单!AD72="休学"),0,IF(OR(AND($F72&lt;1,成绩单!AD72&gt;=90),AND($F72=1,成绩单!AD72&gt;=85),AND($F72&gt;1,成绩单!AD72&gt;=80)),0.5,0))</f>
        <v>0</v>
      </c>
      <c r="AE72" s="18">
        <f>IF(OR(成绩单!AE72="作弊",成绩单!AE72="请假",成绩单!AE72="旷考",成绩单!AE72="休学"),0,IF(OR(AND($F72&lt;1,成绩单!AE72&gt;=90),AND($F72=1,成绩单!AE72&gt;=85),AND($F72&gt;1,成绩单!AE72&gt;=80)),0.5,0))</f>
        <v>0</v>
      </c>
      <c r="AF72" s="18">
        <f>IF(OR(成绩单!AF72="作弊",成绩单!AF72="请假",成绩单!AF72="旷考",成绩单!AF72="休学"),0,IF(OR(AND($F72&lt;1,成绩单!AF72&gt;=90),AND($F72=1,成绩单!AF72&gt;=85),AND($F72&gt;1,成绩单!AF72&gt;=80)),0.5,0))</f>
        <v>0</v>
      </c>
      <c r="AG72" s="18">
        <f>IF(OR(成绩单!AG72="作弊",成绩单!AG72="请假",成绩单!AG72="旷考",成绩单!AG72="休学"),0,IF(OR(AND($F72&lt;1,成绩单!AG72&gt;=90),AND($F72=1,成绩单!AG72&gt;=85),AND($F72&gt;1,成绩单!AG72&gt;=80)),0.5,0))</f>
        <v>0</v>
      </c>
      <c r="AH72" s="18">
        <f>IF(OR(成绩单!AH72="作弊",成绩单!AH72="请假",成绩单!AH72="旷考",成绩单!AH72="休学"),0,IF(OR(AND($F72&lt;1,成绩单!AH72&gt;=90),AND($F72=1,成绩单!AH72&gt;=85),AND($F72&gt;1,成绩单!AH72&gt;=80)),0.5,0))</f>
        <v>0</v>
      </c>
      <c r="AI72" s="18">
        <f>IF(OR(成绩单!AI72="作弊",成绩单!AI72="请假",成绩单!AI72="旷考",成绩单!AI72="休学"),0,IF(OR(AND($F72&lt;1,成绩单!AI72&gt;=90),AND($F72=1,成绩单!AI72&gt;=85),AND($F72&gt;1,成绩单!AI72&gt;=80)),0.5,0))</f>
        <v>0</v>
      </c>
      <c r="AJ72" s="18">
        <f>IF(OR(成绩单!AJ72="作弊",成绩单!AJ72="请假",成绩单!AJ72="旷考",成绩单!AJ72="休学"),0,IF(OR(AND($F72&lt;1,成绩单!AJ72&gt;=90),AND($F72=1,成绩单!AJ72&gt;=85),AND($F72&gt;1,成绩单!AJ72&gt;=80)),0.5,0))</f>
        <v>0</v>
      </c>
      <c r="AK72" s="18">
        <f>IF(OR(成绩单!AK72="作弊",成绩单!AK72="请假",成绩单!AK72="旷考",成绩单!AK72="休学"),0,IF(OR(AND($F72&lt;1,成绩单!AK72&gt;=90),AND($F72=1,成绩单!AK72&gt;=85),AND($F72&gt;1,成绩单!AK72&gt;=80)),0.5,0))</f>
        <v>0</v>
      </c>
      <c r="AL72" s="18">
        <f>IF(OR(成绩单!AL72="作弊",成绩单!AL72="请假",成绩单!AL72="旷考",成绩单!AL72="休学"),0,IF(OR(AND($F72&lt;1,成绩单!AL72&gt;=90),AND($F72=1,成绩单!AL72&gt;=85),AND($F72&gt;1,成绩单!AL72&gt;=80)),0.5,0))</f>
        <v>0</v>
      </c>
      <c r="AM72" s="18">
        <f>IF(OR(成绩单!AM72="作弊",成绩单!AM72="请假",成绩单!AM72="旷考",成绩单!AM72="休学"),0,IF(OR(AND($F72&lt;1,成绩单!AM72&gt;=90),AND($F72=1,成绩单!AM72&gt;=85),AND($F72&gt;1,成绩单!AM72&gt;=80)),0.5,0))</f>
        <v>0</v>
      </c>
      <c r="AN72" s="18"/>
      <c r="AO72" s="18"/>
      <c r="AP72" s="30"/>
      <c r="AQ72" s="30"/>
    </row>
    <row r="73" ht="18.75" customHeight="1" spans="1:43">
      <c r="A73" s="17"/>
      <c r="B73" s="18"/>
      <c r="C73" s="18"/>
      <c r="D73" s="18">
        <f t="shared" si="7"/>
        <v>0</v>
      </c>
      <c r="E73" s="18">
        <f t="shared" si="8"/>
        <v>0</v>
      </c>
      <c r="F73" s="18">
        <f>成绩单!F73</f>
        <v>0</v>
      </c>
      <c r="G73" s="18">
        <f>成绩单!G73</f>
        <v>0</v>
      </c>
      <c r="H73" s="18">
        <f>IF(OR(成绩单!H73="作弊",成绩单!H73="请假",成绩单!H73="旷考",成绩单!H73="休学"),0,IF(OR(AND($F73&lt;1,成绩单!H73&gt;=90),AND($F73=1,成绩单!H73&gt;=85),AND($F73&gt;1,成绩单!H73&gt;=80)),0.5,0))</f>
        <v>0</v>
      </c>
      <c r="I73" s="18">
        <f>IF(OR(成绩单!I73="作弊",成绩单!I73="请假",成绩单!I73="旷考",成绩单!I73="休学"),0,IF(OR(AND($F73&lt;1,成绩单!I73&gt;=90),AND($F73=1,成绩单!I73&gt;=85),AND($F73&gt;1,成绩单!I73&gt;=80)),0.5,0))</f>
        <v>0</v>
      </c>
      <c r="J73" s="25">
        <f>IF(OR(成绩单!J73="作弊",成绩单!J73="请假",成绩单!J73="旷考",成绩单!J73="休学"),0,IF(OR(AND($F73&lt;1,成绩单!J73&gt;=80),AND($F73=1,成绩单!J73&gt;=77.5),AND($F73&gt;1,成绩单!J73&gt;=75)),3,0))</f>
        <v>0</v>
      </c>
      <c r="K73" s="25">
        <f>IF(OR(成绩单!K73="作弊",成绩单!K73="请假",成绩单!K73="旷考",成绩单!K73="休学"),0,IF(OR(AND($F73&lt;1,成绩单!K73&gt;=80),AND($F73=1,成绩单!K73&gt;=77.5),AND($F73&gt;1,成绩单!K73&gt;=75)),3,0))</f>
        <v>0</v>
      </c>
      <c r="L73" s="18">
        <f>IF(OR(成绩单!L73="作弊",成绩单!L73="请假",成绩单!L73="旷考",成绩单!L73="休学"),0,IF(OR(AND($F73&lt;1,成绩单!L73&gt;=90),AND($F73=1,成绩单!L73&gt;=85),AND($F73&gt;1,成绩单!L73&gt;=80)),0.5,0))</f>
        <v>0</v>
      </c>
      <c r="M73" s="18">
        <f>IF(OR(成绩单!M73="作弊",成绩单!M73="请假",成绩单!M73="旷考",成绩单!M73="休学"),0,IF(OR(AND($F73&lt;1,成绩单!M73&gt;=90),AND($F73=1,成绩单!M73&gt;=85),AND($F73&gt;1,成绩单!M73&gt;=80)),0.5,0))</f>
        <v>0</v>
      </c>
      <c r="N73" s="18">
        <f>IF(OR(成绩单!N73="作弊",成绩单!N73="请假",成绩单!N73="旷考",成绩单!N73="休学"),0,IF(OR(AND($F73&lt;1,成绩单!N73&gt;=90),AND($F73=1,成绩单!N73&gt;=85),AND($F73&gt;1,成绩单!N73&gt;=80)),0.5,0))</f>
        <v>0</v>
      </c>
      <c r="O73" s="18">
        <f>IF(OR(成绩单!O73="作弊",成绩单!O73="请假",成绩单!O73="旷考",成绩单!O73="休学"),0,IF(OR(AND($F73&lt;1,成绩单!O73&gt;=90),AND($F73=1,成绩单!O73&gt;=85),AND($F73&gt;1,成绩单!O73&gt;=80)),0.5,0))</f>
        <v>0</v>
      </c>
      <c r="P73" s="18">
        <f>IF(OR(成绩单!P73="作弊",成绩单!P73="请假",成绩单!P73="旷考",成绩单!P73="休学"),0,IF(OR(AND($F73&lt;1,成绩单!P73&gt;=90),AND($F73=1,成绩单!P73&gt;=85),AND($F73&gt;1,成绩单!P73&gt;=80)),0.5,0))</f>
        <v>0</v>
      </c>
      <c r="Q73" s="18">
        <f>IF(OR(成绩单!Q73="作弊",成绩单!Q73="请假",成绩单!Q73="旷考",成绩单!Q73="休学"),0,IF(OR(AND($F73&lt;1,成绩单!Q73&gt;=90),AND($F73=1,成绩单!Q73&gt;=85),AND($F73&gt;1,成绩单!Q73&gt;=80)),0.5,0))</f>
        <v>0</v>
      </c>
      <c r="R73" s="25">
        <f>IF(OR(成绩单!R73="作弊",成绩单!R73="请假",成绩单!R73="旷考",成绩单!R73="休学"),0,IF(OR(AND($F73&lt;1,成绩单!R73&gt;=82),AND($F73=1,成绩单!R73&gt;=80),AND($F73&gt;1,成绩单!R73&gt;=78)),3,0))</f>
        <v>0</v>
      </c>
      <c r="S73" s="25">
        <f>IF(OR(成绩单!S73="作弊",成绩单!S73="请假",成绩单!S73="旷考",成绩单!S73="休学"),0,IF(OR(AND($F73&lt;1,成绩单!S73&gt;=82),AND($F73=1,成绩单!S73&gt;=80),AND($F73&gt;1,成绩单!S73&gt;=78)),3,0))</f>
        <v>0</v>
      </c>
      <c r="T73" s="18">
        <f>IF(OR(成绩单!T73="作弊",成绩单!T73="请假",成绩单!T73="旷考",成绩单!T73="休学"),0,IF(OR(AND($F73&lt;1,成绩单!T73&gt;=90),AND($F73=1,成绩单!T73&gt;=85),AND($F73&gt;1,成绩单!T73&gt;=80)),0.5,0))</f>
        <v>0</v>
      </c>
      <c r="U73" s="18">
        <f>IF(OR(成绩单!U73="作弊",成绩单!U73="请假",成绩单!U73="旷考",成绩单!U73="休学"),0,IF(OR(AND($F73&lt;1,成绩单!U73&gt;=90),AND($F73=1,成绩单!U73&gt;=85),AND($F73&gt;1,成绩单!U73&gt;=80)),0.5,0))</f>
        <v>0</v>
      </c>
      <c r="V73" s="18">
        <f>IF(OR(成绩单!V73="作弊",成绩单!V73="请假",成绩单!V73="旷考",成绩单!V73="休学"),0,IF(OR(AND($F73&lt;1,成绩单!V73&gt;=90),AND($F73=1,成绩单!V73&gt;=85),AND($F73&gt;1,成绩单!V73&gt;=80)),0.5,0))</f>
        <v>0</v>
      </c>
      <c r="W73" s="18">
        <f>IF(OR(成绩单!W73="作弊",成绩单!W73="请假",成绩单!W73="旷考",成绩单!W73="休学"),0,IF(OR(AND($F73&lt;1,成绩单!W73&gt;=90),AND($F73=1,成绩单!W73&gt;=85),AND($F73&gt;1,成绩单!W73&gt;=80)),0.5,0))</f>
        <v>0</v>
      </c>
      <c r="X73" s="18">
        <f>IF(OR(成绩单!X73="作弊",成绩单!X73="请假",成绩单!X73="旷考",成绩单!X73="休学"),0,IF(OR(AND($F73&lt;1,成绩单!X73&gt;=90),AND($F73=1,成绩单!X73&gt;=85),AND($F73&gt;1,成绩单!X73&gt;=80)),0.5,0))</f>
        <v>0</v>
      </c>
      <c r="Y73" s="18">
        <f>IF(OR(成绩单!Y73="作弊",成绩单!Y73="请假",成绩单!Y73="旷考",成绩单!Y73="休学"),0,IF(OR(AND($F73&lt;1,成绩单!Y73&gt;=90),AND($F73=1,成绩单!Y73&gt;=85),AND($F73&gt;1,成绩单!Y73&gt;=80)),0.5,0))</f>
        <v>0</v>
      </c>
      <c r="Z73" s="18">
        <f>IF(OR(成绩单!Z73="作弊",成绩单!Z73="请假",成绩单!Z73="旷考",成绩单!Z73="休学"),0,IF(OR(AND($F73&lt;1,成绩单!Z73&gt;=90),AND($F73=1,成绩单!Z73&gt;=85),AND($F73&gt;1,成绩单!Z73&gt;=80)),0.5,0))</f>
        <v>0</v>
      </c>
      <c r="AA73" s="18">
        <f>IF(OR(成绩单!AA73="作弊",成绩单!AA73="请假",成绩单!AA73="旷考",成绩单!AA73="休学"),0,IF(OR(AND($F73&lt;1,成绩单!AA73&gt;=90),AND($F73=1,成绩单!AA73&gt;=85),AND($F73&gt;1,成绩单!AA73&gt;=80)),0.5,0))</f>
        <v>0</v>
      </c>
      <c r="AB73" s="25">
        <f>IF(OR(成绩单!AB73="作弊",成绩单!AB73="请假",成绩单!AB73="旷考",成绩单!AB73="休学"),0,IF(OR(AND($F73&lt;1,成绩单!AB73&gt;=85),AND($F73=1,成绩单!AB73&gt;=82),AND($F73&gt;1,成绩单!AB73&gt;=80)),3,0))</f>
        <v>0</v>
      </c>
      <c r="AC73" s="25">
        <f>IF(OR(成绩单!AC73="作弊",成绩单!AC73="请假",成绩单!AC73="旷考",成绩单!AC73="休学"),0,IF(OR(AND($F73&lt;1,成绩单!AC73&gt;=85),AND($F73=1,成绩单!AC73&gt;=82),AND($F73&gt;1,成绩单!AC73&gt;=80)),3,0))</f>
        <v>0</v>
      </c>
      <c r="AD73" s="18">
        <f>IF(OR(成绩单!AD73="作弊",成绩单!AD73="请假",成绩单!AD73="旷考",成绩单!AD73="休学"),0,IF(OR(AND($F73&lt;1,成绩单!AD73&gt;=90),AND($F73=1,成绩单!AD73&gt;=85),AND($F73&gt;1,成绩单!AD73&gt;=80)),0.5,0))</f>
        <v>0</v>
      </c>
      <c r="AE73" s="18">
        <f>IF(OR(成绩单!AE73="作弊",成绩单!AE73="请假",成绩单!AE73="旷考",成绩单!AE73="休学"),0,IF(OR(AND($F73&lt;1,成绩单!AE73&gt;=90),AND($F73=1,成绩单!AE73&gt;=85),AND($F73&gt;1,成绩单!AE73&gt;=80)),0.5,0))</f>
        <v>0</v>
      </c>
      <c r="AF73" s="18">
        <f>IF(OR(成绩单!AF73="作弊",成绩单!AF73="请假",成绩单!AF73="旷考",成绩单!AF73="休学"),0,IF(OR(AND($F73&lt;1,成绩单!AF73&gt;=90),AND($F73=1,成绩单!AF73&gt;=85),AND($F73&gt;1,成绩单!AF73&gt;=80)),0.5,0))</f>
        <v>0</v>
      </c>
      <c r="AG73" s="18">
        <f>IF(OR(成绩单!AG73="作弊",成绩单!AG73="请假",成绩单!AG73="旷考",成绩单!AG73="休学"),0,IF(OR(AND($F73&lt;1,成绩单!AG73&gt;=90),AND($F73=1,成绩单!AG73&gt;=85),AND($F73&gt;1,成绩单!AG73&gt;=80)),0.5,0))</f>
        <v>0</v>
      </c>
      <c r="AH73" s="18">
        <f>IF(OR(成绩单!AH73="作弊",成绩单!AH73="请假",成绩单!AH73="旷考",成绩单!AH73="休学"),0,IF(OR(AND($F73&lt;1,成绩单!AH73&gt;=90),AND($F73=1,成绩单!AH73&gt;=85),AND($F73&gt;1,成绩单!AH73&gt;=80)),0.5,0))</f>
        <v>0</v>
      </c>
      <c r="AI73" s="18">
        <f>IF(OR(成绩单!AI73="作弊",成绩单!AI73="请假",成绩单!AI73="旷考",成绩单!AI73="休学"),0,IF(OR(AND($F73&lt;1,成绩单!AI73&gt;=90),AND($F73=1,成绩单!AI73&gt;=85),AND($F73&gt;1,成绩单!AI73&gt;=80)),0.5,0))</f>
        <v>0</v>
      </c>
      <c r="AJ73" s="18">
        <f>IF(OR(成绩单!AJ73="作弊",成绩单!AJ73="请假",成绩单!AJ73="旷考",成绩单!AJ73="休学"),0,IF(OR(AND($F73&lt;1,成绩单!AJ73&gt;=90),AND($F73=1,成绩单!AJ73&gt;=85),AND($F73&gt;1,成绩单!AJ73&gt;=80)),0.5,0))</f>
        <v>0</v>
      </c>
      <c r="AK73" s="18">
        <f>IF(OR(成绩单!AK73="作弊",成绩单!AK73="请假",成绩单!AK73="旷考",成绩单!AK73="休学"),0,IF(OR(AND($F73&lt;1,成绩单!AK73&gt;=90),AND($F73=1,成绩单!AK73&gt;=85),AND($F73&gt;1,成绩单!AK73&gt;=80)),0.5,0))</f>
        <v>0</v>
      </c>
      <c r="AL73" s="18">
        <f>IF(OR(成绩单!AL73="作弊",成绩单!AL73="请假",成绩单!AL73="旷考",成绩单!AL73="休学"),0,IF(OR(AND($F73&lt;1,成绩单!AL73&gt;=90),AND($F73=1,成绩单!AL73&gt;=85),AND($F73&gt;1,成绩单!AL73&gt;=80)),0.5,0))</f>
        <v>0</v>
      </c>
      <c r="AM73" s="18">
        <f>IF(OR(成绩单!AM73="作弊",成绩单!AM73="请假",成绩单!AM73="旷考",成绩单!AM73="休学"),0,IF(OR(AND($F73&lt;1,成绩单!AM73&gt;=90),AND($F73=1,成绩单!AM73&gt;=85),AND($F73&gt;1,成绩单!AM73&gt;=80)),0.5,0))</f>
        <v>0</v>
      </c>
      <c r="AN73" s="18"/>
      <c r="AO73" s="18"/>
      <c r="AP73" s="30"/>
      <c r="AQ73" s="30"/>
    </row>
    <row r="74" ht="18.75" customHeight="1" spans="1:43">
      <c r="A74" s="17"/>
      <c r="B74" s="18"/>
      <c r="C74" s="18"/>
      <c r="D74" s="18">
        <f t="shared" ref="D74:D92" si="9">SUM(H74,J74,L74,N74,P74,R74,T74,V74,X74,Z74,AB74,AD74,AF74,AH74,AJ74,AL74)</f>
        <v>0</v>
      </c>
      <c r="E74" s="18">
        <f t="shared" ref="E74:E92" si="10">SUM(I74,K74,M74,O74,Q74,S74,U74,W74,Y74,AA74,AC74,AE74,AG74,AI74,AK74,AM74)</f>
        <v>0</v>
      </c>
      <c r="F74" s="18">
        <f>成绩单!F74</f>
        <v>0</v>
      </c>
      <c r="G74" s="18">
        <f>成绩单!G74</f>
        <v>0</v>
      </c>
      <c r="H74" s="18">
        <f>IF(OR(成绩单!H74="作弊",成绩单!H74="请假",成绩单!H74="旷考",成绩单!H74="休学"),0,IF(OR(AND($F74&lt;1,成绩单!H74&gt;=90),AND($F74=1,成绩单!H74&gt;=85),AND($F74&gt;1,成绩单!H74&gt;=80)),0.5,0))</f>
        <v>0</v>
      </c>
      <c r="I74" s="18">
        <f>IF(OR(成绩单!I74="作弊",成绩单!I74="请假",成绩单!I74="旷考",成绩单!I74="休学"),0,IF(OR(AND($F74&lt;1,成绩单!I74&gt;=90),AND($F74=1,成绩单!I74&gt;=85),AND($F74&gt;1,成绩单!I74&gt;=80)),0.5,0))</f>
        <v>0</v>
      </c>
      <c r="J74" s="25">
        <f>IF(OR(成绩单!J74="作弊",成绩单!J74="请假",成绩单!J74="旷考",成绩单!J74="休学"),0,IF(OR(AND($F74&lt;1,成绩单!J74&gt;=80),AND($F74=1,成绩单!J74&gt;=77.5),AND($F74&gt;1,成绩单!J74&gt;=75)),3,0))</f>
        <v>0</v>
      </c>
      <c r="K74" s="25">
        <f>IF(OR(成绩单!K74="作弊",成绩单!K74="请假",成绩单!K74="旷考",成绩单!K74="休学"),0,IF(OR(AND($F74&lt;1,成绩单!K74&gt;=80),AND($F74=1,成绩单!K74&gt;=77.5),AND($F74&gt;1,成绩单!K74&gt;=75)),3,0))</f>
        <v>0</v>
      </c>
      <c r="L74" s="18">
        <f>IF(OR(成绩单!L74="作弊",成绩单!L74="请假",成绩单!L74="旷考",成绩单!L74="休学"),0,IF(OR(AND($F74&lt;1,成绩单!L74&gt;=90),AND($F74=1,成绩单!L74&gt;=85),AND($F74&gt;1,成绩单!L74&gt;=80)),0.5,0))</f>
        <v>0</v>
      </c>
      <c r="M74" s="18">
        <f>IF(OR(成绩单!M74="作弊",成绩单!M74="请假",成绩单!M74="旷考",成绩单!M74="休学"),0,IF(OR(AND($F74&lt;1,成绩单!M74&gt;=90),AND($F74=1,成绩单!M74&gt;=85),AND($F74&gt;1,成绩单!M74&gt;=80)),0.5,0))</f>
        <v>0</v>
      </c>
      <c r="N74" s="18">
        <f>IF(OR(成绩单!N74="作弊",成绩单!N74="请假",成绩单!N74="旷考",成绩单!N74="休学"),0,IF(OR(AND($F74&lt;1,成绩单!N74&gt;=90),AND($F74=1,成绩单!N74&gt;=85),AND($F74&gt;1,成绩单!N74&gt;=80)),0.5,0))</f>
        <v>0</v>
      </c>
      <c r="O74" s="18">
        <f>IF(OR(成绩单!O74="作弊",成绩单!O74="请假",成绩单!O74="旷考",成绩单!O74="休学"),0,IF(OR(AND($F74&lt;1,成绩单!O74&gt;=90),AND($F74=1,成绩单!O74&gt;=85),AND($F74&gt;1,成绩单!O74&gt;=80)),0.5,0))</f>
        <v>0</v>
      </c>
      <c r="P74" s="18">
        <f>IF(OR(成绩单!P74="作弊",成绩单!P74="请假",成绩单!P74="旷考",成绩单!P74="休学"),0,IF(OR(AND($F74&lt;1,成绩单!P74&gt;=90),AND($F74=1,成绩单!P74&gt;=85),AND($F74&gt;1,成绩单!P74&gt;=80)),0.5,0))</f>
        <v>0</v>
      </c>
      <c r="Q74" s="18">
        <f>IF(OR(成绩单!Q74="作弊",成绩单!Q74="请假",成绩单!Q74="旷考",成绩单!Q74="休学"),0,IF(OR(AND($F74&lt;1,成绩单!Q74&gt;=90),AND($F74=1,成绩单!Q74&gt;=85),AND($F74&gt;1,成绩单!Q74&gt;=80)),0.5,0))</f>
        <v>0</v>
      </c>
      <c r="R74" s="25">
        <f>IF(OR(成绩单!R74="作弊",成绩单!R74="请假",成绩单!R74="旷考",成绩单!R74="休学"),0,IF(OR(AND($F74&lt;1,成绩单!R74&gt;=82),AND($F74=1,成绩单!R74&gt;=80),AND($F74&gt;1,成绩单!R74&gt;=78)),3,0))</f>
        <v>0</v>
      </c>
      <c r="S74" s="25">
        <f>IF(OR(成绩单!S74="作弊",成绩单!S74="请假",成绩单!S74="旷考",成绩单!S74="休学"),0,IF(OR(AND($F74&lt;1,成绩单!S74&gt;=82),AND($F74=1,成绩单!S74&gt;=80),AND($F74&gt;1,成绩单!S74&gt;=78)),3,0))</f>
        <v>0</v>
      </c>
      <c r="T74" s="18">
        <f>IF(OR(成绩单!T74="作弊",成绩单!T74="请假",成绩单!T74="旷考",成绩单!T74="休学"),0,IF(OR(AND($F74&lt;1,成绩单!T74&gt;=90),AND($F74=1,成绩单!T74&gt;=85),AND($F74&gt;1,成绩单!T74&gt;=80)),0.5,0))</f>
        <v>0</v>
      </c>
      <c r="U74" s="18">
        <f>IF(OR(成绩单!U74="作弊",成绩单!U74="请假",成绩单!U74="旷考",成绩单!U74="休学"),0,IF(OR(AND($F74&lt;1,成绩单!U74&gt;=90),AND($F74=1,成绩单!U74&gt;=85),AND($F74&gt;1,成绩单!U74&gt;=80)),0.5,0))</f>
        <v>0</v>
      </c>
      <c r="V74" s="18">
        <f>IF(OR(成绩单!V74="作弊",成绩单!V74="请假",成绩单!V74="旷考",成绩单!V74="休学"),0,IF(OR(AND($F74&lt;1,成绩单!V74&gt;=90),AND($F74=1,成绩单!V74&gt;=85),AND($F74&gt;1,成绩单!V74&gt;=80)),0.5,0))</f>
        <v>0</v>
      </c>
      <c r="W74" s="18">
        <f>IF(OR(成绩单!W74="作弊",成绩单!W74="请假",成绩单!W74="旷考",成绩单!W74="休学"),0,IF(OR(AND($F74&lt;1,成绩单!W74&gt;=90),AND($F74=1,成绩单!W74&gt;=85),AND($F74&gt;1,成绩单!W74&gt;=80)),0.5,0))</f>
        <v>0</v>
      </c>
      <c r="X74" s="18">
        <f>IF(OR(成绩单!X74="作弊",成绩单!X74="请假",成绩单!X74="旷考",成绩单!X74="休学"),0,IF(OR(AND($F74&lt;1,成绩单!X74&gt;=90),AND($F74=1,成绩单!X74&gt;=85),AND($F74&gt;1,成绩单!X74&gt;=80)),0.5,0))</f>
        <v>0</v>
      </c>
      <c r="Y74" s="18">
        <f>IF(OR(成绩单!Y74="作弊",成绩单!Y74="请假",成绩单!Y74="旷考",成绩单!Y74="休学"),0,IF(OR(AND($F74&lt;1,成绩单!Y74&gt;=90),AND($F74=1,成绩单!Y74&gt;=85),AND($F74&gt;1,成绩单!Y74&gt;=80)),0.5,0))</f>
        <v>0</v>
      </c>
      <c r="Z74" s="18">
        <f>IF(OR(成绩单!Z74="作弊",成绩单!Z74="请假",成绩单!Z74="旷考",成绩单!Z74="休学"),0,IF(OR(AND($F74&lt;1,成绩单!Z74&gt;=90),AND($F74=1,成绩单!Z74&gt;=85),AND($F74&gt;1,成绩单!Z74&gt;=80)),0.5,0))</f>
        <v>0</v>
      </c>
      <c r="AA74" s="18">
        <f>IF(OR(成绩单!AA74="作弊",成绩单!AA74="请假",成绩单!AA74="旷考",成绩单!AA74="休学"),0,IF(OR(AND($F74&lt;1,成绩单!AA74&gt;=90),AND($F74=1,成绩单!AA74&gt;=85),AND($F74&gt;1,成绩单!AA74&gt;=80)),0.5,0))</f>
        <v>0</v>
      </c>
      <c r="AB74" s="25">
        <f>IF(OR(成绩单!AB74="作弊",成绩单!AB74="请假",成绩单!AB74="旷考",成绩单!AB74="休学"),0,IF(OR(AND($F74&lt;1,成绩单!AB74&gt;=85),AND($F74=1,成绩单!AB74&gt;=82),AND($F74&gt;1,成绩单!AB74&gt;=80)),3,0))</f>
        <v>0</v>
      </c>
      <c r="AC74" s="25">
        <f>IF(OR(成绩单!AC74="作弊",成绩单!AC74="请假",成绩单!AC74="旷考",成绩单!AC74="休学"),0,IF(OR(AND($F74&lt;1,成绩单!AC74&gt;=85),AND($F74=1,成绩单!AC74&gt;=82),AND($F74&gt;1,成绩单!AC74&gt;=80)),3,0))</f>
        <v>0</v>
      </c>
      <c r="AD74" s="18">
        <f>IF(OR(成绩单!AD74="作弊",成绩单!AD74="请假",成绩单!AD74="旷考",成绩单!AD74="休学"),0,IF(OR(AND($F74&lt;1,成绩单!AD74&gt;=90),AND($F74=1,成绩单!AD74&gt;=85),AND($F74&gt;1,成绩单!AD74&gt;=80)),0.5,0))</f>
        <v>0</v>
      </c>
      <c r="AE74" s="18">
        <f>IF(OR(成绩单!AE74="作弊",成绩单!AE74="请假",成绩单!AE74="旷考",成绩单!AE74="休学"),0,IF(OR(AND($F74&lt;1,成绩单!AE74&gt;=90),AND($F74=1,成绩单!AE74&gt;=85),AND($F74&gt;1,成绩单!AE74&gt;=80)),0.5,0))</f>
        <v>0</v>
      </c>
      <c r="AF74" s="18">
        <f>IF(OR(成绩单!AF74="作弊",成绩单!AF74="请假",成绩单!AF74="旷考",成绩单!AF74="休学"),0,IF(OR(AND($F74&lt;1,成绩单!AF74&gt;=90),AND($F74=1,成绩单!AF74&gt;=85),AND($F74&gt;1,成绩单!AF74&gt;=80)),0.5,0))</f>
        <v>0</v>
      </c>
      <c r="AG74" s="18">
        <f>IF(OR(成绩单!AG74="作弊",成绩单!AG74="请假",成绩单!AG74="旷考",成绩单!AG74="休学"),0,IF(OR(AND($F74&lt;1,成绩单!AG74&gt;=90),AND($F74=1,成绩单!AG74&gt;=85),AND($F74&gt;1,成绩单!AG74&gt;=80)),0.5,0))</f>
        <v>0</v>
      </c>
      <c r="AH74" s="18">
        <f>IF(OR(成绩单!AH74="作弊",成绩单!AH74="请假",成绩单!AH74="旷考",成绩单!AH74="休学"),0,IF(OR(AND($F74&lt;1,成绩单!AH74&gt;=90),AND($F74=1,成绩单!AH74&gt;=85),AND($F74&gt;1,成绩单!AH74&gt;=80)),0.5,0))</f>
        <v>0</v>
      </c>
      <c r="AI74" s="18">
        <f>IF(OR(成绩单!AI74="作弊",成绩单!AI74="请假",成绩单!AI74="旷考",成绩单!AI74="休学"),0,IF(OR(AND($F74&lt;1,成绩单!AI74&gt;=90),AND($F74=1,成绩单!AI74&gt;=85),AND($F74&gt;1,成绩单!AI74&gt;=80)),0.5,0))</f>
        <v>0</v>
      </c>
      <c r="AJ74" s="18">
        <f>IF(OR(成绩单!AJ74="作弊",成绩单!AJ74="请假",成绩单!AJ74="旷考",成绩单!AJ74="休学"),0,IF(OR(AND($F74&lt;1,成绩单!AJ74&gt;=90),AND($F74=1,成绩单!AJ74&gt;=85),AND($F74&gt;1,成绩单!AJ74&gt;=80)),0.5,0))</f>
        <v>0</v>
      </c>
      <c r="AK74" s="18">
        <f>IF(OR(成绩单!AK74="作弊",成绩单!AK74="请假",成绩单!AK74="旷考",成绩单!AK74="休学"),0,IF(OR(AND($F74&lt;1,成绩单!AK74&gt;=90),AND($F74=1,成绩单!AK74&gt;=85),AND($F74&gt;1,成绩单!AK74&gt;=80)),0.5,0))</f>
        <v>0</v>
      </c>
      <c r="AL74" s="18">
        <f>IF(OR(成绩单!AL74="作弊",成绩单!AL74="请假",成绩单!AL74="旷考",成绩单!AL74="休学"),0,IF(OR(AND($F74&lt;1,成绩单!AL74&gt;=90),AND($F74=1,成绩单!AL74&gt;=85),AND($F74&gt;1,成绩单!AL74&gt;=80)),0.5,0))</f>
        <v>0</v>
      </c>
      <c r="AM74" s="18">
        <f>IF(OR(成绩单!AM74="作弊",成绩单!AM74="请假",成绩单!AM74="旷考",成绩单!AM74="休学"),0,IF(OR(AND($F74&lt;1,成绩单!AM74&gt;=90),AND($F74=1,成绩单!AM74&gt;=85),AND($F74&gt;1,成绩单!AM74&gt;=80)),0.5,0))</f>
        <v>0</v>
      </c>
      <c r="AN74" s="18"/>
      <c r="AO74" s="18"/>
      <c r="AP74" s="30"/>
      <c r="AQ74" s="30"/>
    </row>
    <row r="75" ht="18.75" customHeight="1" spans="1:43">
      <c r="A75" s="17"/>
      <c r="B75" s="18"/>
      <c r="C75" s="18"/>
      <c r="D75" s="18">
        <f t="shared" si="9"/>
        <v>0</v>
      </c>
      <c r="E75" s="18">
        <f t="shared" si="10"/>
        <v>0</v>
      </c>
      <c r="F75" s="18">
        <f>成绩单!F75</f>
        <v>0</v>
      </c>
      <c r="G75" s="18">
        <f>成绩单!G75</f>
        <v>0</v>
      </c>
      <c r="H75" s="18">
        <f>IF(OR(成绩单!H75="作弊",成绩单!H75="请假",成绩单!H75="旷考",成绩单!H75="休学"),0,IF(OR(AND($F75&lt;1,成绩单!H75&gt;=90),AND($F75=1,成绩单!H75&gt;=85),AND($F75&gt;1,成绩单!H75&gt;=80)),0.5,0))</f>
        <v>0</v>
      </c>
      <c r="I75" s="18">
        <f>IF(OR(成绩单!I75="作弊",成绩单!I75="请假",成绩单!I75="旷考",成绩单!I75="休学"),0,IF(OR(AND($F75&lt;1,成绩单!I75&gt;=90),AND($F75=1,成绩单!I75&gt;=85),AND($F75&gt;1,成绩单!I75&gt;=80)),0.5,0))</f>
        <v>0</v>
      </c>
      <c r="J75" s="25">
        <f>IF(OR(成绩单!J75="作弊",成绩单!J75="请假",成绩单!J75="旷考",成绩单!J75="休学"),0,IF(OR(AND($F75&lt;1,成绩单!J75&gt;=80),AND($F75=1,成绩单!J75&gt;=77.5),AND($F75&gt;1,成绩单!J75&gt;=75)),3,0))</f>
        <v>0</v>
      </c>
      <c r="K75" s="25">
        <f>IF(OR(成绩单!K75="作弊",成绩单!K75="请假",成绩单!K75="旷考",成绩单!K75="休学"),0,IF(OR(AND($F75&lt;1,成绩单!K75&gt;=80),AND($F75=1,成绩单!K75&gt;=77.5),AND($F75&gt;1,成绩单!K75&gt;=75)),3,0))</f>
        <v>0</v>
      </c>
      <c r="L75" s="18">
        <f>IF(OR(成绩单!L75="作弊",成绩单!L75="请假",成绩单!L75="旷考",成绩单!L75="休学"),0,IF(OR(AND($F75&lt;1,成绩单!L75&gt;=90),AND($F75=1,成绩单!L75&gt;=85),AND($F75&gt;1,成绩单!L75&gt;=80)),0.5,0))</f>
        <v>0</v>
      </c>
      <c r="M75" s="18">
        <f>IF(OR(成绩单!M75="作弊",成绩单!M75="请假",成绩单!M75="旷考",成绩单!M75="休学"),0,IF(OR(AND($F75&lt;1,成绩单!M75&gt;=90),AND($F75=1,成绩单!M75&gt;=85),AND($F75&gt;1,成绩单!M75&gt;=80)),0.5,0))</f>
        <v>0</v>
      </c>
      <c r="N75" s="18">
        <f>IF(OR(成绩单!N75="作弊",成绩单!N75="请假",成绩单!N75="旷考",成绩单!N75="休学"),0,IF(OR(AND($F75&lt;1,成绩单!N75&gt;=90),AND($F75=1,成绩单!N75&gt;=85),AND($F75&gt;1,成绩单!N75&gt;=80)),0.5,0))</f>
        <v>0</v>
      </c>
      <c r="O75" s="18">
        <f>IF(OR(成绩单!O75="作弊",成绩单!O75="请假",成绩单!O75="旷考",成绩单!O75="休学"),0,IF(OR(AND($F75&lt;1,成绩单!O75&gt;=90),AND($F75=1,成绩单!O75&gt;=85),AND($F75&gt;1,成绩单!O75&gt;=80)),0.5,0))</f>
        <v>0</v>
      </c>
      <c r="P75" s="18">
        <f>IF(OR(成绩单!P75="作弊",成绩单!P75="请假",成绩单!P75="旷考",成绩单!P75="休学"),0,IF(OR(AND($F75&lt;1,成绩单!P75&gt;=90),AND($F75=1,成绩单!P75&gt;=85),AND($F75&gt;1,成绩单!P75&gt;=80)),0.5,0))</f>
        <v>0</v>
      </c>
      <c r="Q75" s="18">
        <f>IF(OR(成绩单!Q75="作弊",成绩单!Q75="请假",成绩单!Q75="旷考",成绩单!Q75="休学"),0,IF(OR(AND($F75&lt;1,成绩单!Q75&gt;=90),AND($F75=1,成绩单!Q75&gt;=85),AND($F75&gt;1,成绩单!Q75&gt;=80)),0.5,0))</f>
        <v>0</v>
      </c>
      <c r="R75" s="25">
        <f>IF(OR(成绩单!R75="作弊",成绩单!R75="请假",成绩单!R75="旷考",成绩单!R75="休学"),0,IF(OR(AND($F75&lt;1,成绩单!R75&gt;=82),AND($F75=1,成绩单!R75&gt;=80),AND($F75&gt;1,成绩单!R75&gt;=78)),3,0))</f>
        <v>0</v>
      </c>
      <c r="S75" s="25">
        <f>IF(OR(成绩单!S75="作弊",成绩单!S75="请假",成绩单!S75="旷考",成绩单!S75="休学"),0,IF(OR(AND($F75&lt;1,成绩单!S75&gt;=82),AND($F75=1,成绩单!S75&gt;=80),AND($F75&gt;1,成绩单!S75&gt;=78)),3,0))</f>
        <v>0</v>
      </c>
      <c r="T75" s="18">
        <f>IF(OR(成绩单!T75="作弊",成绩单!T75="请假",成绩单!T75="旷考",成绩单!T75="休学"),0,IF(OR(AND($F75&lt;1,成绩单!T75&gt;=90),AND($F75=1,成绩单!T75&gt;=85),AND($F75&gt;1,成绩单!T75&gt;=80)),0.5,0))</f>
        <v>0</v>
      </c>
      <c r="U75" s="18">
        <f>IF(OR(成绩单!U75="作弊",成绩单!U75="请假",成绩单!U75="旷考",成绩单!U75="休学"),0,IF(OR(AND($F75&lt;1,成绩单!U75&gt;=90),AND($F75=1,成绩单!U75&gt;=85),AND($F75&gt;1,成绩单!U75&gt;=80)),0.5,0))</f>
        <v>0</v>
      </c>
      <c r="V75" s="18">
        <f>IF(OR(成绩单!V75="作弊",成绩单!V75="请假",成绩单!V75="旷考",成绩单!V75="休学"),0,IF(OR(AND($F75&lt;1,成绩单!V75&gt;=90),AND($F75=1,成绩单!V75&gt;=85),AND($F75&gt;1,成绩单!V75&gt;=80)),0.5,0))</f>
        <v>0</v>
      </c>
      <c r="W75" s="18">
        <f>IF(OR(成绩单!W75="作弊",成绩单!W75="请假",成绩单!W75="旷考",成绩单!W75="休学"),0,IF(OR(AND($F75&lt;1,成绩单!W75&gt;=90),AND($F75=1,成绩单!W75&gt;=85),AND($F75&gt;1,成绩单!W75&gt;=80)),0.5,0))</f>
        <v>0</v>
      </c>
      <c r="X75" s="18">
        <f>IF(OR(成绩单!X75="作弊",成绩单!X75="请假",成绩单!X75="旷考",成绩单!X75="休学"),0,IF(OR(AND($F75&lt;1,成绩单!X75&gt;=90),AND($F75=1,成绩单!X75&gt;=85),AND($F75&gt;1,成绩单!X75&gt;=80)),0.5,0))</f>
        <v>0</v>
      </c>
      <c r="Y75" s="18">
        <f>IF(OR(成绩单!Y75="作弊",成绩单!Y75="请假",成绩单!Y75="旷考",成绩单!Y75="休学"),0,IF(OR(AND($F75&lt;1,成绩单!Y75&gt;=90),AND($F75=1,成绩单!Y75&gt;=85),AND($F75&gt;1,成绩单!Y75&gt;=80)),0.5,0))</f>
        <v>0</v>
      </c>
      <c r="Z75" s="18">
        <f>IF(OR(成绩单!Z75="作弊",成绩单!Z75="请假",成绩单!Z75="旷考",成绩单!Z75="休学"),0,IF(OR(AND($F75&lt;1,成绩单!Z75&gt;=90),AND($F75=1,成绩单!Z75&gt;=85),AND($F75&gt;1,成绩单!Z75&gt;=80)),0.5,0))</f>
        <v>0</v>
      </c>
      <c r="AA75" s="18">
        <f>IF(OR(成绩单!AA75="作弊",成绩单!AA75="请假",成绩单!AA75="旷考",成绩单!AA75="休学"),0,IF(OR(AND($F75&lt;1,成绩单!AA75&gt;=90),AND($F75=1,成绩单!AA75&gt;=85),AND($F75&gt;1,成绩单!AA75&gt;=80)),0.5,0))</f>
        <v>0</v>
      </c>
      <c r="AB75" s="25">
        <f>IF(OR(成绩单!AB75="作弊",成绩单!AB75="请假",成绩单!AB75="旷考",成绩单!AB75="休学"),0,IF(OR(AND($F75&lt;1,成绩单!AB75&gt;=85),AND($F75=1,成绩单!AB75&gt;=82),AND($F75&gt;1,成绩单!AB75&gt;=80)),3,0))</f>
        <v>0</v>
      </c>
      <c r="AC75" s="25">
        <f>IF(OR(成绩单!AC75="作弊",成绩单!AC75="请假",成绩单!AC75="旷考",成绩单!AC75="休学"),0,IF(OR(AND($F75&lt;1,成绩单!AC75&gt;=85),AND($F75=1,成绩单!AC75&gt;=82),AND($F75&gt;1,成绩单!AC75&gt;=80)),3,0))</f>
        <v>0</v>
      </c>
      <c r="AD75" s="18">
        <f>IF(OR(成绩单!AD75="作弊",成绩单!AD75="请假",成绩单!AD75="旷考",成绩单!AD75="休学"),0,IF(OR(AND($F75&lt;1,成绩单!AD75&gt;=90),AND($F75=1,成绩单!AD75&gt;=85),AND($F75&gt;1,成绩单!AD75&gt;=80)),0.5,0))</f>
        <v>0</v>
      </c>
      <c r="AE75" s="18">
        <f>IF(OR(成绩单!AE75="作弊",成绩单!AE75="请假",成绩单!AE75="旷考",成绩单!AE75="休学"),0,IF(OR(AND($F75&lt;1,成绩单!AE75&gt;=90),AND($F75=1,成绩单!AE75&gt;=85),AND($F75&gt;1,成绩单!AE75&gt;=80)),0.5,0))</f>
        <v>0</v>
      </c>
      <c r="AF75" s="18">
        <f>IF(OR(成绩单!AF75="作弊",成绩单!AF75="请假",成绩单!AF75="旷考",成绩单!AF75="休学"),0,IF(OR(AND($F75&lt;1,成绩单!AF75&gt;=90),AND($F75=1,成绩单!AF75&gt;=85),AND($F75&gt;1,成绩单!AF75&gt;=80)),0.5,0))</f>
        <v>0</v>
      </c>
      <c r="AG75" s="18">
        <f>IF(OR(成绩单!AG75="作弊",成绩单!AG75="请假",成绩单!AG75="旷考",成绩单!AG75="休学"),0,IF(OR(AND($F75&lt;1,成绩单!AG75&gt;=90),AND($F75=1,成绩单!AG75&gt;=85),AND($F75&gt;1,成绩单!AG75&gt;=80)),0.5,0))</f>
        <v>0</v>
      </c>
      <c r="AH75" s="18">
        <f>IF(OR(成绩单!AH75="作弊",成绩单!AH75="请假",成绩单!AH75="旷考",成绩单!AH75="休学"),0,IF(OR(AND($F75&lt;1,成绩单!AH75&gt;=90),AND($F75=1,成绩单!AH75&gt;=85),AND($F75&gt;1,成绩单!AH75&gt;=80)),0.5,0))</f>
        <v>0</v>
      </c>
      <c r="AI75" s="18">
        <f>IF(OR(成绩单!AI75="作弊",成绩单!AI75="请假",成绩单!AI75="旷考",成绩单!AI75="休学"),0,IF(OR(AND($F75&lt;1,成绩单!AI75&gt;=90),AND($F75=1,成绩单!AI75&gt;=85),AND($F75&gt;1,成绩单!AI75&gt;=80)),0.5,0))</f>
        <v>0</v>
      </c>
      <c r="AJ75" s="18">
        <f>IF(OR(成绩单!AJ75="作弊",成绩单!AJ75="请假",成绩单!AJ75="旷考",成绩单!AJ75="休学"),0,IF(OR(AND($F75&lt;1,成绩单!AJ75&gt;=90),AND($F75=1,成绩单!AJ75&gt;=85),AND($F75&gt;1,成绩单!AJ75&gt;=80)),0.5,0))</f>
        <v>0</v>
      </c>
      <c r="AK75" s="18">
        <f>IF(OR(成绩单!AK75="作弊",成绩单!AK75="请假",成绩单!AK75="旷考",成绩单!AK75="休学"),0,IF(OR(AND($F75&lt;1,成绩单!AK75&gt;=90),AND($F75=1,成绩单!AK75&gt;=85),AND($F75&gt;1,成绩单!AK75&gt;=80)),0.5,0))</f>
        <v>0</v>
      </c>
      <c r="AL75" s="18">
        <f>IF(OR(成绩单!AL75="作弊",成绩单!AL75="请假",成绩单!AL75="旷考",成绩单!AL75="休学"),0,IF(OR(AND($F75&lt;1,成绩单!AL75&gt;=90),AND($F75=1,成绩单!AL75&gt;=85),AND($F75&gt;1,成绩单!AL75&gt;=80)),0.5,0))</f>
        <v>0</v>
      </c>
      <c r="AM75" s="18">
        <f>IF(OR(成绩单!AM75="作弊",成绩单!AM75="请假",成绩单!AM75="旷考",成绩单!AM75="休学"),0,IF(OR(AND($F75&lt;1,成绩单!AM75&gt;=90),AND($F75=1,成绩单!AM75&gt;=85),AND($F75&gt;1,成绩单!AM75&gt;=80)),0.5,0))</f>
        <v>0</v>
      </c>
      <c r="AN75" s="18"/>
      <c r="AO75" s="18"/>
      <c r="AP75" s="30"/>
      <c r="AQ75" s="30"/>
    </row>
    <row r="76" ht="18.75" customHeight="1" spans="1:43">
      <c r="A76" s="17"/>
      <c r="B76" s="18"/>
      <c r="C76" s="18"/>
      <c r="D76" s="18">
        <f t="shared" si="9"/>
        <v>0</v>
      </c>
      <c r="E76" s="18">
        <f t="shared" si="10"/>
        <v>0</v>
      </c>
      <c r="F76" s="18">
        <f>成绩单!F76</f>
        <v>0</v>
      </c>
      <c r="G76" s="18">
        <f>成绩单!G76</f>
        <v>0</v>
      </c>
      <c r="H76" s="18">
        <f>IF(OR(成绩单!H76="作弊",成绩单!H76="请假",成绩单!H76="旷考",成绩单!H76="休学"),0,IF(OR(AND($F76&lt;1,成绩单!H76&gt;=90),AND($F76=1,成绩单!H76&gt;=85),AND($F76&gt;1,成绩单!H76&gt;=80)),0.5,0))</f>
        <v>0</v>
      </c>
      <c r="I76" s="18">
        <f>IF(OR(成绩单!I76="作弊",成绩单!I76="请假",成绩单!I76="旷考",成绩单!I76="休学"),0,IF(OR(AND($F76&lt;1,成绩单!I76&gt;=90),AND($F76=1,成绩单!I76&gt;=85),AND($F76&gt;1,成绩单!I76&gt;=80)),0.5,0))</f>
        <v>0</v>
      </c>
      <c r="J76" s="25">
        <f>IF(OR(成绩单!J76="作弊",成绩单!J76="请假",成绩单!J76="旷考",成绩单!J76="休学"),0,IF(OR(AND($F76&lt;1,成绩单!J76&gt;=80),AND($F76=1,成绩单!J76&gt;=77.5),AND($F76&gt;1,成绩单!J76&gt;=75)),3,0))</f>
        <v>0</v>
      </c>
      <c r="K76" s="25">
        <f>IF(OR(成绩单!K76="作弊",成绩单!K76="请假",成绩单!K76="旷考",成绩单!K76="休学"),0,IF(OR(AND($F76&lt;1,成绩单!K76&gt;=80),AND($F76=1,成绩单!K76&gt;=77.5),AND($F76&gt;1,成绩单!K76&gt;=75)),3,0))</f>
        <v>0</v>
      </c>
      <c r="L76" s="18">
        <f>IF(OR(成绩单!L76="作弊",成绩单!L76="请假",成绩单!L76="旷考",成绩单!L76="休学"),0,IF(OR(AND($F76&lt;1,成绩单!L76&gt;=90),AND($F76=1,成绩单!L76&gt;=85),AND($F76&gt;1,成绩单!L76&gt;=80)),0.5,0))</f>
        <v>0</v>
      </c>
      <c r="M76" s="18">
        <f>IF(OR(成绩单!M76="作弊",成绩单!M76="请假",成绩单!M76="旷考",成绩单!M76="休学"),0,IF(OR(AND($F76&lt;1,成绩单!M76&gt;=90),AND($F76=1,成绩单!M76&gt;=85),AND($F76&gt;1,成绩单!M76&gt;=80)),0.5,0))</f>
        <v>0</v>
      </c>
      <c r="N76" s="18">
        <f>IF(OR(成绩单!N76="作弊",成绩单!N76="请假",成绩单!N76="旷考",成绩单!N76="休学"),0,IF(OR(AND($F76&lt;1,成绩单!N76&gt;=90),AND($F76=1,成绩单!N76&gt;=85),AND($F76&gt;1,成绩单!N76&gt;=80)),0.5,0))</f>
        <v>0</v>
      </c>
      <c r="O76" s="18">
        <f>IF(OR(成绩单!O76="作弊",成绩单!O76="请假",成绩单!O76="旷考",成绩单!O76="休学"),0,IF(OR(AND($F76&lt;1,成绩单!O76&gt;=90),AND($F76=1,成绩单!O76&gt;=85),AND($F76&gt;1,成绩单!O76&gt;=80)),0.5,0))</f>
        <v>0</v>
      </c>
      <c r="P76" s="18">
        <f>IF(OR(成绩单!P76="作弊",成绩单!P76="请假",成绩单!P76="旷考",成绩单!P76="休学"),0,IF(OR(AND($F76&lt;1,成绩单!P76&gt;=90),AND($F76=1,成绩单!P76&gt;=85),AND($F76&gt;1,成绩单!P76&gt;=80)),0.5,0))</f>
        <v>0</v>
      </c>
      <c r="Q76" s="18">
        <f>IF(OR(成绩单!Q76="作弊",成绩单!Q76="请假",成绩单!Q76="旷考",成绩单!Q76="休学"),0,IF(OR(AND($F76&lt;1,成绩单!Q76&gt;=90),AND($F76=1,成绩单!Q76&gt;=85),AND($F76&gt;1,成绩单!Q76&gt;=80)),0.5,0))</f>
        <v>0</v>
      </c>
      <c r="R76" s="25">
        <f>IF(OR(成绩单!R76="作弊",成绩单!R76="请假",成绩单!R76="旷考",成绩单!R76="休学"),0,IF(OR(AND($F76&lt;1,成绩单!R76&gt;=82),AND($F76=1,成绩单!R76&gt;=80),AND($F76&gt;1,成绩单!R76&gt;=78)),3,0))</f>
        <v>0</v>
      </c>
      <c r="S76" s="25">
        <f>IF(OR(成绩单!S76="作弊",成绩单!S76="请假",成绩单!S76="旷考",成绩单!S76="休学"),0,IF(OR(AND($F76&lt;1,成绩单!S76&gt;=82),AND($F76=1,成绩单!S76&gt;=80),AND($F76&gt;1,成绩单!S76&gt;=78)),3,0))</f>
        <v>0</v>
      </c>
      <c r="T76" s="18">
        <f>IF(OR(成绩单!T76="作弊",成绩单!T76="请假",成绩单!T76="旷考",成绩单!T76="休学"),0,IF(OR(AND($F76&lt;1,成绩单!T76&gt;=90),AND($F76=1,成绩单!T76&gt;=85),AND($F76&gt;1,成绩单!T76&gt;=80)),0.5,0))</f>
        <v>0</v>
      </c>
      <c r="U76" s="18">
        <f>IF(OR(成绩单!U76="作弊",成绩单!U76="请假",成绩单!U76="旷考",成绩单!U76="休学"),0,IF(OR(AND($F76&lt;1,成绩单!U76&gt;=90),AND($F76=1,成绩单!U76&gt;=85),AND($F76&gt;1,成绩单!U76&gt;=80)),0.5,0))</f>
        <v>0</v>
      </c>
      <c r="V76" s="18">
        <f>IF(OR(成绩单!V76="作弊",成绩单!V76="请假",成绩单!V76="旷考",成绩单!V76="休学"),0,IF(OR(AND($F76&lt;1,成绩单!V76&gt;=90),AND($F76=1,成绩单!V76&gt;=85),AND($F76&gt;1,成绩单!V76&gt;=80)),0.5,0))</f>
        <v>0</v>
      </c>
      <c r="W76" s="18">
        <f>IF(OR(成绩单!W76="作弊",成绩单!W76="请假",成绩单!W76="旷考",成绩单!W76="休学"),0,IF(OR(AND($F76&lt;1,成绩单!W76&gt;=90),AND($F76=1,成绩单!W76&gt;=85),AND($F76&gt;1,成绩单!W76&gt;=80)),0.5,0))</f>
        <v>0</v>
      </c>
      <c r="X76" s="18">
        <f>IF(OR(成绩单!X76="作弊",成绩单!X76="请假",成绩单!X76="旷考",成绩单!X76="休学"),0,IF(OR(AND($F76&lt;1,成绩单!X76&gt;=90),AND($F76=1,成绩单!X76&gt;=85),AND($F76&gt;1,成绩单!X76&gt;=80)),0.5,0))</f>
        <v>0</v>
      </c>
      <c r="Y76" s="18">
        <f>IF(OR(成绩单!Y76="作弊",成绩单!Y76="请假",成绩单!Y76="旷考",成绩单!Y76="休学"),0,IF(OR(AND($F76&lt;1,成绩单!Y76&gt;=90),AND($F76=1,成绩单!Y76&gt;=85),AND($F76&gt;1,成绩单!Y76&gt;=80)),0.5,0))</f>
        <v>0</v>
      </c>
      <c r="Z76" s="18">
        <f>IF(OR(成绩单!Z76="作弊",成绩单!Z76="请假",成绩单!Z76="旷考",成绩单!Z76="休学"),0,IF(OR(AND($F76&lt;1,成绩单!Z76&gt;=90),AND($F76=1,成绩单!Z76&gt;=85),AND($F76&gt;1,成绩单!Z76&gt;=80)),0.5,0))</f>
        <v>0</v>
      </c>
      <c r="AA76" s="18">
        <f>IF(OR(成绩单!AA76="作弊",成绩单!AA76="请假",成绩单!AA76="旷考",成绩单!AA76="休学"),0,IF(OR(AND($F76&lt;1,成绩单!AA76&gt;=90),AND($F76=1,成绩单!AA76&gt;=85),AND($F76&gt;1,成绩单!AA76&gt;=80)),0.5,0))</f>
        <v>0</v>
      </c>
      <c r="AB76" s="25">
        <f>IF(OR(成绩单!AB76="作弊",成绩单!AB76="请假",成绩单!AB76="旷考",成绩单!AB76="休学"),0,IF(OR(AND($F76&lt;1,成绩单!AB76&gt;=85),AND($F76=1,成绩单!AB76&gt;=82),AND($F76&gt;1,成绩单!AB76&gt;=80)),3,0))</f>
        <v>0</v>
      </c>
      <c r="AC76" s="25">
        <f>IF(OR(成绩单!AC76="作弊",成绩单!AC76="请假",成绩单!AC76="旷考",成绩单!AC76="休学"),0,IF(OR(AND($F76&lt;1,成绩单!AC76&gt;=85),AND($F76=1,成绩单!AC76&gt;=82),AND($F76&gt;1,成绩单!AC76&gt;=80)),3,0))</f>
        <v>0</v>
      </c>
      <c r="AD76" s="18">
        <f>IF(OR(成绩单!AD76="作弊",成绩单!AD76="请假",成绩单!AD76="旷考",成绩单!AD76="休学"),0,IF(OR(AND($F76&lt;1,成绩单!AD76&gt;=90),AND($F76=1,成绩单!AD76&gt;=85),AND($F76&gt;1,成绩单!AD76&gt;=80)),0.5,0))</f>
        <v>0</v>
      </c>
      <c r="AE76" s="18">
        <f>IF(OR(成绩单!AE76="作弊",成绩单!AE76="请假",成绩单!AE76="旷考",成绩单!AE76="休学"),0,IF(OR(AND($F76&lt;1,成绩单!AE76&gt;=90),AND($F76=1,成绩单!AE76&gt;=85),AND($F76&gt;1,成绩单!AE76&gt;=80)),0.5,0))</f>
        <v>0</v>
      </c>
      <c r="AF76" s="18">
        <f>IF(OR(成绩单!AF76="作弊",成绩单!AF76="请假",成绩单!AF76="旷考",成绩单!AF76="休学"),0,IF(OR(AND($F76&lt;1,成绩单!AF76&gt;=90),AND($F76=1,成绩单!AF76&gt;=85),AND($F76&gt;1,成绩单!AF76&gt;=80)),0.5,0))</f>
        <v>0</v>
      </c>
      <c r="AG76" s="18">
        <f>IF(OR(成绩单!AG76="作弊",成绩单!AG76="请假",成绩单!AG76="旷考",成绩单!AG76="休学"),0,IF(OR(AND($F76&lt;1,成绩单!AG76&gt;=90),AND($F76=1,成绩单!AG76&gt;=85),AND($F76&gt;1,成绩单!AG76&gt;=80)),0.5,0))</f>
        <v>0</v>
      </c>
      <c r="AH76" s="18">
        <f>IF(OR(成绩单!AH76="作弊",成绩单!AH76="请假",成绩单!AH76="旷考",成绩单!AH76="休学"),0,IF(OR(AND($F76&lt;1,成绩单!AH76&gt;=90),AND($F76=1,成绩单!AH76&gt;=85),AND($F76&gt;1,成绩单!AH76&gt;=80)),0.5,0))</f>
        <v>0</v>
      </c>
      <c r="AI76" s="18">
        <f>IF(OR(成绩单!AI76="作弊",成绩单!AI76="请假",成绩单!AI76="旷考",成绩单!AI76="休学"),0,IF(OR(AND($F76&lt;1,成绩单!AI76&gt;=90),AND($F76=1,成绩单!AI76&gt;=85),AND($F76&gt;1,成绩单!AI76&gt;=80)),0.5,0))</f>
        <v>0</v>
      </c>
      <c r="AJ76" s="18">
        <f>IF(OR(成绩单!AJ76="作弊",成绩单!AJ76="请假",成绩单!AJ76="旷考",成绩单!AJ76="休学"),0,IF(OR(AND($F76&lt;1,成绩单!AJ76&gt;=90),AND($F76=1,成绩单!AJ76&gt;=85),AND($F76&gt;1,成绩单!AJ76&gt;=80)),0.5,0))</f>
        <v>0</v>
      </c>
      <c r="AK76" s="18">
        <f>IF(OR(成绩单!AK76="作弊",成绩单!AK76="请假",成绩单!AK76="旷考",成绩单!AK76="休学"),0,IF(OR(AND($F76&lt;1,成绩单!AK76&gt;=90),AND($F76=1,成绩单!AK76&gt;=85),AND($F76&gt;1,成绩单!AK76&gt;=80)),0.5,0))</f>
        <v>0</v>
      </c>
      <c r="AL76" s="18">
        <f>IF(OR(成绩单!AL76="作弊",成绩单!AL76="请假",成绩单!AL76="旷考",成绩单!AL76="休学"),0,IF(OR(AND($F76&lt;1,成绩单!AL76&gt;=90),AND($F76=1,成绩单!AL76&gt;=85),AND($F76&gt;1,成绩单!AL76&gt;=80)),0.5,0))</f>
        <v>0</v>
      </c>
      <c r="AM76" s="18">
        <f>IF(OR(成绩单!AM76="作弊",成绩单!AM76="请假",成绩单!AM76="旷考",成绩单!AM76="休学"),0,IF(OR(AND($F76&lt;1,成绩单!AM76&gt;=90),AND($F76=1,成绩单!AM76&gt;=85),AND($F76&gt;1,成绩单!AM76&gt;=80)),0.5,0))</f>
        <v>0</v>
      </c>
      <c r="AN76" s="18"/>
      <c r="AO76" s="18"/>
      <c r="AP76" s="30"/>
      <c r="AQ76" s="30"/>
    </row>
    <row r="77" ht="18.75" customHeight="1" spans="1:43">
      <c r="A77" s="17"/>
      <c r="B77" s="18"/>
      <c r="C77" s="18"/>
      <c r="D77" s="18">
        <f t="shared" si="9"/>
        <v>0</v>
      </c>
      <c r="E77" s="18">
        <f t="shared" si="10"/>
        <v>0</v>
      </c>
      <c r="F77" s="18">
        <f>成绩单!F77</f>
        <v>0</v>
      </c>
      <c r="G77" s="18">
        <f>成绩单!G77</f>
        <v>0</v>
      </c>
      <c r="H77" s="18">
        <f>IF(OR(成绩单!H77="作弊",成绩单!H77="请假",成绩单!H77="旷考",成绩单!H77="休学"),0,IF(OR(AND($F77&lt;1,成绩单!H77&gt;=90),AND($F77=1,成绩单!H77&gt;=85),AND($F77&gt;1,成绩单!H77&gt;=80)),0.5,0))</f>
        <v>0</v>
      </c>
      <c r="I77" s="18">
        <f>IF(OR(成绩单!I77="作弊",成绩单!I77="请假",成绩单!I77="旷考",成绩单!I77="休学"),0,IF(OR(AND($F77&lt;1,成绩单!I77&gt;=90),AND($F77=1,成绩单!I77&gt;=85),AND($F77&gt;1,成绩单!I77&gt;=80)),0.5,0))</f>
        <v>0</v>
      </c>
      <c r="J77" s="25">
        <f>IF(OR(成绩单!J77="作弊",成绩单!J77="请假",成绩单!J77="旷考",成绩单!J77="休学"),0,IF(OR(AND($F77&lt;1,成绩单!J77&gt;=80),AND($F77=1,成绩单!J77&gt;=77.5),AND($F77&gt;1,成绩单!J77&gt;=75)),3,0))</f>
        <v>0</v>
      </c>
      <c r="K77" s="25">
        <f>IF(OR(成绩单!K77="作弊",成绩单!K77="请假",成绩单!K77="旷考",成绩单!K77="休学"),0,IF(OR(AND($F77&lt;1,成绩单!K77&gt;=80),AND($F77=1,成绩单!K77&gt;=77.5),AND($F77&gt;1,成绩单!K77&gt;=75)),3,0))</f>
        <v>0</v>
      </c>
      <c r="L77" s="18">
        <f>IF(OR(成绩单!L77="作弊",成绩单!L77="请假",成绩单!L77="旷考",成绩单!L77="休学"),0,IF(OR(AND($F77&lt;1,成绩单!L77&gt;=90),AND($F77=1,成绩单!L77&gt;=85),AND($F77&gt;1,成绩单!L77&gt;=80)),0.5,0))</f>
        <v>0</v>
      </c>
      <c r="M77" s="18">
        <f>IF(OR(成绩单!M77="作弊",成绩单!M77="请假",成绩单!M77="旷考",成绩单!M77="休学"),0,IF(OR(AND($F77&lt;1,成绩单!M77&gt;=90),AND($F77=1,成绩单!M77&gt;=85),AND($F77&gt;1,成绩单!M77&gt;=80)),0.5,0))</f>
        <v>0</v>
      </c>
      <c r="N77" s="18">
        <f>IF(OR(成绩单!N77="作弊",成绩单!N77="请假",成绩单!N77="旷考",成绩单!N77="休学"),0,IF(OR(AND($F77&lt;1,成绩单!N77&gt;=90),AND($F77=1,成绩单!N77&gt;=85),AND($F77&gt;1,成绩单!N77&gt;=80)),0.5,0))</f>
        <v>0</v>
      </c>
      <c r="O77" s="18">
        <f>IF(OR(成绩单!O77="作弊",成绩单!O77="请假",成绩单!O77="旷考",成绩单!O77="休学"),0,IF(OR(AND($F77&lt;1,成绩单!O77&gt;=90),AND($F77=1,成绩单!O77&gt;=85),AND($F77&gt;1,成绩单!O77&gt;=80)),0.5,0))</f>
        <v>0</v>
      </c>
      <c r="P77" s="18">
        <f>IF(OR(成绩单!P77="作弊",成绩单!P77="请假",成绩单!P77="旷考",成绩单!P77="休学"),0,IF(OR(AND($F77&lt;1,成绩单!P77&gt;=90),AND($F77=1,成绩单!P77&gt;=85),AND($F77&gt;1,成绩单!P77&gt;=80)),0.5,0))</f>
        <v>0</v>
      </c>
      <c r="Q77" s="18">
        <f>IF(OR(成绩单!Q77="作弊",成绩单!Q77="请假",成绩单!Q77="旷考",成绩单!Q77="休学"),0,IF(OR(AND($F77&lt;1,成绩单!Q77&gt;=90),AND($F77=1,成绩单!Q77&gt;=85),AND($F77&gt;1,成绩单!Q77&gt;=80)),0.5,0))</f>
        <v>0</v>
      </c>
      <c r="R77" s="25">
        <f>IF(OR(成绩单!R77="作弊",成绩单!R77="请假",成绩单!R77="旷考",成绩单!R77="休学"),0,IF(OR(AND($F77&lt;1,成绩单!R77&gt;=82),AND($F77=1,成绩单!R77&gt;=80),AND($F77&gt;1,成绩单!R77&gt;=78)),3,0))</f>
        <v>0</v>
      </c>
      <c r="S77" s="25">
        <f>IF(OR(成绩单!S77="作弊",成绩单!S77="请假",成绩单!S77="旷考",成绩单!S77="休学"),0,IF(OR(AND($F77&lt;1,成绩单!S77&gt;=82),AND($F77=1,成绩单!S77&gt;=80),AND($F77&gt;1,成绩单!S77&gt;=78)),3,0))</f>
        <v>0</v>
      </c>
      <c r="T77" s="18">
        <f>IF(OR(成绩单!T77="作弊",成绩单!T77="请假",成绩单!T77="旷考",成绩单!T77="休学"),0,IF(OR(AND($F77&lt;1,成绩单!T77&gt;=90),AND($F77=1,成绩单!T77&gt;=85),AND($F77&gt;1,成绩单!T77&gt;=80)),0.5,0))</f>
        <v>0</v>
      </c>
      <c r="U77" s="18">
        <f>IF(OR(成绩单!U77="作弊",成绩单!U77="请假",成绩单!U77="旷考",成绩单!U77="休学"),0,IF(OR(AND($F77&lt;1,成绩单!U77&gt;=90),AND($F77=1,成绩单!U77&gt;=85),AND($F77&gt;1,成绩单!U77&gt;=80)),0.5,0))</f>
        <v>0</v>
      </c>
      <c r="V77" s="18">
        <f>IF(OR(成绩单!V77="作弊",成绩单!V77="请假",成绩单!V77="旷考",成绩单!V77="休学"),0,IF(OR(AND($F77&lt;1,成绩单!V77&gt;=90),AND($F77=1,成绩单!V77&gt;=85),AND($F77&gt;1,成绩单!V77&gt;=80)),0.5,0))</f>
        <v>0</v>
      </c>
      <c r="W77" s="18">
        <f>IF(OR(成绩单!W77="作弊",成绩单!W77="请假",成绩单!W77="旷考",成绩单!W77="休学"),0,IF(OR(AND($F77&lt;1,成绩单!W77&gt;=90),AND($F77=1,成绩单!W77&gt;=85),AND($F77&gt;1,成绩单!W77&gt;=80)),0.5,0))</f>
        <v>0</v>
      </c>
      <c r="X77" s="18">
        <f>IF(OR(成绩单!X77="作弊",成绩单!X77="请假",成绩单!X77="旷考",成绩单!X77="休学"),0,IF(OR(AND($F77&lt;1,成绩单!X77&gt;=90),AND($F77=1,成绩单!X77&gt;=85),AND($F77&gt;1,成绩单!X77&gt;=80)),0.5,0))</f>
        <v>0</v>
      </c>
      <c r="Y77" s="18">
        <f>IF(OR(成绩单!Y77="作弊",成绩单!Y77="请假",成绩单!Y77="旷考",成绩单!Y77="休学"),0,IF(OR(AND($F77&lt;1,成绩单!Y77&gt;=90),AND($F77=1,成绩单!Y77&gt;=85),AND($F77&gt;1,成绩单!Y77&gt;=80)),0.5,0))</f>
        <v>0</v>
      </c>
      <c r="Z77" s="18">
        <f>IF(OR(成绩单!Z77="作弊",成绩单!Z77="请假",成绩单!Z77="旷考",成绩单!Z77="休学"),0,IF(OR(AND($F77&lt;1,成绩单!Z77&gt;=90),AND($F77=1,成绩单!Z77&gt;=85),AND($F77&gt;1,成绩单!Z77&gt;=80)),0.5,0))</f>
        <v>0</v>
      </c>
      <c r="AA77" s="18">
        <f>IF(OR(成绩单!AA77="作弊",成绩单!AA77="请假",成绩单!AA77="旷考",成绩单!AA77="休学"),0,IF(OR(AND($F77&lt;1,成绩单!AA77&gt;=90),AND($F77=1,成绩单!AA77&gt;=85),AND($F77&gt;1,成绩单!AA77&gt;=80)),0.5,0))</f>
        <v>0</v>
      </c>
      <c r="AB77" s="25">
        <f>IF(OR(成绩单!AB77="作弊",成绩单!AB77="请假",成绩单!AB77="旷考",成绩单!AB77="休学"),0,IF(OR(AND($F77&lt;1,成绩单!AB77&gt;=85),AND($F77=1,成绩单!AB77&gt;=82),AND($F77&gt;1,成绩单!AB77&gt;=80)),3,0))</f>
        <v>0</v>
      </c>
      <c r="AC77" s="25">
        <f>IF(OR(成绩单!AC77="作弊",成绩单!AC77="请假",成绩单!AC77="旷考",成绩单!AC77="休学"),0,IF(OR(AND($F77&lt;1,成绩单!AC77&gt;=85),AND($F77=1,成绩单!AC77&gt;=82),AND($F77&gt;1,成绩单!AC77&gt;=80)),3,0))</f>
        <v>0</v>
      </c>
      <c r="AD77" s="18">
        <f>IF(OR(成绩单!AD77="作弊",成绩单!AD77="请假",成绩单!AD77="旷考",成绩单!AD77="休学"),0,IF(OR(AND($F77&lt;1,成绩单!AD77&gt;=90),AND($F77=1,成绩单!AD77&gt;=85),AND($F77&gt;1,成绩单!AD77&gt;=80)),0.5,0))</f>
        <v>0</v>
      </c>
      <c r="AE77" s="18">
        <f>IF(OR(成绩单!AE77="作弊",成绩单!AE77="请假",成绩单!AE77="旷考",成绩单!AE77="休学"),0,IF(OR(AND($F77&lt;1,成绩单!AE77&gt;=90),AND($F77=1,成绩单!AE77&gt;=85),AND($F77&gt;1,成绩单!AE77&gt;=80)),0.5,0))</f>
        <v>0</v>
      </c>
      <c r="AF77" s="18">
        <f>IF(OR(成绩单!AF77="作弊",成绩单!AF77="请假",成绩单!AF77="旷考",成绩单!AF77="休学"),0,IF(OR(AND($F77&lt;1,成绩单!AF77&gt;=90),AND($F77=1,成绩单!AF77&gt;=85),AND($F77&gt;1,成绩单!AF77&gt;=80)),0.5,0))</f>
        <v>0</v>
      </c>
      <c r="AG77" s="18">
        <f>IF(OR(成绩单!AG77="作弊",成绩单!AG77="请假",成绩单!AG77="旷考",成绩单!AG77="休学"),0,IF(OR(AND($F77&lt;1,成绩单!AG77&gt;=90),AND($F77=1,成绩单!AG77&gt;=85),AND($F77&gt;1,成绩单!AG77&gt;=80)),0.5,0))</f>
        <v>0</v>
      </c>
      <c r="AH77" s="18">
        <f>IF(OR(成绩单!AH77="作弊",成绩单!AH77="请假",成绩单!AH77="旷考",成绩单!AH77="休学"),0,IF(OR(AND($F77&lt;1,成绩单!AH77&gt;=90),AND($F77=1,成绩单!AH77&gt;=85),AND($F77&gt;1,成绩单!AH77&gt;=80)),0.5,0))</f>
        <v>0</v>
      </c>
      <c r="AI77" s="18">
        <f>IF(OR(成绩单!AI77="作弊",成绩单!AI77="请假",成绩单!AI77="旷考",成绩单!AI77="休学"),0,IF(OR(AND($F77&lt;1,成绩单!AI77&gt;=90),AND($F77=1,成绩单!AI77&gt;=85),AND($F77&gt;1,成绩单!AI77&gt;=80)),0.5,0))</f>
        <v>0</v>
      </c>
      <c r="AJ77" s="18">
        <f>IF(OR(成绩单!AJ77="作弊",成绩单!AJ77="请假",成绩单!AJ77="旷考",成绩单!AJ77="休学"),0,IF(OR(AND($F77&lt;1,成绩单!AJ77&gt;=90),AND($F77=1,成绩单!AJ77&gt;=85),AND($F77&gt;1,成绩单!AJ77&gt;=80)),0.5,0))</f>
        <v>0</v>
      </c>
      <c r="AK77" s="18">
        <f>IF(OR(成绩单!AK77="作弊",成绩单!AK77="请假",成绩单!AK77="旷考",成绩单!AK77="休学"),0,IF(OR(AND($F77&lt;1,成绩单!AK77&gt;=90),AND($F77=1,成绩单!AK77&gt;=85),AND($F77&gt;1,成绩单!AK77&gt;=80)),0.5,0))</f>
        <v>0</v>
      </c>
      <c r="AL77" s="18">
        <f>IF(OR(成绩单!AL77="作弊",成绩单!AL77="请假",成绩单!AL77="旷考",成绩单!AL77="休学"),0,IF(OR(AND($F77&lt;1,成绩单!AL77&gt;=90),AND($F77=1,成绩单!AL77&gt;=85),AND($F77&gt;1,成绩单!AL77&gt;=80)),0.5,0))</f>
        <v>0</v>
      </c>
      <c r="AM77" s="18">
        <f>IF(OR(成绩单!AM77="作弊",成绩单!AM77="请假",成绩单!AM77="旷考",成绩单!AM77="休学"),0,IF(OR(AND($F77&lt;1,成绩单!AM77&gt;=90),AND($F77=1,成绩单!AM77&gt;=85),AND($F77&gt;1,成绩单!AM77&gt;=80)),0.5,0))</f>
        <v>0</v>
      </c>
      <c r="AN77" s="18"/>
      <c r="AO77" s="18"/>
      <c r="AP77" s="30"/>
      <c r="AQ77" s="30"/>
    </row>
    <row r="78" s="1" customFormat="1" ht="18.75" customHeight="1" spans="1:203">
      <c r="A78" s="17"/>
      <c r="B78" s="18" t="s">
        <v>26</v>
      </c>
      <c r="C78" s="18"/>
      <c r="D78" s="18">
        <f t="shared" si="9"/>
        <v>0</v>
      </c>
      <c r="E78" s="18">
        <f t="shared" si="10"/>
        <v>0</v>
      </c>
      <c r="F78" s="19">
        <f>MAX(F72:F77)</f>
        <v>0</v>
      </c>
      <c r="G78" s="18">
        <f>成绩单!G78</f>
        <v>0</v>
      </c>
      <c r="H78" s="18">
        <f>IF(OR(成绩单!H78="作弊",成绩单!H78="请假",成绩单!H78="旷考",成绩单!H78="休学"),0,IF(OR(AND($F78&lt;1,成绩单!H78&gt;=90),AND($F78=1,成绩单!H78&gt;=85),AND($F78&gt;1,成绩单!H78&gt;=80)),0.5,0))</f>
        <v>0</v>
      </c>
      <c r="I78" s="18">
        <f>IF(OR(成绩单!I78="作弊",成绩单!I78="请假",成绩单!I78="旷考",成绩单!I78="休学"),0,IF(OR(AND($F78&lt;1,成绩单!I78&gt;=90),AND($F78=1,成绩单!I78&gt;=85),AND($F78&gt;1,成绩单!I78&gt;=80)),0.5,0))</f>
        <v>0</v>
      </c>
      <c r="J78" s="25">
        <f>IF(OR(成绩单!J78="作弊",成绩单!J78="请假",成绩单!J78="旷考",成绩单!J78="休学"),0,IF(OR(AND($F78&lt;1,成绩单!J78&gt;=80),AND($F78=1,成绩单!J78&gt;=77.5),AND($F78&gt;1,成绩单!J78&gt;=75)),3,0))</f>
        <v>0</v>
      </c>
      <c r="K78" s="25">
        <f>IF(OR(成绩单!K78="作弊",成绩单!K78="请假",成绩单!K78="旷考",成绩单!K78="休学"),0,IF(OR(AND($F78&lt;1,成绩单!K78&gt;=80),AND($F78=1,成绩单!K78&gt;=77.5),AND($F78&gt;1,成绩单!K78&gt;=75)),3,0))</f>
        <v>0</v>
      </c>
      <c r="L78" s="18">
        <f>IF(OR(成绩单!L78="作弊",成绩单!L78="请假",成绩单!L78="旷考",成绩单!L78="休学"),0,IF(OR(AND($F78&lt;1,成绩单!L78&gt;=90),AND($F78=1,成绩单!L78&gt;=85),AND($F78&gt;1,成绩单!L78&gt;=80)),0.5,0))</f>
        <v>0</v>
      </c>
      <c r="M78" s="18">
        <f>IF(OR(成绩单!M78="作弊",成绩单!M78="请假",成绩单!M78="旷考",成绩单!M78="休学"),0,IF(OR(AND($F78&lt;1,成绩单!M78&gt;=90),AND($F78=1,成绩单!M78&gt;=85),AND($F78&gt;1,成绩单!M78&gt;=80)),0.5,0))</f>
        <v>0</v>
      </c>
      <c r="N78" s="18">
        <f>IF(OR(成绩单!N78="作弊",成绩单!N78="请假",成绩单!N78="旷考",成绩单!N78="休学"),0,IF(OR(AND($F78&lt;1,成绩单!N78&gt;=90),AND($F78=1,成绩单!N78&gt;=85),AND($F78&gt;1,成绩单!N78&gt;=80)),0.5,0))</f>
        <v>0</v>
      </c>
      <c r="O78" s="18">
        <f>IF(OR(成绩单!O78="作弊",成绩单!O78="请假",成绩单!O78="旷考",成绩单!O78="休学"),0,IF(OR(AND($F78&lt;1,成绩单!O78&gt;=90),AND($F78=1,成绩单!O78&gt;=85),AND($F78&gt;1,成绩单!O78&gt;=80)),0.5,0))</f>
        <v>0</v>
      </c>
      <c r="P78" s="18">
        <f>IF(OR(成绩单!P78="作弊",成绩单!P78="请假",成绩单!P78="旷考",成绩单!P78="休学"),0,IF(OR(AND($F78&lt;1,成绩单!P78&gt;=90),AND($F78=1,成绩单!P78&gt;=85),AND($F78&gt;1,成绩单!P78&gt;=80)),0.5,0))</f>
        <v>0</v>
      </c>
      <c r="Q78" s="18">
        <f>IF(OR(成绩单!Q78="作弊",成绩单!Q78="请假",成绩单!Q78="旷考",成绩单!Q78="休学"),0,IF(OR(AND($F78&lt;1,成绩单!Q78&gt;=90),AND($F78=1,成绩单!Q78&gt;=85),AND($F78&gt;1,成绩单!Q78&gt;=80)),0.5,0))</f>
        <v>0</v>
      </c>
      <c r="R78" s="25">
        <f>IF(OR(成绩单!R78="作弊",成绩单!R78="请假",成绩单!R78="旷考",成绩单!R78="休学"),0,IF(OR(AND($F78&lt;1,成绩单!R78&gt;=82),AND($F78=1,成绩单!R78&gt;=80),AND($F78&gt;1,成绩单!R78&gt;=78)),3,0))</f>
        <v>0</v>
      </c>
      <c r="S78" s="25">
        <f>IF(OR(成绩单!S78="作弊",成绩单!S78="请假",成绩单!S78="旷考",成绩单!S78="休学"),0,IF(OR(AND($F78&lt;1,成绩单!S78&gt;=82),AND($F78=1,成绩单!S78&gt;=80),AND($F78&gt;1,成绩单!S78&gt;=78)),3,0))</f>
        <v>0</v>
      </c>
      <c r="T78" s="18">
        <f>IF(OR(成绩单!T78="作弊",成绩单!T78="请假",成绩单!T78="旷考",成绩单!T78="休学"),0,IF(OR(AND($F78&lt;1,成绩单!T78&gt;=90),AND($F78=1,成绩单!T78&gt;=85),AND($F78&gt;1,成绩单!T78&gt;=80)),0.5,0))</f>
        <v>0</v>
      </c>
      <c r="U78" s="18">
        <f>IF(OR(成绩单!U78="作弊",成绩单!U78="请假",成绩单!U78="旷考",成绩单!U78="休学"),0,IF(OR(AND($F78&lt;1,成绩单!U78&gt;=90),AND($F78=1,成绩单!U78&gt;=85),AND($F78&gt;1,成绩单!U78&gt;=80)),0.5,0))</f>
        <v>0</v>
      </c>
      <c r="V78" s="18">
        <f>IF(OR(成绩单!V78="作弊",成绩单!V78="请假",成绩单!V78="旷考",成绩单!V78="休学"),0,IF(OR(AND($F78&lt;1,成绩单!V78&gt;=90),AND($F78=1,成绩单!V78&gt;=85),AND($F78&gt;1,成绩单!V78&gt;=80)),0.5,0))</f>
        <v>0</v>
      </c>
      <c r="W78" s="18">
        <f>IF(OR(成绩单!W78="作弊",成绩单!W78="请假",成绩单!W78="旷考",成绩单!W78="休学"),0,IF(OR(AND($F78&lt;1,成绩单!W78&gt;=90),AND($F78=1,成绩单!W78&gt;=85),AND($F78&gt;1,成绩单!W78&gt;=80)),0.5,0))</f>
        <v>0</v>
      </c>
      <c r="X78" s="18">
        <f>IF(OR(成绩单!X78="作弊",成绩单!X78="请假",成绩单!X78="旷考",成绩单!X78="休学"),0,IF(OR(AND($F78&lt;1,成绩单!X78&gt;=90),AND($F78=1,成绩单!X78&gt;=85),AND($F78&gt;1,成绩单!X78&gt;=80)),0.5,0))</f>
        <v>0</v>
      </c>
      <c r="Y78" s="18">
        <f>IF(OR(成绩单!Y78="作弊",成绩单!Y78="请假",成绩单!Y78="旷考",成绩单!Y78="休学"),0,IF(OR(AND($F78&lt;1,成绩单!Y78&gt;=90),AND($F78=1,成绩单!Y78&gt;=85),AND($F78&gt;1,成绩单!Y78&gt;=80)),0.5,0))</f>
        <v>0</v>
      </c>
      <c r="Z78" s="18">
        <f>IF(OR(成绩单!Z78="作弊",成绩单!Z78="请假",成绩单!Z78="旷考",成绩单!Z78="休学"),0,IF(OR(AND($F78&lt;1,成绩单!Z78&gt;=90),AND($F78=1,成绩单!Z78&gt;=85),AND($F78&gt;1,成绩单!Z78&gt;=80)),0.5,0))</f>
        <v>0</v>
      </c>
      <c r="AA78" s="18">
        <f>IF(OR(成绩单!AA78="作弊",成绩单!AA78="请假",成绩单!AA78="旷考",成绩单!AA78="休学"),0,IF(OR(AND($F78&lt;1,成绩单!AA78&gt;=90),AND($F78=1,成绩单!AA78&gt;=85),AND($F78&gt;1,成绩单!AA78&gt;=80)),0.5,0))</f>
        <v>0</v>
      </c>
      <c r="AB78" s="25">
        <f>IF(OR(成绩单!AB78="作弊",成绩单!AB78="请假",成绩单!AB78="旷考",成绩单!AB78="休学"),0,IF(OR(AND($F78&lt;1,成绩单!AB78&gt;=85),AND($F78=1,成绩单!AB78&gt;=82),AND($F78&gt;1,成绩单!AB78&gt;=80)),3,0))</f>
        <v>0</v>
      </c>
      <c r="AC78" s="25">
        <f>IF(OR(成绩单!AC78="作弊",成绩单!AC78="请假",成绩单!AC78="旷考",成绩单!AC78="休学"),0,IF(OR(AND($F78&lt;1,成绩单!AC78&gt;=85),AND($F78=1,成绩单!AC78&gt;=82),AND($F78&gt;1,成绩单!AC78&gt;=80)),3,0))</f>
        <v>0</v>
      </c>
      <c r="AD78" s="18">
        <f>IF(OR(成绩单!AD78="作弊",成绩单!AD78="请假",成绩单!AD78="旷考",成绩单!AD78="休学"),0,IF(OR(AND($F78&lt;1,成绩单!AD78&gt;=90),AND($F78=1,成绩单!AD78&gt;=85),AND($F78&gt;1,成绩单!AD78&gt;=80)),0.5,0))</f>
        <v>0</v>
      </c>
      <c r="AE78" s="18">
        <f>IF(OR(成绩单!AE78="作弊",成绩单!AE78="请假",成绩单!AE78="旷考",成绩单!AE78="休学"),0,IF(OR(AND($F78&lt;1,成绩单!AE78&gt;=90),AND($F78=1,成绩单!AE78&gt;=85),AND($F78&gt;1,成绩单!AE78&gt;=80)),0.5,0))</f>
        <v>0</v>
      </c>
      <c r="AF78" s="18">
        <f>IF(OR(成绩单!AF78="作弊",成绩单!AF78="请假",成绩单!AF78="旷考",成绩单!AF78="休学"),0,IF(OR(AND($F78&lt;1,成绩单!AF78&gt;=90),AND($F78=1,成绩单!AF78&gt;=85),AND($F78&gt;1,成绩单!AF78&gt;=80)),0.5,0))</f>
        <v>0</v>
      </c>
      <c r="AG78" s="18">
        <f>IF(OR(成绩单!AG78="作弊",成绩单!AG78="请假",成绩单!AG78="旷考",成绩单!AG78="休学"),0,IF(OR(AND($F78&lt;1,成绩单!AG78&gt;=90),AND($F78=1,成绩单!AG78&gt;=85),AND($F78&gt;1,成绩单!AG78&gt;=80)),0.5,0))</f>
        <v>0</v>
      </c>
      <c r="AH78" s="18">
        <f>IF(OR(成绩单!AH78="作弊",成绩单!AH78="请假",成绩单!AH78="旷考",成绩单!AH78="休学"),0,IF(OR(AND($F78&lt;1,成绩单!AH78&gt;=90),AND($F78=1,成绩单!AH78&gt;=85),AND($F78&gt;1,成绩单!AH78&gt;=80)),0.5,0))</f>
        <v>0</v>
      </c>
      <c r="AI78" s="18">
        <f>IF(OR(成绩单!AI78="作弊",成绩单!AI78="请假",成绩单!AI78="旷考",成绩单!AI78="休学"),0,IF(OR(AND($F78&lt;1,成绩单!AI78&gt;=90),AND($F78=1,成绩单!AI78&gt;=85),AND($F78&gt;1,成绩单!AI78&gt;=80)),0.5,0))</f>
        <v>0</v>
      </c>
      <c r="AJ78" s="18">
        <f>IF(OR(成绩单!AJ78="作弊",成绩单!AJ78="请假",成绩单!AJ78="旷考",成绩单!AJ78="休学"),0,IF(OR(AND($F78&lt;1,成绩单!AJ78&gt;=90),AND($F78=1,成绩单!AJ78&gt;=85),AND($F78&gt;1,成绩单!AJ78&gt;=80)),0.5,0))</f>
        <v>0</v>
      </c>
      <c r="AK78" s="18">
        <f>IF(OR(成绩单!AK78="作弊",成绩单!AK78="请假",成绩单!AK78="旷考",成绩单!AK78="休学"),0,IF(OR(AND($F78&lt;1,成绩单!AK78&gt;=90),AND($F78=1,成绩单!AK78&gt;=85),AND($F78&gt;1,成绩单!AK78&gt;=80)),0.5,0))</f>
        <v>0</v>
      </c>
      <c r="AL78" s="18">
        <f>IF(OR(成绩单!AL78="作弊",成绩单!AL78="请假",成绩单!AL78="旷考",成绩单!AL78="休学"),0,IF(OR(AND($F78&lt;1,成绩单!AL78&gt;=90),AND($F78=1,成绩单!AL78&gt;=85),AND($F78&gt;1,成绩单!AL78&gt;=80)),0.5,0))</f>
        <v>0</v>
      </c>
      <c r="AM78" s="18">
        <f>IF(OR(成绩单!AM78="作弊",成绩单!AM78="请假",成绩单!AM78="旷考",成绩单!AM78="休学"),0,IF(OR(AND($F78&lt;1,成绩单!AM78&gt;=90),AND($F78=1,成绩单!AM78&gt;=85),AND($F78&gt;1,成绩单!AM78&gt;=80)),0.5,0))</f>
        <v>0</v>
      </c>
      <c r="AN78" s="18"/>
      <c r="AO78" s="18"/>
      <c r="AP78" s="18"/>
      <c r="AQ78" s="18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</row>
    <row r="79" ht="18.75" customHeight="1" spans="1:43">
      <c r="A79" s="17" t="s">
        <v>86</v>
      </c>
      <c r="B79" s="18"/>
      <c r="C79" s="18"/>
      <c r="D79" s="18">
        <f t="shared" si="9"/>
        <v>0</v>
      </c>
      <c r="E79" s="18">
        <f t="shared" si="10"/>
        <v>0</v>
      </c>
      <c r="F79" s="18">
        <f>成绩单!F79</f>
        <v>0</v>
      </c>
      <c r="G79" s="18">
        <f>成绩单!G79</f>
        <v>0</v>
      </c>
      <c r="H79" s="18">
        <f>IF(OR(成绩单!H79="作弊",成绩单!H79="请假",成绩单!H79="旷考",成绩单!H79="休学"),0,IF(OR(AND($F79&lt;1,成绩单!H79&gt;=90),AND($F79=1,成绩单!H79&gt;=85),AND($F79&gt;1,成绩单!H79&gt;=80)),0.5,0))</f>
        <v>0</v>
      </c>
      <c r="I79" s="18">
        <f>IF(OR(成绩单!I79="作弊",成绩单!I79="请假",成绩单!I79="旷考",成绩单!I79="休学"),0,IF(OR(AND($F79&lt;1,成绩单!I79&gt;=90),AND($F79=1,成绩单!I79&gt;=85),AND($F79&gt;1,成绩单!I79&gt;=80)),0.5,0))</f>
        <v>0</v>
      </c>
      <c r="J79" s="25">
        <f>IF(OR(成绩单!J79="作弊",成绩单!J79="请假",成绩单!J79="旷考",成绩单!J79="休学"),0,IF(OR(AND($F79&lt;1,成绩单!J79&gt;=80),AND($F79=1,成绩单!J79&gt;=77.5),AND($F79&gt;1,成绩单!J79&gt;=75)),3,0))</f>
        <v>0</v>
      </c>
      <c r="K79" s="25">
        <f>IF(OR(成绩单!K79="作弊",成绩单!K79="请假",成绩单!K79="旷考",成绩单!K79="休学"),0,IF(OR(AND($F79&lt;1,成绩单!K79&gt;=80),AND($F79=1,成绩单!K79&gt;=77.5),AND($F79&gt;1,成绩单!K79&gt;=75)),3,0))</f>
        <v>0</v>
      </c>
      <c r="L79" s="18">
        <f>IF(OR(成绩单!L79="作弊",成绩单!L79="请假",成绩单!L79="旷考",成绩单!L79="休学"),0,IF(OR(AND($F79&lt;1,成绩单!L79&gt;=90),AND($F79=1,成绩单!L79&gt;=85),AND($F79&gt;1,成绩单!L79&gt;=80)),0.5,0))</f>
        <v>0</v>
      </c>
      <c r="M79" s="18">
        <f>IF(OR(成绩单!M79="作弊",成绩单!M79="请假",成绩单!M79="旷考",成绩单!M79="休学"),0,IF(OR(AND($F79&lt;1,成绩单!M79&gt;=90),AND($F79=1,成绩单!M79&gt;=85),AND($F79&gt;1,成绩单!M79&gt;=80)),0.5,0))</f>
        <v>0</v>
      </c>
      <c r="N79" s="18">
        <f>IF(OR(成绩单!N79="作弊",成绩单!N79="请假",成绩单!N79="旷考",成绩单!N79="休学"),0,IF(OR(AND($F79&lt;1,成绩单!N79&gt;=90),AND($F79=1,成绩单!N79&gt;=85),AND($F79&gt;1,成绩单!N79&gt;=80)),0.5,0))</f>
        <v>0</v>
      </c>
      <c r="O79" s="18">
        <f>IF(OR(成绩单!O79="作弊",成绩单!O79="请假",成绩单!O79="旷考",成绩单!O79="休学"),0,IF(OR(AND($F79&lt;1,成绩单!O79&gt;=90),AND($F79=1,成绩单!O79&gt;=85),AND($F79&gt;1,成绩单!O79&gt;=80)),0.5,0))</f>
        <v>0</v>
      </c>
      <c r="P79" s="18">
        <f>IF(OR(成绩单!P79="作弊",成绩单!P79="请假",成绩单!P79="旷考",成绩单!P79="休学"),0,IF(OR(AND($F79&lt;1,成绩单!P79&gt;=90),AND($F79=1,成绩单!P79&gt;=85),AND($F79&gt;1,成绩单!P79&gt;=80)),0.5,0))</f>
        <v>0</v>
      </c>
      <c r="Q79" s="18">
        <f>IF(OR(成绩单!Q79="作弊",成绩单!Q79="请假",成绩单!Q79="旷考",成绩单!Q79="休学"),0,IF(OR(AND($F79&lt;1,成绩单!Q79&gt;=90),AND($F79=1,成绩单!Q79&gt;=85),AND($F79&gt;1,成绩单!Q79&gt;=80)),0.5,0))</f>
        <v>0</v>
      </c>
      <c r="R79" s="25">
        <f>IF(OR(成绩单!R79="作弊",成绩单!R79="请假",成绩单!R79="旷考",成绩单!R79="休学"),0,IF(OR(AND($F79&lt;1,成绩单!R79&gt;=82),AND($F79=1,成绩单!R79&gt;=80),AND($F79&gt;1,成绩单!R79&gt;=78)),3,0))</f>
        <v>0</v>
      </c>
      <c r="S79" s="25">
        <f>IF(OR(成绩单!S79="作弊",成绩单!S79="请假",成绩单!S79="旷考",成绩单!S79="休学"),0,IF(OR(AND($F79&lt;1,成绩单!S79&gt;=82),AND($F79=1,成绩单!S79&gt;=80),AND($F79&gt;1,成绩单!S79&gt;=78)),3,0))</f>
        <v>0</v>
      </c>
      <c r="T79" s="18">
        <f>IF(OR(成绩单!T79="作弊",成绩单!T79="请假",成绩单!T79="旷考",成绩单!T79="休学"),0,IF(OR(AND($F79&lt;1,成绩单!T79&gt;=90),AND($F79=1,成绩单!T79&gt;=85),AND($F79&gt;1,成绩单!T79&gt;=80)),0.5,0))</f>
        <v>0</v>
      </c>
      <c r="U79" s="18">
        <f>IF(OR(成绩单!U79="作弊",成绩单!U79="请假",成绩单!U79="旷考",成绩单!U79="休学"),0,IF(OR(AND($F79&lt;1,成绩单!U79&gt;=90),AND($F79=1,成绩单!U79&gt;=85),AND($F79&gt;1,成绩单!U79&gt;=80)),0.5,0))</f>
        <v>0</v>
      </c>
      <c r="V79" s="18">
        <f>IF(OR(成绩单!V79="作弊",成绩单!V79="请假",成绩单!V79="旷考",成绩单!V79="休学"),0,IF(OR(AND($F79&lt;1,成绩单!V79&gt;=90),AND($F79=1,成绩单!V79&gt;=85),AND($F79&gt;1,成绩单!V79&gt;=80)),0.5,0))</f>
        <v>0</v>
      </c>
      <c r="W79" s="18">
        <f>IF(OR(成绩单!W79="作弊",成绩单!W79="请假",成绩单!W79="旷考",成绩单!W79="休学"),0,IF(OR(AND($F79&lt;1,成绩单!W79&gt;=90),AND($F79=1,成绩单!W79&gt;=85),AND($F79&gt;1,成绩单!W79&gt;=80)),0.5,0))</f>
        <v>0</v>
      </c>
      <c r="X79" s="18">
        <f>IF(OR(成绩单!X79="作弊",成绩单!X79="请假",成绩单!X79="旷考",成绩单!X79="休学"),0,IF(OR(AND($F79&lt;1,成绩单!X79&gt;=90),AND($F79=1,成绩单!X79&gt;=85),AND($F79&gt;1,成绩单!X79&gt;=80)),0.5,0))</f>
        <v>0</v>
      </c>
      <c r="Y79" s="18">
        <f>IF(OR(成绩单!Y79="作弊",成绩单!Y79="请假",成绩单!Y79="旷考",成绩单!Y79="休学"),0,IF(OR(AND($F79&lt;1,成绩单!Y79&gt;=90),AND($F79=1,成绩单!Y79&gt;=85),AND($F79&gt;1,成绩单!Y79&gt;=80)),0.5,0))</f>
        <v>0</v>
      </c>
      <c r="Z79" s="18">
        <f>IF(OR(成绩单!Z79="作弊",成绩单!Z79="请假",成绩单!Z79="旷考",成绩单!Z79="休学"),0,IF(OR(AND($F79&lt;1,成绩单!Z79&gt;=90),AND($F79=1,成绩单!Z79&gt;=85),AND($F79&gt;1,成绩单!Z79&gt;=80)),0.5,0))</f>
        <v>0</v>
      </c>
      <c r="AA79" s="18">
        <f>IF(OR(成绩单!AA79="作弊",成绩单!AA79="请假",成绩单!AA79="旷考",成绩单!AA79="休学"),0,IF(OR(AND($F79&lt;1,成绩单!AA79&gt;=90),AND($F79=1,成绩单!AA79&gt;=85),AND($F79&gt;1,成绩单!AA79&gt;=80)),0.5,0))</f>
        <v>0</v>
      </c>
      <c r="AB79" s="25">
        <f>IF(OR(成绩单!AB79="作弊",成绩单!AB79="请假",成绩单!AB79="旷考",成绩单!AB79="休学"),0,IF(OR(AND($F79&lt;1,成绩单!AB79&gt;=85),AND($F79=1,成绩单!AB79&gt;=82),AND($F79&gt;1,成绩单!AB79&gt;=80)),3,0))</f>
        <v>0</v>
      </c>
      <c r="AC79" s="25">
        <f>IF(OR(成绩单!AC79="作弊",成绩单!AC79="请假",成绩单!AC79="旷考",成绩单!AC79="休学"),0,IF(OR(AND($F79&lt;1,成绩单!AC79&gt;=85),AND($F79=1,成绩单!AC79&gt;=82),AND($F79&gt;1,成绩单!AC79&gt;=80)),3,0))</f>
        <v>0</v>
      </c>
      <c r="AD79" s="18">
        <f>IF(OR(成绩单!AD79="作弊",成绩单!AD79="请假",成绩单!AD79="旷考",成绩单!AD79="休学"),0,IF(OR(AND($F79&lt;1,成绩单!AD79&gt;=90),AND($F79=1,成绩单!AD79&gt;=85),AND($F79&gt;1,成绩单!AD79&gt;=80)),0.5,0))</f>
        <v>0</v>
      </c>
      <c r="AE79" s="18">
        <f>IF(OR(成绩单!AE79="作弊",成绩单!AE79="请假",成绩单!AE79="旷考",成绩单!AE79="休学"),0,IF(OR(AND($F79&lt;1,成绩单!AE79&gt;=90),AND($F79=1,成绩单!AE79&gt;=85),AND($F79&gt;1,成绩单!AE79&gt;=80)),0.5,0))</f>
        <v>0</v>
      </c>
      <c r="AF79" s="18">
        <f>IF(OR(成绩单!AF79="作弊",成绩单!AF79="请假",成绩单!AF79="旷考",成绩单!AF79="休学"),0,IF(OR(AND($F79&lt;1,成绩单!AF79&gt;=90),AND($F79=1,成绩单!AF79&gt;=85),AND($F79&gt;1,成绩单!AF79&gt;=80)),0.5,0))</f>
        <v>0</v>
      </c>
      <c r="AG79" s="18">
        <f>IF(OR(成绩单!AG79="作弊",成绩单!AG79="请假",成绩单!AG79="旷考",成绩单!AG79="休学"),0,IF(OR(AND($F79&lt;1,成绩单!AG79&gt;=90),AND($F79=1,成绩单!AG79&gt;=85),AND($F79&gt;1,成绩单!AG79&gt;=80)),0.5,0))</f>
        <v>0</v>
      </c>
      <c r="AH79" s="18">
        <f>IF(OR(成绩单!AH79="作弊",成绩单!AH79="请假",成绩单!AH79="旷考",成绩单!AH79="休学"),0,IF(OR(AND($F79&lt;1,成绩单!AH79&gt;=90),AND($F79=1,成绩单!AH79&gt;=85),AND($F79&gt;1,成绩单!AH79&gt;=80)),0.5,0))</f>
        <v>0</v>
      </c>
      <c r="AI79" s="18">
        <f>IF(OR(成绩单!AI79="作弊",成绩单!AI79="请假",成绩单!AI79="旷考",成绩单!AI79="休学"),0,IF(OR(AND($F79&lt;1,成绩单!AI79&gt;=90),AND($F79=1,成绩单!AI79&gt;=85),AND($F79&gt;1,成绩单!AI79&gt;=80)),0.5,0))</f>
        <v>0</v>
      </c>
      <c r="AJ79" s="18">
        <f>IF(OR(成绩单!AJ79="作弊",成绩单!AJ79="请假",成绩单!AJ79="旷考",成绩单!AJ79="休学"),0,IF(OR(AND($F79&lt;1,成绩单!AJ79&gt;=90),AND($F79=1,成绩单!AJ79&gt;=85),AND($F79&gt;1,成绩单!AJ79&gt;=80)),0.5,0))</f>
        <v>0</v>
      </c>
      <c r="AK79" s="18">
        <f>IF(OR(成绩单!AK79="作弊",成绩单!AK79="请假",成绩单!AK79="旷考",成绩单!AK79="休学"),0,IF(OR(AND($F79&lt;1,成绩单!AK79&gt;=90),AND($F79=1,成绩单!AK79&gt;=85),AND($F79&gt;1,成绩单!AK79&gt;=80)),0.5,0))</f>
        <v>0</v>
      </c>
      <c r="AL79" s="18">
        <f>IF(OR(成绩单!AL79="作弊",成绩单!AL79="请假",成绩单!AL79="旷考",成绩单!AL79="休学"),0,IF(OR(AND($F79&lt;1,成绩单!AL79&gt;=90),AND($F79=1,成绩单!AL79&gt;=85),AND($F79&gt;1,成绩单!AL79&gt;=80)),0.5,0))</f>
        <v>0</v>
      </c>
      <c r="AM79" s="18">
        <f>IF(OR(成绩单!AM79="作弊",成绩单!AM79="请假",成绩单!AM79="旷考",成绩单!AM79="休学"),0,IF(OR(AND($F79&lt;1,成绩单!AM79&gt;=90),AND($F79=1,成绩单!AM79&gt;=85),AND($F79&gt;1,成绩单!AM79&gt;=80)),0.5,0))</f>
        <v>0</v>
      </c>
      <c r="AN79" s="18"/>
      <c r="AO79" s="18"/>
      <c r="AP79" s="30"/>
      <c r="AQ79" s="30"/>
    </row>
    <row r="80" ht="18.75" customHeight="1" spans="1:43">
      <c r="A80" s="17"/>
      <c r="B80" s="18"/>
      <c r="C80" s="18"/>
      <c r="D80" s="18">
        <f t="shared" si="9"/>
        <v>0</v>
      </c>
      <c r="E80" s="18">
        <f t="shared" si="10"/>
        <v>0</v>
      </c>
      <c r="F80" s="18">
        <f>成绩单!F80</f>
        <v>0</v>
      </c>
      <c r="G80" s="18">
        <f>成绩单!G80</f>
        <v>0</v>
      </c>
      <c r="H80" s="18">
        <f>IF(OR(成绩单!H80="作弊",成绩单!H80="请假",成绩单!H80="旷考",成绩单!H80="休学"),0,IF(OR(AND($F80&lt;1,成绩单!H80&gt;=90),AND($F80=1,成绩单!H80&gt;=85),AND($F80&gt;1,成绩单!H80&gt;=80)),0.5,0))</f>
        <v>0</v>
      </c>
      <c r="I80" s="18">
        <f>IF(OR(成绩单!I80="作弊",成绩单!I80="请假",成绩单!I80="旷考",成绩单!I80="休学"),0,IF(OR(AND($F80&lt;1,成绩单!I80&gt;=90),AND($F80=1,成绩单!I80&gt;=85),AND($F80&gt;1,成绩单!I80&gt;=80)),0.5,0))</f>
        <v>0</v>
      </c>
      <c r="J80" s="25">
        <f>IF(OR(成绩单!J80="作弊",成绩单!J80="请假",成绩单!J80="旷考",成绩单!J80="休学"),0,IF(OR(AND($F80&lt;1,成绩单!J80&gt;=80),AND($F80=1,成绩单!J80&gt;=77.5),AND($F80&gt;1,成绩单!J80&gt;=75)),3,0))</f>
        <v>0</v>
      </c>
      <c r="K80" s="25">
        <f>IF(OR(成绩单!K80="作弊",成绩单!K80="请假",成绩单!K80="旷考",成绩单!K80="休学"),0,IF(OR(AND($F80&lt;1,成绩单!K80&gt;=80),AND($F80=1,成绩单!K80&gt;=77.5),AND($F80&gt;1,成绩单!K80&gt;=75)),3,0))</f>
        <v>0</v>
      </c>
      <c r="L80" s="18">
        <f>IF(OR(成绩单!L80="作弊",成绩单!L80="请假",成绩单!L80="旷考",成绩单!L80="休学"),0,IF(OR(AND($F80&lt;1,成绩单!L80&gt;=90),AND($F80=1,成绩单!L80&gt;=85),AND($F80&gt;1,成绩单!L80&gt;=80)),0.5,0))</f>
        <v>0</v>
      </c>
      <c r="M80" s="18">
        <f>IF(OR(成绩单!M80="作弊",成绩单!M80="请假",成绩单!M80="旷考",成绩单!M80="休学"),0,IF(OR(AND($F80&lt;1,成绩单!M80&gt;=90),AND($F80=1,成绩单!M80&gt;=85),AND($F80&gt;1,成绩单!M80&gt;=80)),0.5,0))</f>
        <v>0</v>
      </c>
      <c r="N80" s="18">
        <f>IF(OR(成绩单!N80="作弊",成绩单!N80="请假",成绩单!N80="旷考",成绩单!N80="休学"),0,IF(OR(AND($F80&lt;1,成绩单!N80&gt;=90),AND($F80=1,成绩单!N80&gt;=85),AND($F80&gt;1,成绩单!N80&gt;=80)),0.5,0))</f>
        <v>0</v>
      </c>
      <c r="O80" s="18">
        <f>IF(OR(成绩单!O80="作弊",成绩单!O80="请假",成绩单!O80="旷考",成绩单!O80="休学"),0,IF(OR(AND($F80&lt;1,成绩单!O80&gt;=90),AND($F80=1,成绩单!O80&gt;=85),AND($F80&gt;1,成绩单!O80&gt;=80)),0.5,0))</f>
        <v>0</v>
      </c>
      <c r="P80" s="18">
        <f>IF(OR(成绩单!P80="作弊",成绩单!P80="请假",成绩单!P80="旷考",成绩单!P80="休学"),0,IF(OR(AND($F80&lt;1,成绩单!P80&gt;=90),AND($F80=1,成绩单!P80&gt;=85),AND($F80&gt;1,成绩单!P80&gt;=80)),0.5,0))</f>
        <v>0</v>
      </c>
      <c r="Q80" s="18">
        <f>IF(OR(成绩单!Q80="作弊",成绩单!Q80="请假",成绩单!Q80="旷考",成绩单!Q80="休学"),0,IF(OR(AND($F80&lt;1,成绩单!Q80&gt;=90),AND($F80=1,成绩单!Q80&gt;=85),AND($F80&gt;1,成绩单!Q80&gt;=80)),0.5,0))</f>
        <v>0</v>
      </c>
      <c r="R80" s="25">
        <f>IF(OR(成绩单!R80="作弊",成绩单!R80="请假",成绩单!R80="旷考",成绩单!R80="休学"),0,IF(OR(AND($F80&lt;1,成绩单!R80&gt;=82),AND($F80=1,成绩单!R80&gt;=80),AND($F80&gt;1,成绩单!R80&gt;=78)),3,0))</f>
        <v>0</v>
      </c>
      <c r="S80" s="25">
        <f>IF(OR(成绩单!S80="作弊",成绩单!S80="请假",成绩单!S80="旷考",成绩单!S80="休学"),0,IF(OR(AND($F80&lt;1,成绩单!S80&gt;=82),AND($F80=1,成绩单!S80&gt;=80),AND($F80&gt;1,成绩单!S80&gt;=78)),3,0))</f>
        <v>0</v>
      </c>
      <c r="T80" s="18">
        <f>IF(OR(成绩单!T80="作弊",成绩单!T80="请假",成绩单!T80="旷考",成绩单!T80="休学"),0,IF(OR(AND($F80&lt;1,成绩单!T80&gt;=90),AND($F80=1,成绩单!T80&gt;=85),AND($F80&gt;1,成绩单!T80&gt;=80)),0.5,0))</f>
        <v>0</v>
      </c>
      <c r="U80" s="18">
        <f>IF(OR(成绩单!U80="作弊",成绩单!U80="请假",成绩单!U80="旷考",成绩单!U80="休学"),0,IF(OR(AND($F80&lt;1,成绩单!U80&gt;=90),AND($F80=1,成绩单!U80&gt;=85),AND($F80&gt;1,成绩单!U80&gt;=80)),0.5,0))</f>
        <v>0</v>
      </c>
      <c r="V80" s="18">
        <f>IF(OR(成绩单!V80="作弊",成绩单!V80="请假",成绩单!V80="旷考",成绩单!V80="休学"),0,IF(OR(AND($F80&lt;1,成绩单!V80&gt;=90),AND($F80=1,成绩单!V80&gt;=85),AND($F80&gt;1,成绩单!V80&gt;=80)),0.5,0))</f>
        <v>0</v>
      </c>
      <c r="W80" s="18">
        <f>IF(OR(成绩单!W80="作弊",成绩单!W80="请假",成绩单!W80="旷考",成绩单!W80="休学"),0,IF(OR(AND($F80&lt;1,成绩单!W80&gt;=90),AND($F80=1,成绩单!W80&gt;=85),AND($F80&gt;1,成绩单!W80&gt;=80)),0.5,0))</f>
        <v>0</v>
      </c>
      <c r="X80" s="18">
        <f>IF(OR(成绩单!X80="作弊",成绩单!X80="请假",成绩单!X80="旷考",成绩单!X80="休学"),0,IF(OR(AND($F80&lt;1,成绩单!X80&gt;=90),AND($F80=1,成绩单!X80&gt;=85),AND($F80&gt;1,成绩单!X80&gt;=80)),0.5,0))</f>
        <v>0</v>
      </c>
      <c r="Y80" s="18">
        <f>IF(OR(成绩单!Y80="作弊",成绩单!Y80="请假",成绩单!Y80="旷考",成绩单!Y80="休学"),0,IF(OR(AND($F80&lt;1,成绩单!Y80&gt;=90),AND($F80=1,成绩单!Y80&gt;=85),AND($F80&gt;1,成绩单!Y80&gt;=80)),0.5,0))</f>
        <v>0</v>
      </c>
      <c r="Z80" s="18">
        <f>IF(OR(成绩单!Z80="作弊",成绩单!Z80="请假",成绩单!Z80="旷考",成绩单!Z80="休学"),0,IF(OR(AND($F80&lt;1,成绩单!Z80&gt;=90),AND($F80=1,成绩单!Z80&gt;=85),AND($F80&gt;1,成绩单!Z80&gt;=80)),0.5,0))</f>
        <v>0</v>
      </c>
      <c r="AA80" s="18">
        <f>IF(OR(成绩单!AA80="作弊",成绩单!AA80="请假",成绩单!AA80="旷考",成绩单!AA80="休学"),0,IF(OR(AND($F80&lt;1,成绩单!AA80&gt;=90),AND($F80=1,成绩单!AA80&gt;=85),AND($F80&gt;1,成绩单!AA80&gt;=80)),0.5,0))</f>
        <v>0</v>
      </c>
      <c r="AB80" s="25">
        <f>IF(OR(成绩单!AB80="作弊",成绩单!AB80="请假",成绩单!AB80="旷考",成绩单!AB80="休学"),0,IF(OR(AND($F80&lt;1,成绩单!AB80&gt;=85),AND($F80=1,成绩单!AB80&gt;=82),AND($F80&gt;1,成绩单!AB80&gt;=80)),3,0))</f>
        <v>0</v>
      </c>
      <c r="AC80" s="25">
        <f>IF(OR(成绩单!AC80="作弊",成绩单!AC80="请假",成绩单!AC80="旷考",成绩单!AC80="休学"),0,IF(OR(AND($F80&lt;1,成绩单!AC80&gt;=85),AND($F80=1,成绩单!AC80&gt;=82),AND($F80&gt;1,成绩单!AC80&gt;=80)),3,0))</f>
        <v>0</v>
      </c>
      <c r="AD80" s="18">
        <f>IF(OR(成绩单!AD80="作弊",成绩单!AD80="请假",成绩单!AD80="旷考",成绩单!AD80="休学"),0,IF(OR(AND($F80&lt;1,成绩单!AD80&gt;=90),AND($F80=1,成绩单!AD80&gt;=85),AND($F80&gt;1,成绩单!AD80&gt;=80)),0.5,0))</f>
        <v>0</v>
      </c>
      <c r="AE80" s="18">
        <f>IF(OR(成绩单!AE80="作弊",成绩单!AE80="请假",成绩单!AE80="旷考",成绩单!AE80="休学"),0,IF(OR(AND($F80&lt;1,成绩单!AE80&gt;=90),AND($F80=1,成绩单!AE80&gt;=85),AND($F80&gt;1,成绩单!AE80&gt;=80)),0.5,0))</f>
        <v>0</v>
      </c>
      <c r="AF80" s="18">
        <f>IF(OR(成绩单!AF80="作弊",成绩单!AF80="请假",成绩单!AF80="旷考",成绩单!AF80="休学"),0,IF(OR(AND($F80&lt;1,成绩单!AF80&gt;=90),AND($F80=1,成绩单!AF80&gt;=85),AND($F80&gt;1,成绩单!AF80&gt;=80)),0.5,0))</f>
        <v>0</v>
      </c>
      <c r="AG80" s="18">
        <f>IF(OR(成绩单!AG80="作弊",成绩单!AG80="请假",成绩单!AG80="旷考",成绩单!AG80="休学"),0,IF(OR(AND($F80&lt;1,成绩单!AG80&gt;=90),AND($F80=1,成绩单!AG80&gt;=85),AND($F80&gt;1,成绩单!AG80&gt;=80)),0.5,0))</f>
        <v>0</v>
      </c>
      <c r="AH80" s="18">
        <f>IF(OR(成绩单!AH80="作弊",成绩单!AH80="请假",成绩单!AH80="旷考",成绩单!AH80="休学"),0,IF(OR(AND($F80&lt;1,成绩单!AH80&gt;=90),AND($F80=1,成绩单!AH80&gt;=85),AND($F80&gt;1,成绩单!AH80&gt;=80)),0.5,0))</f>
        <v>0</v>
      </c>
      <c r="AI80" s="18">
        <f>IF(OR(成绩单!AI80="作弊",成绩单!AI80="请假",成绩单!AI80="旷考",成绩单!AI80="休学"),0,IF(OR(AND($F80&lt;1,成绩单!AI80&gt;=90),AND($F80=1,成绩单!AI80&gt;=85),AND($F80&gt;1,成绩单!AI80&gt;=80)),0.5,0))</f>
        <v>0</v>
      </c>
      <c r="AJ80" s="18">
        <f>IF(OR(成绩单!AJ80="作弊",成绩单!AJ80="请假",成绩单!AJ80="旷考",成绩单!AJ80="休学"),0,IF(OR(AND($F80&lt;1,成绩单!AJ80&gt;=90),AND($F80=1,成绩单!AJ80&gt;=85),AND($F80&gt;1,成绩单!AJ80&gt;=80)),0.5,0))</f>
        <v>0</v>
      </c>
      <c r="AK80" s="18">
        <f>IF(OR(成绩单!AK80="作弊",成绩单!AK80="请假",成绩单!AK80="旷考",成绩单!AK80="休学"),0,IF(OR(AND($F80&lt;1,成绩单!AK80&gt;=90),AND($F80=1,成绩单!AK80&gt;=85),AND($F80&gt;1,成绩单!AK80&gt;=80)),0.5,0))</f>
        <v>0</v>
      </c>
      <c r="AL80" s="18">
        <f>IF(OR(成绩单!AL80="作弊",成绩单!AL80="请假",成绩单!AL80="旷考",成绩单!AL80="休学"),0,IF(OR(AND($F80&lt;1,成绩单!AL80&gt;=90),AND($F80=1,成绩单!AL80&gt;=85),AND($F80&gt;1,成绩单!AL80&gt;=80)),0.5,0))</f>
        <v>0</v>
      </c>
      <c r="AM80" s="18">
        <f>IF(OR(成绩单!AM80="作弊",成绩单!AM80="请假",成绩单!AM80="旷考",成绩单!AM80="休学"),0,IF(OR(AND($F80&lt;1,成绩单!AM80&gt;=90),AND($F80=1,成绩单!AM80&gt;=85),AND($F80&gt;1,成绩单!AM80&gt;=80)),0.5,0))</f>
        <v>0</v>
      </c>
      <c r="AN80" s="18"/>
      <c r="AO80" s="18"/>
      <c r="AP80" s="30"/>
      <c r="AQ80" s="30"/>
    </row>
    <row r="81" ht="18.75" customHeight="1" spans="1:43">
      <c r="A81" s="17"/>
      <c r="B81" s="18"/>
      <c r="C81" s="18"/>
      <c r="D81" s="18">
        <f t="shared" si="9"/>
        <v>0</v>
      </c>
      <c r="E81" s="18">
        <f t="shared" si="10"/>
        <v>0</v>
      </c>
      <c r="F81" s="18">
        <f>成绩单!F81</f>
        <v>0</v>
      </c>
      <c r="G81" s="18">
        <f>成绩单!G81</f>
        <v>0</v>
      </c>
      <c r="H81" s="18">
        <f>IF(OR(成绩单!H81="作弊",成绩单!H81="请假",成绩单!H81="旷考",成绩单!H81="休学"),0,IF(OR(AND($F81&lt;1,成绩单!H81&gt;=90),AND($F81=1,成绩单!H81&gt;=85),AND($F81&gt;1,成绩单!H81&gt;=80)),0.5,0))</f>
        <v>0</v>
      </c>
      <c r="I81" s="18">
        <f>IF(OR(成绩单!I81="作弊",成绩单!I81="请假",成绩单!I81="旷考",成绩单!I81="休学"),0,IF(OR(AND($F81&lt;1,成绩单!I81&gt;=90),AND($F81=1,成绩单!I81&gt;=85),AND($F81&gt;1,成绩单!I81&gt;=80)),0.5,0))</f>
        <v>0</v>
      </c>
      <c r="J81" s="25">
        <f>IF(OR(成绩单!J81="作弊",成绩单!J81="请假",成绩单!J81="旷考",成绩单!J81="休学"),0,IF(OR(AND($F81&lt;1,成绩单!J81&gt;=80),AND($F81=1,成绩单!J81&gt;=77.5),AND($F81&gt;1,成绩单!J81&gt;=75)),3,0))</f>
        <v>0</v>
      </c>
      <c r="K81" s="25">
        <f>IF(OR(成绩单!K81="作弊",成绩单!K81="请假",成绩单!K81="旷考",成绩单!K81="休学"),0,IF(OR(AND($F81&lt;1,成绩单!K81&gt;=80),AND($F81=1,成绩单!K81&gt;=77.5),AND($F81&gt;1,成绩单!K81&gt;=75)),3,0))</f>
        <v>0</v>
      </c>
      <c r="L81" s="18">
        <f>IF(OR(成绩单!L81="作弊",成绩单!L81="请假",成绩单!L81="旷考",成绩单!L81="休学"),0,IF(OR(AND($F81&lt;1,成绩单!L81&gt;=90),AND($F81=1,成绩单!L81&gt;=85),AND($F81&gt;1,成绩单!L81&gt;=80)),0.5,0))</f>
        <v>0</v>
      </c>
      <c r="M81" s="18">
        <f>IF(OR(成绩单!M81="作弊",成绩单!M81="请假",成绩单!M81="旷考",成绩单!M81="休学"),0,IF(OR(AND($F81&lt;1,成绩单!M81&gt;=90),AND($F81=1,成绩单!M81&gt;=85),AND($F81&gt;1,成绩单!M81&gt;=80)),0.5,0))</f>
        <v>0</v>
      </c>
      <c r="N81" s="18">
        <f>IF(OR(成绩单!N81="作弊",成绩单!N81="请假",成绩单!N81="旷考",成绩单!N81="休学"),0,IF(OR(AND($F81&lt;1,成绩单!N81&gt;=90),AND($F81=1,成绩单!N81&gt;=85),AND($F81&gt;1,成绩单!N81&gt;=80)),0.5,0))</f>
        <v>0</v>
      </c>
      <c r="O81" s="18">
        <f>IF(OR(成绩单!O81="作弊",成绩单!O81="请假",成绩单!O81="旷考",成绩单!O81="休学"),0,IF(OR(AND($F81&lt;1,成绩单!O81&gt;=90),AND($F81=1,成绩单!O81&gt;=85),AND($F81&gt;1,成绩单!O81&gt;=80)),0.5,0))</f>
        <v>0</v>
      </c>
      <c r="P81" s="18">
        <f>IF(OR(成绩单!P81="作弊",成绩单!P81="请假",成绩单!P81="旷考",成绩单!P81="休学"),0,IF(OR(AND($F81&lt;1,成绩单!P81&gt;=90),AND($F81=1,成绩单!P81&gt;=85),AND($F81&gt;1,成绩单!P81&gt;=80)),0.5,0))</f>
        <v>0</v>
      </c>
      <c r="Q81" s="18">
        <f>IF(OR(成绩单!Q81="作弊",成绩单!Q81="请假",成绩单!Q81="旷考",成绩单!Q81="休学"),0,IF(OR(AND($F81&lt;1,成绩单!Q81&gt;=90),AND($F81=1,成绩单!Q81&gt;=85),AND($F81&gt;1,成绩单!Q81&gt;=80)),0.5,0))</f>
        <v>0</v>
      </c>
      <c r="R81" s="25">
        <f>IF(OR(成绩单!R81="作弊",成绩单!R81="请假",成绩单!R81="旷考",成绩单!R81="休学"),0,IF(OR(AND($F81&lt;1,成绩单!R81&gt;=82),AND($F81=1,成绩单!R81&gt;=80),AND($F81&gt;1,成绩单!R81&gt;=78)),3,0))</f>
        <v>0</v>
      </c>
      <c r="S81" s="25">
        <f>IF(OR(成绩单!S81="作弊",成绩单!S81="请假",成绩单!S81="旷考",成绩单!S81="休学"),0,IF(OR(AND($F81&lt;1,成绩单!S81&gt;=82),AND($F81=1,成绩单!S81&gt;=80),AND($F81&gt;1,成绩单!S81&gt;=78)),3,0))</f>
        <v>0</v>
      </c>
      <c r="T81" s="18">
        <f>IF(OR(成绩单!T81="作弊",成绩单!T81="请假",成绩单!T81="旷考",成绩单!T81="休学"),0,IF(OR(AND($F81&lt;1,成绩单!T81&gt;=90),AND($F81=1,成绩单!T81&gt;=85),AND($F81&gt;1,成绩单!T81&gt;=80)),0.5,0))</f>
        <v>0</v>
      </c>
      <c r="U81" s="18">
        <f>IF(OR(成绩单!U81="作弊",成绩单!U81="请假",成绩单!U81="旷考",成绩单!U81="休学"),0,IF(OR(AND($F81&lt;1,成绩单!U81&gt;=90),AND($F81=1,成绩单!U81&gt;=85),AND($F81&gt;1,成绩单!U81&gt;=80)),0.5,0))</f>
        <v>0</v>
      </c>
      <c r="V81" s="18">
        <f>IF(OR(成绩单!V81="作弊",成绩单!V81="请假",成绩单!V81="旷考",成绩单!V81="休学"),0,IF(OR(AND($F81&lt;1,成绩单!V81&gt;=90),AND($F81=1,成绩单!V81&gt;=85),AND($F81&gt;1,成绩单!V81&gt;=80)),0.5,0))</f>
        <v>0</v>
      </c>
      <c r="W81" s="18">
        <f>IF(OR(成绩单!W81="作弊",成绩单!W81="请假",成绩单!W81="旷考",成绩单!W81="休学"),0,IF(OR(AND($F81&lt;1,成绩单!W81&gt;=90),AND($F81=1,成绩单!W81&gt;=85),AND($F81&gt;1,成绩单!W81&gt;=80)),0.5,0))</f>
        <v>0</v>
      </c>
      <c r="X81" s="18">
        <f>IF(OR(成绩单!X81="作弊",成绩单!X81="请假",成绩单!X81="旷考",成绩单!X81="休学"),0,IF(OR(AND($F81&lt;1,成绩单!X81&gt;=90),AND($F81=1,成绩单!X81&gt;=85),AND($F81&gt;1,成绩单!X81&gt;=80)),0.5,0))</f>
        <v>0</v>
      </c>
      <c r="Y81" s="18">
        <f>IF(OR(成绩单!Y81="作弊",成绩单!Y81="请假",成绩单!Y81="旷考",成绩单!Y81="休学"),0,IF(OR(AND($F81&lt;1,成绩单!Y81&gt;=90),AND($F81=1,成绩单!Y81&gt;=85),AND($F81&gt;1,成绩单!Y81&gt;=80)),0.5,0))</f>
        <v>0</v>
      </c>
      <c r="Z81" s="18">
        <f>IF(OR(成绩单!Z81="作弊",成绩单!Z81="请假",成绩单!Z81="旷考",成绩单!Z81="休学"),0,IF(OR(AND($F81&lt;1,成绩单!Z81&gt;=90),AND($F81=1,成绩单!Z81&gt;=85),AND($F81&gt;1,成绩单!Z81&gt;=80)),0.5,0))</f>
        <v>0</v>
      </c>
      <c r="AA81" s="18">
        <f>IF(OR(成绩单!AA81="作弊",成绩单!AA81="请假",成绩单!AA81="旷考",成绩单!AA81="休学"),0,IF(OR(AND($F81&lt;1,成绩单!AA81&gt;=90),AND($F81=1,成绩单!AA81&gt;=85),AND($F81&gt;1,成绩单!AA81&gt;=80)),0.5,0))</f>
        <v>0</v>
      </c>
      <c r="AB81" s="25">
        <f>IF(OR(成绩单!AB81="作弊",成绩单!AB81="请假",成绩单!AB81="旷考",成绩单!AB81="休学"),0,IF(OR(AND($F81&lt;1,成绩单!AB81&gt;=85),AND($F81=1,成绩单!AB81&gt;=82),AND($F81&gt;1,成绩单!AB81&gt;=80)),3,0))</f>
        <v>0</v>
      </c>
      <c r="AC81" s="25">
        <f>IF(OR(成绩单!AC81="作弊",成绩单!AC81="请假",成绩单!AC81="旷考",成绩单!AC81="休学"),0,IF(OR(AND($F81&lt;1,成绩单!AC81&gt;=85),AND($F81=1,成绩单!AC81&gt;=82),AND($F81&gt;1,成绩单!AC81&gt;=80)),3,0))</f>
        <v>0</v>
      </c>
      <c r="AD81" s="18">
        <f>IF(OR(成绩单!AD81="作弊",成绩单!AD81="请假",成绩单!AD81="旷考",成绩单!AD81="休学"),0,IF(OR(AND($F81&lt;1,成绩单!AD81&gt;=90),AND($F81=1,成绩单!AD81&gt;=85),AND($F81&gt;1,成绩单!AD81&gt;=80)),0.5,0))</f>
        <v>0</v>
      </c>
      <c r="AE81" s="18">
        <f>IF(OR(成绩单!AE81="作弊",成绩单!AE81="请假",成绩单!AE81="旷考",成绩单!AE81="休学"),0,IF(OR(AND($F81&lt;1,成绩单!AE81&gt;=90),AND($F81=1,成绩单!AE81&gt;=85),AND($F81&gt;1,成绩单!AE81&gt;=80)),0.5,0))</f>
        <v>0</v>
      </c>
      <c r="AF81" s="18">
        <f>IF(OR(成绩单!AF81="作弊",成绩单!AF81="请假",成绩单!AF81="旷考",成绩单!AF81="休学"),0,IF(OR(AND($F81&lt;1,成绩单!AF81&gt;=90),AND($F81=1,成绩单!AF81&gt;=85),AND($F81&gt;1,成绩单!AF81&gt;=80)),0.5,0))</f>
        <v>0</v>
      </c>
      <c r="AG81" s="18">
        <f>IF(OR(成绩单!AG81="作弊",成绩单!AG81="请假",成绩单!AG81="旷考",成绩单!AG81="休学"),0,IF(OR(AND($F81&lt;1,成绩单!AG81&gt;=90),AND($F81=1,成绩单!AG81&gt;=85),AND($F81&gt;1,成绩单!AG81&gt;=80)),0.5,0))</f>
        <v>0</v>
      </c>
      <c r="AH81" s="18">
        <f>IF(OR(成绩单!AH81="作弊",成绩单!AH81="请假",成绩单!AH81="旷考",成绩单!AH81="休学"),0,IF(OR(AND($F81&lt;1,成绩单!AH81&gt;=90),AND($F81=1,成绩单!AH81&gt;=85),AND($F81&gt;1,成绩单!AH81&gt;=80)),0.5,0))</f>
        <v>0</v>
      </c>
      <c r="AI81" s="18">
        <f>IF(OR(成绩单!AI81="作弊",成绩单!AI81="请假",成绩单!AI81="旷考",成绩单!AI81="休学"),0,IF(OR(AND($F81&lt;1,成绩单!AI81&gt;=90),AND($F81=1,成绩单!AI81&gt;=85),AND($F81&gt;1,成绩单!AI81&gt;=80)),0.5,0))</f>
        <v>0</v>
      </c>
      <c r="AJ81" s="18">
        <f>IF(OR(成绩单!AJ81="作弊",成绩单!AJ81="请假",成绩单!AJ81="旷考",成绩单!AJ81="休学"),0,IF(OR(AND($F81&lt;1,成绩单!AJ81&gt;=90),AND($F81=1,成绩单!AJ81&gt;=85),AND($F81&gt;1,成绩单!AJ81&gt;=80)),0.5,0))</f>
        <v>0</v>
      </c>
      <c r="AK81" s="18">
        <f>IF(OR(成绩单!AK81="作弊",成绩单!AK81="请假",成绩单!AK81="旷考",成绩单!AK81="休学"),0,IF(OR(AND($F81&lt;1,成绩单!AK81&gt;=90),AND($F81=1,成绩单!AK81&gt;=85),AND($F81&gt;1,成绩单!AK81&gt;=80)),0.5,0))</f>
        <v>0</v>
      </c>
      <c r="AL81" s="18">
        <f>IF(OR(成绩单!AL81="作弊",成绩单!AL81="请假",成绩单!AL81="旷考",成绩单!AL81="休学"),0,IF(OR(AND($F81&lt;1,成绩单!AL81&gt;=90),AND($F81=1,成绩单!AL81&gt;=85),AND($F81&gt;1,成绩单!AL81&gt;=80)),0.5,0))</f>
        <v>0</v>
      </c>
      <c r="AM81" s="18">
        <f>IF(OR(成绩单!AM81="作弊",成绩单!AM81="请假",成绩单!AM81="旷考",成绩单!AM81="休学"),0,IF(OR(AND($F81&lt;1,成绩单!AM81&gt;=90),AND($F81=1,成绩单!AM81&gt;=85),AND($F81&gt;1,成绩单!AM81&gt;=80)),0.5,0))</f>
        <v>0</v>
      </c>
      <c r="AN81" s="18"/>
      <c r="AO81" s="18"/>
      <c r="AP81" s="30"/>
      <c r="AQ81" s="30"/>
    </row>
    <row r="82" ht="18.75" customHeight="1" spans="1:43">
      <c r="A82" s="17"/>
      <c r="B82" s="18"/>
      <c r="C82" s="18"/>
      <c r="D82" s="18">
        <f t="shared" si="9"/>
        <v>0</v>
      </c>
      <c r="E82" s="18">
        <f t="shared" si="10"/>
        <v>0</v>
      </c>
      <c r="F82" s="18">
        <f>成绩单!F82</f>
        <v>0</v>
      </c>
      <c r="G82" s="18">
        <f>成绩单!G82</f>
        <v>0</v>
      </c>
      <c r="H82" s="18">
        <f>IF(OR(成绩单!H82="作弊",成绩单!H82="请假",成绩单!H82="旷考",成绩单!H82="休学"),0,IF(OR(AND($F82&lt;1,成绩单!H82&gt;=90),AND($F82=1,成绩单!H82&gt;=85),AND($F82&gt;1,成绩单!H82&gt;=80)),0.5,0))</f>
        <v>0</v>
      </c>
      <c r="I82" s="18">
        <f>IF(OR(成绩单!I82="作弊",成绩单!I82="请假",成绩单!I82="旷考",成绩单!I82="休学"),0,IF(OR(AND($F82&lt;1,成绩单!I82&gt;=90),AND($F82=1,成绩单!I82&gt;=85),AND($F82&gt;1,成绩单!I82&gt;=80)),0.5,0))</f>
        <v>0</v>
      </c>
      <c r="J82" s="25">
        <f>IF(OR(成绩单!J82="作弊",成绩单!J82="请假",成绩单!J82="旷考",成绩单!J82="休学"),0,IF(OR(AND($F82&lt;1,成绩单!J82&gt;=80),AND($F82=1,成绩单!J82&gt;=77.5),AND($F82&gt;1,成绩单!J82&gt;=75)),3,0))</f>
        <v>0</v>
      </c>
      <c r="K82" s="25">
        <f>IF(OR(成绩单!K82="作弊",成绩单!K82="请假",成绩单!K82="旷考",成绩单!K82="休学"),0,IF(OR(AND($F82&lt;1,成绩单!K82&gt;=80),AND($F82=1,成绩单!K82&gt;=77.5),AND($F82&gt;1,成绩单!K82&gt;=75)),3,0))</f>
        <v>0</v>
      </c>
      <c r="L82" s="18">
        <f>IF(OR(成绩单!L82="作弊",成绩单!L82="请假",成绩单!L82="旷考",成绩单!L82="休学"),0,IF(OR(AND($F82&lt;1,成绩单!L82&gt;=90),AND($F82=1,成绩单!L82&gt;=85),AND($F82&gt;1,成绩单!L82&gt;=80)),0.5,0))</f>
        <v>0</v>
      </c>
      <c r="M82" s="18">
        <f>IF(OR(成绩单!M82="作弊",成绩单!M82="请假",成绩单!M82="旷考",成绩单!M82="休学"),0,IF(OR(AND($F82&lt;1,成绩单!M82&gt;=90),AND($F82=1,成绩单!M82&gt;=85),AND($F82&gt;1,成绩单!M82&gt;=80)),0.5,0))</f>
        <v>0</v>
      </c>
      <c r="N82" s="18">
        <f>IF(OR(成绩单!N82="作弊",成绩单!N82="请假",成绩单!N82="旷考",成绩单!N82="休学"),0,IF(OR(AND($F82&lt;1,成绩单!N82&gt;=90),AND($F82=1,成绩单!N82&gt;=85),AND($F82&gt;1,成绩单!N82&gt;=80)),0.5,0))</f>
        <v>0</v>
      </c>
      <c r="O82" s="18">
        <f>IF(OR(成绩单!O82="作弊",成绩单!O82="请假",成绩单!O82="旷考",成绩单!O82="休学"),0,IF(OR(AND($F82&lt;1,成绩单!O82&gt;=90),AND($F82=1,成绩单!O82&gt;=85),AND($F82&gt;1,成绩单!O82&gt;=80)),0.5,0))</f>
        <v>0</v>
      </c>
      <c r="P82" s="18">
        <f>IF(OR(成绩单!P82="作弊",成绩单!P82="请假",成绩单!P82="旷考",成绩单!P82="休学"),0,IF(OR(AND($F82&lt;1,成绩单!P82&gt;=90),AND($F82=1,成绩单!P82&gt;=85),AND($F82&gt;1,成绩单!P82&gt;=80)),0.5,0))</f>
        <v>0</v>
      </c>
      <c r="Q82" s="18">
        <f>IF(OR(成绩单!Q82="作弊",成绩单!Q82="请假",成绩单!Q82="旷考",成绩单!Q82="休学"),0,IF(OR(AND($F82&lt;1,成绩单!Q82&gt;=90),AND($F82=1,成绩单!Q82&gt;=85),AND($F82&gt;1,成绩单!Q82&gt;=80)),0.5,0))</f>
        <v>0</v>
      </c>
      <c r="R82" s="25">
        <f>IF(OR(成绩单!R82="作弊",成绩单!R82="请假",成绩单!R82="旷考",成绩单!R82="休学"),0,IF(OR(AND($F82&lt;1,成绩单!R82&gt;=82),AND($F82=1,成绩单!R82&gt;=80),AND($F82&gt;1,成绩单!R82&gt;=78)),3,0))</f>
        <v>0</v>
      </c>
      <c r="S82" s="25">
        <f>IF(OR(成绩单!S82="作弊",成绩单!S82="请假",成绩单!S82="旷考",成绩单!S82="休学"),0,IF(OR(AND($F82&lt;1,成绩单!S82&gt;=82),AND($F82=1,成绩单!S82&gt;=80),AND($F82&gt;1,成绩单!S82&gt;=78)),3,0))</f>
        <v>0</v>
      </c>
      <c r="T82" s="18">
        <f>IF(OR(成绩单!T82="作弊",成绩单!T82="请假",成绩单!T82="旷考",成绩单!T82="休学"),0,IF(OR(AND($F82&lt;1,成绩单!T82&gt;=90),AND($F82=1,成绩单!T82&gt;=85),AND($F82&gt;1,成绩单!T82&gt;=80)),0.5,0))</f>
        <v>0</v>
      </c>
      <c r="U82" s="18">
        <f>IF(OR(成绩单!U82="作弊",成绩单!U82="请假",成绩单!U82="旷考",成绩单!U82="休学"),0,IF(OR(AND($F82&lt;1,成绩单!U82&gt;=90),AND($F82=1,成绩单!U82&gt;=85),AND($F82&gt;1,成绩单!U82&gt;=80)),0.5,0))</f>
        <v>0</v>
      </c>
      <c r="V82" s="18">
        <f>IF(OR(成绩单!V82="作弊",成绩单!V82="请假",成绩单!V82="旷考",成绩单!V82="休学"),0,IF(OR(AND($F82&lt;1,成绩单!V82&gt;=90),AND($F82=1,成绩单!V82&gt;=85),AND($F82&gt;1,成绩单!V82&gt;=80)),0.5,0))</f>
        <v>0</v>
      </c>
      <c r="W82" s="18">
        <f>IF(OR(成绩单!W82="作弊",成绩单!W82="请假",成绩单!W82="旷考",成绩单!W82="休学"),0,IF(OR(AND($F82&lt;1,成绩单!W82&gt;=90),AND($F82=1,成绩单!W82&gt;=85),AND($F82&gt;1,成绩单!W82&gt;=80)),0.5,0))</f>
        <v>0</v>
      </c>
      <c r="X82" s="18">
        <f>IF(OR(成绩单!X82="作弊",成绩单!X82="请假",成绩单!X82="旷考",成绩单!X82="休学"),0,IF(OR(AND($F82&lt;1,成绩单!X82&gt;=90),AND($F82=1,成绩单!X82&gt;=85),AND($F82&gt;1,成绩单!X82&gt;=80)),0.5,0))</f>
        <v>0</v>
      </c>
      <c r="Y82" s="18">
        <f>IF(OR(成绩单!Y82="作弊",成绩单!Y82="请假",成绩单!Y82="旷考",成绩单!Y82="休学"),0,IF(OR(AND($F82&lt;1,成绩单!Y82&gt;=90),AND($F82=1,成绩单!Y82&gt;=85),AND($F82&gt;1,成绩单!Y82&gt;=80)),0.5,0))</f>
        <v>0</v>
      </c>
      <c r="Z82" s="18">
        <f>IF(OR(成绩单!Z82="作弊",成绩单!Z82="请假",成绩单!Z82="旷考",成绩单!Z82="休学"),0,IF(OR(AND($F82&lt;1,成绩单!Z82&gt;=90),AND($F82=1,成绩单!Z82&gt;=85),AND($F82&gt;1,成绩单!Z82&gt;=80)),0.5,0))</f>
        <v>0</v>
      </c>
      <c r="AA82" s="18">
        <f>IF(OR(成绩单!AA82="作弊",成绩单!AA82="请假",成绩单!AA82="旷考",成绩单!AA82="休学"),0,IF(OR(AND($F82&lt;1,成绩单!AA82&gt;=90),AND($F82=1,成绩单!AA82&gt;=85),AND($F82&gt;1,成绩单!AA82&gt;=80)),0.5,0))</f>
        <v>0</v>
      </c>
      <c r="AB82" s="25">
        <f>IF(OR(成绩单!AB82="作弊",成绩单!AB82="请假",成绩单!AB82="旷考",成绩单!AB82="休学"),0,IF(OR(AND($F82&lt;1,成绩单!AB82&gt;=85),AND($F82=1,成绩单!AB82&gt;=82),AND($F82&gt;1,成绩单!AB82&gt;=80)),3,0))</f>
        <v>0</v>
      </c>
      <c r="AC82" s="25">
        <f>IF(OR(成绩单!AC82="作弊",成绩单!AC82="请假",成绩单!AC82="旷考",成绩单!AC82="休学"),0,IF(OR(AND($F82&lt;1,成绩单!AC82&gt;=85),AND($F82=1,成绩单!AC82&gt;=82),AND($F82&gt;1,成绩单!AC82&gt;=80)),3,0))</f>
        <v>0</v>
      </c>
      <c r="AD82" s="18">
        <f>IF(OR(成绩单!AD82="作弊",成绩单!AD82="请假",成绩单!AD82="旷考",成绩单!AD82="休学"),0,IF(OR(AND($F82&lt;1,成绩单!AD82&gt;=90),AND($F82=1,成绩单!AD82&gt;=85),AND($F82&gt;1,成绩单!AD82&gt;=80)),0.5,0))</f>
        <v>0</v>
      </c>
      <c r="AE82" s="18">
        <f>IF(OR(成绩单!AE82="作弊",成绩单!AE82="请假",成绩单!AE82="旷考",成绩单!AE82="休学"),0,IF(OR(AND($F82&lt;1,成绩单!AE82&gt;=90),AND($F82=1,成绩单!AE82&gt;=85),AND($F82&gt;1,成绩单!AE82&gt;=80)),0.5,0))</f>
        <v>0</v>
      </c>
      <c r="AF82" s="18">
        <f>IF(OR(成绩单!AF82="作弊",成绩单!AF82="请假",成绩单!AF82="旷考",成绩单!AF82="休学"),0,IF(OR(AND($F82&lt;1,成绩单!AF82&gt;=90),AND($F82=1,成绩单!AF82&gt;=85),AND($F82&gt;1,成绩单!AF82&gt;=80)),0.5,0))</f>
        <v>0</v>
      </c>
      <c r="AG82" s="18">
        <f>IF(OR(成绩单!AG82="作弊",成绩单!AG82="请假",成绩单!AG82="旷考",成绩单!AG82="休学"),0,IF(OR(AND($F82&lt;1,成绩单!AG82&gt;=90),AND($F82=1,成绩单!AG82&gt;=85),AND($F82&gt;1,成绩单!AG82&gt;=80)),0.5,0))</f>
        <v>0</v>
      </c>
      <c r="AH82" s="18">
        <f>IF(OR(成绩单!AH82="作弊",成绩单!AH82="请假",成绩单!AH82="旷考",成绩单!AH82="休学"),0,IF(OR(AND($F82&lt;1,成绩单!AH82&gt;=90),AND($F82=1,成绩单!AH82&gt;=85),AND($F82&gt;1,成绩单!AH82&gt;=80)),0.5,0))</f>
        <v>0</v>
      </c>
      <c r="AI82" s="18">
        <f>IF(OR(成绩单!AI82="作弊",成绩单!AI82="请假",成绩单!AI82="旷考",成绩单!AI82="休学"),0,IF(OR(AND($F82&lt;1,成绩单!AI82&gt;=90),AND($F82=1,成绩单!AI82&gt;=85),AND($F82&gt;1,成绩单!AI82&gt;=80)),0.5,0))</f>
        <v>0</v>
      </c>
      <c r="AJ82" s="18">
        <f>IF(OR(成绩单!AJ82="作弊",成绩单!AJ82="请假",成绩单!AJ82="旷考",成绩单!AJ82="休学"),0,IF(OR(AND($F82&lt;1,成绩单!AJ82&gt;=90),AND($F82=1,成绩单!AJ82&gt;=85),AND($F82&gt;1,成绩单!AJ82&gt;=80)),0.5,0))</f>
        <v>0</v>
      </c>
      <c r="AK82" s="18">
        <f>IF(OR(成绩单!AK82="作弊",成绩单!AK82="请假",成绩单!AK82="旷考",成绩单!AK82="休学"),0,IF(OR(AND($F82&lt;1,成绩单!AK82&gt;=90),AND($F82=1,成绩单!AK82&gt;=85),AND($F82&gt;1,成绩单!AK82&gt;=80)),0.5,0))</f>
        <v>0</v>
      </c>
      <c r="AL82" s="18">
        <f>IF(OR(成绩单!AL82="作弊",成绩单!AL82="请假",成绩单!AL82="旷考",成绩单!AL82="休学"),0,IF(OR(AND($F82&lt;1,成绩单!AL82&gt;=90),AND($F82=1,成绩单!AL82&gt;=85),AND($F82&gt;1,成绩单!AL82&gt;=80)),0.5,0))</f>
        <v>0</v>
      </c>
      <c r="AM82" s="18">
        <f>IF(OR(成绩单!AM82="作弊",成绩单!AM82="请假",成绩单!AM82="旷考",成绩单!AM82="休学"),0,IF(OR(AND($F82&lt;1,成绩单!AM82&gt;=90),AND($F82=1,成绩单!AM82&gt;=85),AND($F82&gt;1,成绩单!AM82&gt;=80)),0.5,0))</f>
        <v>0</v>
      </c>
      <c r="AN82" s="18"/>
      <c r="AO82" s="18"/>
      <c r="AP82" s="30"/>
      <c r="AQ82" s="30"/>
    </row>
    <row r="83" ht="18.75" customHeight="1" spans="1:43">
      <c r="A83" s="17"/>
      <c r="B83" s="18"/>
      <c r="C83" s="18"/>
      <c r="D83" s="18">
        <f t="shared" si="9"/>
        <v>0</v>
      </c>
      <c r="E83" s="18">
        <f t="shared" si="10"/>
        <v>0</v>
      </c>
      <c r="F83" s="18">
        <f>成绩单!F83</f>
        <v>0</v>
      </c>
      <c r="G83" s="18">
        <f>成绩单!G83</f>
        <v>0</v>
      </c>
      <c r="H83" s="18">
        <f>IF(OR(成绩单!H83="作弊",成绩单!H83="请假",成绩单!H83="旷考",成绩单!H83="休学"),0,IF(OR(AND($F83&lt;1,成绩单!H83&gt;=90),AND($F83=1,成绩单!H83&gt;=85),AND($F83&gt;1,成绩单!H83&gt;=80)),0.5,0))</f>
        <v>0</v>
      </c>
      <c r="I83" s="18">
        <f>IF(OR(成绩单!I83="作弊",成绩单!I83="请假",成绩单!I83="旷考",成绩单!I83="休学"),0,IF(OR(AND($F83&lt;1,成绩单!I83&gt;=90),AND($F83=1,成绩单!I83&gt;=85),AND($F83&gt;1,成绩单!I83&gt;=80)),0.5,0))</f>
        <v>0</v>
      </c>
      <c r="J83" s="25">
        <f>IF(OR(成绩单!J83="作弊",成绩单!J83="请假",成绩单!J83="旷考",成绩单!J83="休学"),0,IF(OR(AND($F83&lt;1,成绩单!J83&gt;=80),AND($F83=1,成绩单!J83&gt;=77.5),AND($F83&gt;1,成绩单!J83&gt;=75)),3,0))</f>
        <v>0</v>
      </c>
      <c r="K83" s="25">
        <f>IF(OR(成绩单!K83="作弊",成绩单!K83="请假",成绩单!K83="旷考",成绩单!K83="休学"),0,IF(OR(AND($F83&lt;1,成绩单!K83&gt;=80),AND($F83=1,成绩单!K83&gt;=77.5),AND($F83&gt;1,成绩单!K83&gt;=75)),3,0))</f>
        <v>0</v>
      </c>
      <c r="L83" s="18">
        <f>IF(OR(成绩单!L83="作弊",成绩单!L83="请假",成绩单!L83="旷考",成绩单!L83="休学"),0,IF(OR(AND($F83&lt;1,成绩单!L83&gt;=90),AND($F83=1,成绩单!L83&gt;=85),AND($F83&gt;1,成绩单!L83&gt;=80)),0.5,0))</f>
        <v>0</v>
      </c>
      <c r="M83" s="18">
        <f>IF(OR(成绩单!M83="作弊",成绩单!M83="请假",成绩单!M83="旷考",成绩单!M83="休学"),0,IF(OR(AND($F83&lt;1,成绩单!M83&gt;=90),AND($F83=1,成绩单!M83&gt;=85),AND($F83&gt;1,成绩单!M83&gt;=80)),0.5,0))</f>
        <v>0</v>
      </c>
      <c r="N83" s="18">
        <f>IF(OR(成绩单!N83="作弊",成绩单!N83="请假",成绩单!N83="旷考",成绩单!N83="休学"),0,IF(OR(AND($F83&lt;1,成绩单!N83&gt;=90),AND($F83=1,成绩单!N83&gt;=85),AND($F83&gt;1,成绩单!N83&gt;=80)),0.5,0))</f>
        <v>0</v>
      </c>
      <c r="O83" s="18">
        <f>IF(OR(成绩单!O83="作弊",成绩单!O83="请假",成绩单!O83="旷考",成绩单!O83="休学"),0,IF(OR(AND($F83&lt;1,成绩单!O83&gt;=90),AND($F83=1,成绩单!O83&gt;=85),AND($F83&gt;1,成绩单!O83&gt;=80)),0.5,0))</f>
        <v>0</v>
      </c>
      <c r="P83" s="18">
        <f>IF(OR(成绩单!P83="作弊",成绩单!P83="请假",成绩单!P83="旷考",成绩单!P83="休学"),0,IF(OR(AND($F83&lt;1,成绩单!P83&gt;=90),AND($F83=1,成绩单!P83&gt;=85),AND($F83&gt;1,成绩单!P83&gt;=80)),0.5,0))</f>
        <v>0</v>
      </c>
      <c r="Q83" s="18">
        <f>IF(OR(成绩单!Q83="作弊",成绩单!Q83="请假",成绩单!Q83="旷考",成绩单!Q83="休学"),0,IF(OR(AND($F83&lt;1,成绩单!Q83&gt;=90),AND($F83=1,成绩单!Q83&gt;=85),AND($F83&gt;1,成绩单!Q83&gt;=80)),0.5,0))</f>
        <v>0</v>
      </c>
      <c r="R83" s="25">
        <f>IF(OR(成绩单!R83="作弊",成绩单!R83="请假",成绩单!R83="旷考",成绩单!R83="休学"),0,IF(OR(AND($F83&lt;1,成绩单!R83&gt;=82),AND($F83=1,成绩单!R83&gt;=80),AND($F83&gt;1,成绩单!R83&gt;=78)),3,0))</f>
        <v>0</v>
      </c>
      <c r="S83" s="25">
        <f>IF(OR(成绩单!S83="作弊",成绩单!S83="请假",成绩单!S83="旷考",成绩单!S83="休学"),0,IF(OR(AND($F83&lt;1,成绩单!S83&gt;=82),AND($F83=1,成绩单!S83&gt;=80),AND($F83&gt;1,成绩单!S83&gt;=78)),3,0))</f>
        <v>0</v>
      </c>
      <c r="T83" s="18">
        <f>IF(OR(成绩单!T83="作弊",成绩单!T83="请假",成绩单!T83="旷考",成绩单!T83="休学"),0,IF(OR(AND($F83&lt;1,成绩单!T83&gt;=90),AND($F83=1,成绩单!T83&gt;=85),AND($F83&gt;1,成绩单!T83&gt;=80)),0.5,0))</f>
        <v>0</v>
      </c>
      <c r="U83" s="18">
        <f>IF(OR(成绩单!U83="作弊",成绩单!U83="请假",成绩单!U83="旷考",成绩单!U83="休学"),0,IF(OR(AND($F83&lt;1,成绩单!U83&gt;=90),AND($F83=1,成绩单!U83&gt;=85),AND($F83&gt;1,成绩单!U83&gt;=80)),0.5,0))</f>
        <v>0</v>
      </c>
      <c r="V83" s="18">
        <f>IF(OR(成绩单!V83="作弊",成绩单!V83="请假",成绩单!V83="旷考",成绩单!V83="休学"),0,IF(OR(AND($F83&lt;1,成绩单!V83&gt;=90),AND($F83=1,成绩单!V83&gt;=85),AND($F83&gt;1,成绩单!V83&gt;=80)),0.5,0))</f>
        <v>0</v>
      </c>
      <c r="W83" s="18">
        <f>IF(OR(成绩单!W83="作弊",成绩单!W83="请假",成绩单!W83="旷考",成绩单!W83="休学"),0,IF(OR(AND($F83&lt;1,成绩单!W83&gt;=90),AND($F83=1,成绩单!W83&gt;=85),AND($F83&gt;1,成绩单!W83&gt;=80)),0.5,0))</f>
        <v>0</v>
      </c>
      <c r="X83" s="18">
        <f>IF(OR(成绩单!X83="作弊",成绩单!X83="请假",成绩单!X83="旷考",成绩单!X83="休学"),0,IF(OR(AND($F83&lt;1,成绩单!X83&gt;=90),AND($F83=1,成绩单!X83&gt;=85),AND($F83&gt;1,成绩单!X83&gt;=80)),0.5,0))</f>
        <v>0</v>
      </c>
      <c r="Y83" s="18">
        <f>IF(OR(成绩单!Y83="作弊",成绩单!Y83="请假",成绩单!Y83="旷考",成绩单!Y83="休学"),0,IF(OR(AND($F83&lt;1,成绩单!Y83&gt;=90),AND($F83=1,成绩单!Y83&gt;=85),AND($F83&gt;1,成绩单!Y83&gt;=80)),0.5,0))</f>
        <v>0</v>
      </c>
      <c r="Z83" s="18">
        <f>IF(OR(成绩单!Z83="作弊",成绩单!Z83="请假",成绩单!Z83="旷考",成绩单!Z83="休学"),0,IF(OR(AND($F83&lt;1,成绩单!Z83&gt;=90),AND($F83=1,成绩单!Z83&gt;=85),AND($F83&gt;1,成绩单!Z83&gt;=80)),0.5,0))</f>
        <v>0</v>
      </c>
      <c r="AA83" s="18">
        <f>IF(OR(成绩单!AA83="作弊",成绩单!AA83="请假",成绩单!AA83="旷考",成绩单!AA83="休学"),0,IF(OR(AND($F83&lt;1,成绩单!AA83&gt;=90),AND($F83=1,成绩单!AA83&gt;=85),AND($F83&gt;1,成绩单!AA83&gt;=80)),0.5,0))</f>
        <v>0</v>
      </c>
      <c r="AB83" s="25">
        <f>IF(OR(成绩单!AB83="作弊",成绩单!AB83="请假",成绩单!AB83="旷考",成绩单!AB83="休学"),0,IF(OR(AND($F83&lt;1,成绩单!AB83&gt;=85),AND($F83=1,成绩单!AB83&gt;=82),AND($F83&gt;1,成绩单!AB83&gt;=80)),3,0))</f>
        <v>0</v>
      </c>
      <c r="AC83" s="25">
        <f>IF(OR(成绩单!AC83="作弊",成绩单!AC83="请假",成绩单!AC83="旷考",成绩单!AC83="休学"),0,IF(OR(AND($F83&lt;1,成绩单!AC83&gt;=85),AND($F83=1,成绩单!AC83&gt;=82),AND($F83&gt;1,成绩单!AC83&gt;=80)),3,0))</f>
        <v>0</v>
      </c>
      <c r="AD83" s="18">
        <f>IF(OR(成绩单!AD83="作弊",成绩单!AD83="请假",成绩单!AD83="旷考",成绩单!AD83="休学"),0,IF(OR(AND($F83&lt;1,成绩单!AD83&gt;=90),AND($F83=1,成绩单!AD83&gt;=85),AND($F83&gt;1,成绩单!AD83&gt;=80)),0.5,0))</f>
        <v>0</v>
      </c>
      <c r="AE83" s="18">
        <f>IF(OR(成绩单!AE83="作弊",成绩单!AE83="请假",成绩单!AE83="旷考",成绩单!AE83="休学"),0,IF(OR(AND($F83&lt;1,成绩单!AE83&gt;=90),AND($F83=1,成绩单!AE83&gt;=85),AND($F83&gt;1,成绩单!AE83&gt;=80)),0.5,0))</f>
        <v>0</v>
      </c>
      <c r="AF83" s="18">
        <f>IF(OR(成绩单!AF83="作弊",成绩单!AF83="请假",成绩单!AF83="旷考",成绩单!AF83="休学"),0,IF(OR(AND($F83&lt;1,成绩单!AF83&gt;=90),AND($F83=1,成绩单!AF83&gt;=85),AND($F83&gt;1,成绩单!AF83&gt;=80)),0.5,0))</f>
        <v>0</v>
      </c>
      <c r="AG83" s="18">
        <f>IF(OR(成绩单!AG83="作弊",成绩单!AG83="请假",成绩单!AG83="旷考",成绩单!AG83="休学"),0,IF(OR(AND($F83&lt;1,成绩单!AG83&gt;=90),AND($F83=1,成绩单!AG83&gt;=85),AND($F83&gt;1,成绩单!AG83&gt;=80)),0.5,0))</f>
        <v>0</v>
      </c>
      <c r="AH83" s="18">
        <f>IF(OR(成绩单!AH83="作弊",成绩单!AH83="请假",成绩单!AH83="旷考",成绩单!AH83="休学"),0,IF(OR(AND($F83&lt;1,成绩单!AH83&gt;=90),AND($F83=1,成绩单!AH83&gt;=85),AND($F83&gt;1,成绩单!AH83&gt;=80)),0.5,0))</f>
        <v>0</v>
      </c>
      <c r="AI83" s="18">
        <f>IF(OR(成绩单!AI83="作弊",成绩单!AI83="请假",成绩单!AI83="旷考",成绩单!AI83="休学"),0,IF(OR(AND($F83&lt;1,成绩单!AI83&gt;=90),AND($F83=1,成绩单!AI83&gt;=85),AND($F83&gt;1,成绩单!AI83&gt;=80)),0.5,0))</f>
        <v>0</v>
      </c>
      <c r="AJ83" s="18">
        <f>IF(OR(成绩单!AJ83="作弊",成绩单!AJ83="请假",成绩单!AJ83="旷考",成绩单!AJ83="休学"),0,IF(OR(AND($F83&lt;1,成绩单!AJ83&gt;=90),AND($F83=1,成绩单!AJ83&gt;=85),AND($F83&gt;1,成绩单!AJ83&gt;=80)),0.5,0))</f>
        <v>0</v>
      </c>
      <c r="AK83" s="18">
        <f>IF(OR(成绩单!AK83="作弊",成绩单!AK83="请假",成绩单!AK83="旷考",成绩单!AK83="休学"),0,IF(OR(AND($F83&lt;1,成绩单!AK83&gt;=90),AND($F83=1,成绩单!AK83&gt;=85),AND($F83&gt;1,成绩单!AK83&gt;=80)),0.5,0))</f>
        <v>0</v>
      </c>
      <c r="AL83" s="18">
        <f>IF(OR(成绩单!AL83="作弊",成绩单!AL83="请假",成绩单!AL83="旷考",成绩单!AL83="休学"),0,IF(OR(AND($F83&lt;1,成绩单!AL83&gt;=90),AND($F83=1,成绩单!AL83&gt;=85),AND($F83&gt;1,成绩单!AL83&gt;=80)),0.5,0))</f>
        <v>0</v>
      </c>
      <c r="AM83" s="18">
        <f>IF(OR(成绩单!AM83="作弊",成绩单!AM83="请假",成绩单!AM83="旷考",成绩单!AM83="休学"),0,IF(OR(AND($F83&lt;1,成绩单!AM83&gt;=90),AND($F83=1,成绩单!AM83&gt;=85),AND($F83&gt;1,成绩单!AM83&gt;=80)),0.5,0))</f>
        <v>0</v>
      </c>
      <c r="AN83" s="18"/>
      <c r="AO83" s="18"/>
      <c r="AP83" s="30"/>
      <c r="AQ83" s="30"/>
    </row>
    <row r="84" ht="18.75" customHeight="1" spans="1:43">
      <c r="A84" s="17"/>
      <c r="B84" s="18"/>
      <c r="C84" s="18"/>
      <c r="D84" s="18">
        <f t="shared" si="9"/>
        <v>0</v>
      </c>
      <c r="E84" s="18">
        <f t="shared" si="10"/>
        <v>0</v>
      </c>
      <c r="F84" s="18">
        <f>成绩单!F84</f>
        <v>0</v>
      </c>
      <c r="G84" s="18">
        <f>成绩单!G84</f>
        <v>0</v>
      </c>
      <c r="H84" s="18">
        <f>IF(OR(成绩单!H84="作弊",成绩单!H84="请假",成绩单!H84="旷考",成绩单!H84="休学"),0,IF(OR(AND($F84&lt;1,成绩单!H84&gt;=90),AND($F84=1,成绩单!H84&gt;=85),AND($F84&gt;1,成绩单!H84&gt;=80)),0.5,0))</f>
        <v>0</v>
      </c>
      <c r="I84" s="18">
        <f>IF(OR(成绩单!I84="作弊",成绩单!I84="请假",成绩单!I84="旷考",成绩单!I84="休学"),0,IF(OR(AND($F84&lt;1,成绩单!I84&gt;=90),AND($F84=1,成绩单!I84&gt;=85),AND($F84&gt;1,成绩单!I84&gt;=80)),0.5,0))</f>
        <v>0</v>
      </c>
      <c r="J84" s="25">
        <f>IF(OR(成绩单!J84="作弊",成绩单!J84="请假",成绩单!J84="旷考",成绩单!J84="休学"),0,IF(OR(AND($F84&lt;1,成绩单!J84&gt;=80),AND($F84=1,成绩单!J84&gt;=77.5),AND($F84&gt;1,成绩单!J84&gt;=75)),3,0))</f>
        <v>0</v>
      </c>
      <c r="K84" s="25">
        <f>IF(OR(成绩单!K84="作弊",成绩单!K84="请假",成绩单!K84="旷考",成绩单!K84="休学"),0,IF(OR(AND($F84&lt;1,成绩单!K84&gt;=80),AND($F84=1,成绩单!K84&gt;=77.5),AND($F84&gt;1,成绩单!K84&gt;=75)),3,0))</f>
        <v>0</v>
      </c>
      <c r="L84" s="18">
        <f>IF(OR(成绩单!L84="作弊",成绩单!L84="请假",成绩单!L84="旷考",成绩单!L84="休学"),0,IF(OR(AND($F84&lt;1,成绩单!L84&gt;=90),AND($F84=1,成绩单!L84&gt;=85),AND($F84&gt;1,成绩单!L84&gt;=80)),0.5,0))</f>
        <v>0</v>
      </c>
      <c r="M84" s="18">
        <f>IF(OR(成绩单!M84="作弊",成绩单!M84="请假",成绩单!M84="旷考",成绩单!M84="休学"),0,IF(OR(AND($F84&lt;1,成绩单!M84&gt;=90),AND($F84=1,成绩单!M84&gt;=85),AND($F84&gt;1,成绩单!M84&gt;=80)),0.5,0))</f>
        <v>0</v>
      </c>
      <c r="N84" s="18">
        <f>IF(OR(成绩单!N84="作弊",成绩单!N84="请假",成绩单!N84="旷考",成绩单!N84="休学"),0,IF(OR(AND($F84&lt;1,成绩单!N84&gt;=90),AND($F84=1,成绩单!N84&gt;=85),AND($F84&gt;1,成绩单!N84&gt;=80)),0.5,0))</f>
        <v>0</v>
      </c>
      <c r="O84" s="18">
        <f>IF(OR(成绩单!O84="作弊",成绩单!O84="请假",成绩单!O84="旷考",成绩单!O84="休学"),0,IF(OR(AND($F84&lt;1,成绩单!O84&gt;=90),AND($F84=1,成绩单!O84&gt;=85),AND($F84&gt;1,成绩单!O84&gt;=80)),0.5,0))</f>
        <v>0</v>
      </c>
      <c r="P84" s="18">
        <f>IF(OR(成绩单!P84="作弊",成绩单!P84="请假",成绩单!P84="旷考",成绩单!P84="休学"),0,IF(OR(AND($F84&lt;1,成绩单!P84&gt;=90),AND($F84=1,成绩单!P84&gt;=85),AND($F84&gt;1,成绩单!P84&gt;=80)),0.5,0))</f>
        <v>0</v>
      </c>
      <c r="Q84" s="18">
        <f>IF(OR(成绩单!Q84="作弊",成绩单!Q84="请假",成绩单!Q84="旷考",成绩单!Q84="休学"),0,IF(OR(AND($F84&lt;1,成绩单!Q84&gt;=90),AND($F84=1,成绩单!Q84&gt;=85),AND($F84&gt;1,成绩单!Q84&gt;=80)),0.5,0))</f>
        <v>0</v>
      </c>
      <c r="R84" s="25">
        <f>IF(OR(成绩单!R84="作弊",成绩单!R84="请假",成绩单!R84="旷考",成绩单!R84="休学"),0,IF(OR(AND($F84&lt;1,成绩单!R84&gt;=82),AND($F84=1,成绩单!R84&gt;=80),AND($F84&gt;1,成绩单!R84&gt;=78)),3,0))</f>
        <v>0</v>
      </c>
      <c r="S84" s="25">
        <f>IF(OR(成绩单!S84="作弊",成绩单!S84="请假",成绩单!S84="旷考",成绩单!S84="休学"),0,IF(OR(AND($F84&lt;1,成绩单!S84&gt;=82),AND($F84=1,成绩单!S84&gt;=80),AND($F84&gt;1,成绩单!S84&gt;=78)),3,0))</f>
        <v>0</v>
      </c>
      <c r="T84" s="18">
        <f>IF(OR(成绩单!T84="作弊",成绩单!T84="请假",成绩单!T84="旷考",成绩单!T84="休学"),0,IF(OR(AND($F84&lt;1,成绩单!T84&gt;=90),AND($F84=1,成绩单!T84&gt;=85),AND($F84&gt;1,成绩单!T84&gt;=80)),0.5,0))</f>
        <v>0</v>
      </c>
      <c r="U84" s="18">
        <f>IF(OR(成绩单!U84="作弊",成绩单!U84="请假",成绩单!U84="旷考",成绩单!U84="休学"),0,IF(OR(AND($F84&lt;1,成绩单!U84&gt;=90),AND($F84=1,成绩单!U84&gt;=85),AND($F84&gt;1,成绩单!U84&gt;=80)),0.5,0))</f>
        <v>0</v>
      </c>
      <c r="V84" s="18">
        <f>IF(OR(成绩单!V84="作弊",成绩单!V84="请假",成绩单!V84="旷考",成绩单!V84="休学"),0,IF(OR(AND($F84&lt;1,成绩单!V84&gt;=90),AND($F84=1,成绩单!V84&gt;=85),AND($F84&gt;1,成绩单!V84&gt;=80)),0.5,0))</f>
        <v>0</v>
      </c>
      <c r="W84" s="18">
        <f>IF(OR(成绩单!W84="作弊",成绩单!W84="请假",成绩单!W84="旷考",成绩单!W84="休学"),0,IF(OR(AND($F84&lt;1,成绩单!W84&gt;=90),AND($F84=1,成绩单!W84&gt;=85),AND($F84&gt;1,成绩单!W84&gt;=80)),0.5,0))</f>
        <v>0</v>
      </c>
      <c r="X84" s="18">
        <f>IF(OR(成绩单!X84="作弊",成绩单!X84="请假",成绩单!X84="旷考",成绩单!X84="休学"),0,IF(OR(AND($F84&lt;1,成绩单!X84&gt;=90),AND($F84=1,成绩单!X84&gt;=85),AND($F84&gt;1,成绩单!X84&gt;=80)),0.5,0))</f>
        <v>0</v>
      </c>
      <c r="Y84" s="18">
        <f>IF(OR(成绩单!Y84="作弊",成绩单!Y84="请假",成绩单!Y84="旷考",成绩单!Y84="休学"),0,IF(OR(AND($F84&lt;1,成绩单!Y84&gt;=90),AND($F84=1,成绩单!Y84&gt;=85),AND($F84&gt;1,成绩单!Y84&gt;=80)),0.5,0))</f>
        <v>0</v>
      </c>
      <c r="Z84" s="18">
        <f>IF(OR(成绩单!Z84="作弊",成绩单!Z84="请假",成绩单!Z84="旷考",成绩单!Z84="休学"),0,IF(OR(AND($F84&lt;1,成绩单!Z84&gt;=90),AND($F84=1,成绩单!Z84&gt;=85),AND($F84&gt;1,成绩单!Z84&gt;=80)),0.5,0))</f>
        <v>0</v>
      </c>
      <c r="AA84" s="18">
        <f>IF(OR(成绩单!AA84="作弊",成绩单!AA84="请假",成绩单!AA84="旷考",成绩单!AA84="休学"),0,IF(OR(AND($F84&lt;1,成绩单!AA84&gt;=90),AND($F84=1,成绩单!AA84&gt;=85),AND($F84&gt;1,成绩单!AA84&gt;=80)),0.5,0))</f>
        <v>0</v>
      </c>
      <c r="AB84" s="25">
        <f>IF(OR(成绩单!AB84="作弊",成绩单!AB84="请假",成绩单!AB84="旷考",成绩单!AB84="休学"),0,IF(OR(AND($F84&lt;1,成绩单!AB84&gt;=85),AND($F84=1,成绩单!AB84&gt;=82),AND($F84&gt;1,成绩单!AB84&gt;=80)),3,0))</f>
        <v>0</v>
      </c>
      <c r="AC84" s="25">
        <f>IF(OR(成绩单!AC84="作弊",成绩单!AC84="请假",成绩单!AC84="旷考",成绩单!AC84="休学"),0,IF(OR(AND($F84&lt;1,成绩单!AC84&gt;=85),AND($F84=1,成绩单!AC84&gt;=82),AND($F84&gt;1,成绩单!AC84&gt;=80)),3,0))</f>
        <v>0</v>
      </c>
      <c r="AD84" s="18">
        <f>IF(OR(成绩单!AD84="作弊",成绩单!AD84="请假",成绩单!AD84="旷考",成绩单!AD84="休学"),0,IF(OR(AND($F84&lt;1,成绩单!AD84&gt;=90),AND($F84=1,成绩单!AD84&gt;=85),AND($F84&gt;1,成绩单!AD84&gt;=80)),0.5,0))</f>
        <v>0</v>
      </c>
      <c r="AE84" s="18">
        <f>IF(OR(成绩单!AE84="作弊",成绩单!AE84="请假",成绩单!AE84="旷考",成绩单!AE84="休学"),0,IF(OR(AND($F84&lt;1,成绩单!AE84&gt;=90),AND($F84=1,成绩单!AE84&gt;=85),AND($F84&gt;1,成绩单!AE84&gt;=80)),0.5,0))</f>
        <v>0</v>
      </c>
      <c r="AF84" s="18">
        <f>IF(OR(成绩单!AF84="作弊",成绩单!AF84="请假",成绩单!AF84="旷考",成绩单!AF84="休学"),0,IF(OR(AND($F84&lt;1,成绩单!AF84&gt;=90),AND($F84=1,成绩单!AF84&gt;=85),AND($F84&gt;1,成绩单!AF84&gt;=80)),0.5,0))</f>
        <v>0</v>
      </c>
      <c r="AG84" s="18">
        <f>IF(OR(成绩单!AG84="作弊",成绩单!AG84="请假",成绩单!AG84="旷考",成绩单!AG84="休学"),0,IF(OR(AND($F84&lt;1,成绩单!AG84&gt;=90),AND($F84=1,成绩单!AG84&gt;=85),AND($F84&gt;1,成绩单!AG84&gt;=80)),0.5,0))</f>
        <v>0</v>
      </c>
      <c r="AH84" s="18">
        <f>IF(OR(成绩单!AH84="作弊",成绩单!AH84="请假",成绩单!AH84="旷考",成绩单!AH84="休学"),0,IF(OR(AND($F84&lt;1,成绩单!AH84&gt;=90),AND($F84=1,成绩单!AH84&gt;=85),AND($F84&gt;1,成绩单!AH84&gt;=80)),0.5,0))</f>
        <v>0</v>
      </c>
      <c r="AI84" s="18">
        <f>IF(OR(成绩单!AI84="作弊",成绩单!AI84="请假",成绩单!AI84="旷考",成绩单!AI84="休学"),0,IF(OR(AND($F84&lt;1,成绩单!AI84&gt;=90),AND($F84=1,成绩单!AI84&gt;=85),AND($F84&gt;1,成绩单!AI84&gt;=80)),0.5,0))</f>
        <v>0</v>
      </c>
      <c r="AJ84" s="18">
        <f>IF(OR(成绩单!AJ84="作弊",成绩单!AJ84="请假",成绩单!AJ84="旷考",成绩单!AJ84="休学"),0,IF(OR(AND($F84&lt;1,成绩单!AJ84&gt;=90),AND($F84=1,成绩单!AJ84&gt;=85),AND($F84&gt;1,成绩单!AJ84&gt;=80)),0.5,0))</f>
        <v>0</v>
      </c>
      <c r="AK84" s="18">
        <f>IF(OR(成绩单!AK84="作弊",成绩单!AK84="请假",成绩单!AK84="旷考",成绩单!AK84="休学"),0,IF(OR(AND($F84&lt;1,成绩单!AK84&gt;=90),AND($F84=1,成绩单!AK84&gt;=85),AND($F84&gt;1,成绩单!AK84&gt;=80)),0.5,0))</f>
        <v>0</v>
      </c>
      <c r="AL84" s="18">
        <f>IF(OR(成绩单!AL84="作弊",成绩单!AL84="请假",成绩单!AL84="旷考",成绩单!AL84="休学"),0,IF(OR(AND($F84&lt;1,成绩单!AL84&gt;=90),AND($F84=1,成绩单!AL84&gt;=85),AND($F84&gt;1,成绩单!AL84&gt;=80)),0.5,0))</f>
        <v>0</v>
      </c>
      <c r="AM84" s="18">
        <f>IF(OR(成绩单!AM84="作弊",成绩单!AM84="请假",成绩单!AM84="旷考",成绩单!AM84="休学"),0,IF(OR(AND($F84&lt;1,成绩单!AM84&gt;=90),AND($F84=1,成绩单!AM84&gt;=85),AND($F84&gt;1,成绩单!AM84&gt;=80)),0.5,0))</f>
        <v>0</v>
      </c>
      <c r="AN84" s="18"/>
      <c r="AO84" s="18"/>
      <c r="AP84" s="30"/>
      <c r="AQ84" s="30"/>
    </row>
    <row r="85" s="1" customFormat="1" ht="18.75" customHeight="1" spans="1:203">
      <c r="A85" s="17"/>
      <c r="B85" s="18" t="s">
        <v>26</v>
      </c>
      <c r="C85" s="18"/>
      <c r="D85" s="18">
        <f t="shared" si="9"/>
        <v>0</v>
      </c>
      <c r="E85" s="18">
        <f t="shared" si="10"/>
        <v>0</v>
      </c>
      <c r="F85" s="19">
        <f>MAX(F79:F84)</f>
        <v>0</v>
      </c>
      <c r="G85" s="18">
        <f>成绩单!G85</f>
        <v>0</v>
      </c>
      <c r="H85" s="18">
        <f>IF(OR(成绩单!H85="作弊",成绩单!H85="请假",成绩单!H85="旷考",成绩单!H85="休学"),0,IF(OR(AND($F85&lt;1,成绩单!H85&gt;=90),AND($F85=1,成绩单!H85&gt;=85),AND($F85&gt;1,成绩单!H85&gt;=80)),0.5,0))</f>
        <v>0</v>
      </c>
      <c r="I85" s="18">
        <f>IF(OR(成绩单!I85="作弊",成绩单!I85="请假",成绩单!I85="旷考",成绩单!I85="休学"),0,IF(OR(AND($F85&lt;1,成绩单!I85&gt;=90),AND($F85=1,成绩单!I85&gt;=85),AND($F85&gt;1,成绩单!I85&gt;=80)),0.5,0))</f>
        <v>0</v>
      </c>
      <c r="J85" s="25">
        <f>IF(OR(成绩单!J85="作弊",成绩单!J85="请假",成绩单!J85="旷考",成绩单!J85="休学"),0,IF(OR(AND($F85&lt;1,成绩单!J85&gt;=80),AND($F85=1,成绩单!J85&gt;=77.5),AND($F85&gt;1,成绩单!J85&gt;=75)),3,0))</f>
        <v>0</v>
      </c>
      <c r="K85" s="25">
        <f>IF(OR(成绩单!K85="作弊",成绩单!K85="请假",成绩单!K85="旷考",成绩单!K85="休学"),0,IF(OR(AND($F85&lt;1,成绩单!K85&gt;=80),AND($F85=1,成绩单!K85&gt;=77.5),AND($F85&gt;1,成绩单!K85&gt;=75)),3,0))</f>
        <v>0</v>
      </c>
      <c r="L85" s="18">
        <f>IF(OR(成绩单!L85="作弊",成绩单!L85="请假",成绩单!L85="旷考",成绩单!L85="休学"),0,IF(OR(AND($F85&lt;1,成绩单!L85&gt;=90),AND($F85=1,成绩单!L85&gt;=85),AND($F85&gt;1,成绩单!L85&gt;=80)),0.5,0))</f>
        <v>0</v>
      </c>
      <c r="M85" s="18">
        <f>IF(OR(成绩单!M85="作弊",成绩单!M85="请假",成绩单!M85="旷考",成绩单!M85="休学"),0,IF(OR(AND($F85&lt;1,成绩单!M85&gt;=90),AND($F85=1,成绩单!M85&gt;=85),AND($F85&gt;1,成绩单!M85&gt;=80)),0.5,0))</f>
        <v>0</v>
      </c>
      <c r="N85" s="18">
        <f>IF(OR(成绩单!N85="作弊",成绩单!N85="请假",成绩单!N85="旷考",成绩单!N85="休学"),0,IF(OR(AND($F85&lt;1,成绩单!N85&gt;=90),AND($F85=1,成绩单!N85&gt;=85),AND($F85&gt;1,成绩单!N85&gt;=80)),0.5,0))</f>
        <v>0</v>
      </c>
      <c r="O85" s="18">
        <f>IF(OR(成绩单!O85="作弊",成绩单!O85="请假",成绩单!O85="旷考",成绩单!O85="休学"),0,IF(OR(AND($F85&lt;1,成绩单!O85&gt;=90),AND($F85=1,成绩单!O85&gt;=85),AND($F85&gt;1,成绩单!O85&gt;=80)),0.5,0))</f>
        <v>0</v>
      </c>
      <c r="P85" s="18">
        <f>IF(OR(成绩单!P85="作弊",成绩单!P85="请假",成绩单!P85="旷考",成绩单!P85="休学"),0,IF(OR(AND($F85&lt;1,成绩单!P85&gt;=90),AND($F85=1,成绩单!P85&gt;=85),AND($F85&gt;1,成绩单!P85&gt;=80)),0.5,0))</f>
        <v>0</v>
      </c>
      <c r="Q85" s="18">
        <f>IF(OR(成绩单!Q85="作弊",成绩单!Q85="请假",成绩单!Q85="旷考",成绩单!Q85="休学"),0,IF(OR(AND($F85&lt;1,成绩单!Q85&gt;=90),AND($F85=1,成绩单!Q85&gt;=85),AND($F85&gt;1,成绩单!Q85&gt;=80)),0.5,0))</f>
        <v>0</v>
      </c>
      <c r="R85" s="25">
        <f>IF(OR(成绩单!R85="作弊",成绩单!R85="请假",成绩单!R85="旷考",成绩单!R85="休学"),0,IF(OR(AND($F85&lt;1,成绩单!R85&gt;=82),AND($F85=1,成绩单!R85&gt;=80),AND($F85&gt;1,成绩单!R85&gt;=78)),3,0))</f>
        <v>0</v>
      </c>
      <c r="S85" s="25">
        <f>IF(OR(成绩单!S85="作弊",成绩单!S85="请假",成绩单!S85="旷考",成绩单!S85="休学"),0,IF(OR(AND($F85&lt;1,成绩单!S85&gt;=82),AND($F85=1,成绩单!S85&gt;=80),AND($F85&gt;1,成绩单!S85&gt;=78)),3,0))</f>
        <v>0</v>
      </c>
      <c r="T85" s="18">
        <f>IF(OR(成绩单!T85="作弊",成绩单!T85="请假",成绩单!T85="旷考",成绩单!T85="休学"),0,IF(OR(AND($F85&lt;1,成绩单!T85&gt;=90),AND($F85=1,成绩单!T85&gt;=85),AND($F85&gt;1,成绩单!T85&gt;=80)),0.5,0))</f>
        <v>0</v>
      </c>
      <c r="U85" s="18">
        <f>IF(OR(成绩单!U85="作弊",成绩单!U85="请假",成绩单!U85="旷考",成绩单!U85="休学"),0,IF(OR(AND($F85&lt;1,成绩单!U85&gt;=90),AND($F85=1,成绩单!U85&gt;=85),AND($F85&gt;1,成绩单!U85&gt;=80)),0.5,0))</f>
        <v>0</v>
      </c>
      <c r="V85" s="18">
        <f>IF(OR(成绩单!V85="作弊",成绩单!V85="请假",成绩单!V85="旷考",成绩单!V85="休学"),0,IF(OR(AND($F85&lt;1,成绩单!V85&gt;=90),AND($F85=1,成绩单!V85&gt;=85),AND($F85&gt;1,成绩单!V85&gt;=80)),0.5,0))</f>
        <v>0</v>
      </c>
      <c r="W85" s="18">
        <f>IF(OR(成绩单!W85="作弊",成绩单!W85="请假",成绩单!W85="旷考",成绩单!W85="休学"),0,IF(OR(AND($F85&lt;1,成绩单!W85&gt;=90),AND($F85=1,成绩单!W85&gt;=85),AND($F85&gt;1,成绩单!W85&gt;=80)),0.5,0))</f>
        <v>0</v>
      </c>
      <c r="X85" s="18">
        <f>IF(OR(成绩单!X85="作弊",成绩单!X85="请假",成绩单!X85="旷考",成绩单!X85="休学"),0,IF(OR(AND($F85&lt;1,成绩单!X85&gt;=90),AND($F85=1,成绩单!X85&gt;=85),AND($F85&gt;1,成绩单!X85&gt;=80)),0.5,0))</f>
        <v>0</v>
      </c>
      <c r="Y85" s="18">
        <f>IF(OR(成绩单!Y85="作弊",成绩单!Y85="请假",成绩单!Y85="旷考",成绩单!Y85="休学"),0,IF(OR(AND($F85&lt;1,成绩单!Y85&gt;=90),AND($F85=1,成绩单!Y85&gt;=85),AND($F85&gt;1,成绩单!Y85&gt;=80)),0.5,0))</f>
        <v>0</v>
      </c>
      <c r="Z85" s="18">
        <f>IF(OR(成绩单!Z85="作弊",成绩单!Z85="请假",成绩单!Z85="旷考",成绩单!Z85="休学"),0,IF(OR(AND($F85&lt;1,成绩单!Z85&gt;=90),AND($F85=1,成绩单!Z85&gt;=85),AND($F85&gt;1,成绩单!Z85&gt;=80)),0.5,0))</f>
        <v>0</v>
      </c>
      <c r="AA85" s="18">
        <f>IF(OR(成绩单!AA85="作弊",成绩单!AA85="请假",成绩单!AA85="旷考",成绩单!AA85="休学"),0,IF(OR(AND($F85&lt;1,成绩单!AA85&gt;=90),AND($F85=1,成绩单!AA85&gt;=85),AND($F85&gt;1,成绩单!AA85&gt;=80)),0.5,0))</f>
        <v>0</v>
      </c>
      <c r="AB85" s="25">
        <f>IF(OR(成绩单!AB85="作弊",成绩单!AB85="请假",成绩单!AB85="旷考",成绩单!AB85="休学"),0,IF(OR(AND($F85&lt;1,成绩单!AB85&gt;=85),AND($F85=1,成绩单!AB85&gt;=82),AND($F85&gt;1,成绩单!AB85&gt;=80)),3,0))</f>
        <v>0</v>
      </c>
      <c r="AC85" s="25">
        <f>IF(OR(成绩单!AC85="作弊",成绩单!AC85="请假",成绩单!AC85="旷考",成绩单!AC85="休学"),0,IF(OR(AND($F85&lt;1,成绩单!AC85&gt;=85),AND($F85=1,成绩单!AC85&gt;=82),AND($F85&gt;1,成绩单!AC85&gt;=80)),3,0))</f>
        <v>0</v>
      </c>
      <c r="AD85" s="18">
        <f>IF(OR(成绩单!AD85="作弊",成绩单!AD85="请假",成绩单!AD85="旷考",成绩单!AD85="休学"),0,IF(OR(AND($F85&lt;1,成绩单!AD85&gt;=90),AND($F85=1,成绩单!AD85&gt;=85),AND($F85&gt;1,成绩单!AD85&gt;=80)),0.5,0))</f>
        <v>0</v>
      </c>
      <c r="AE85" s="18">
        <f>IF(OR(成绩单!AE85="作弊",成绩单!AE85="请假",成绩单!AE85="旷考",成绩单!AE85="休学"),0,IF(OR(AND($F85&lt;1,成绩单!AE85&gt;=90),AND($F85=1,成绩单!AE85&gt;=85),AND($F85&gt;1,成绩单!AE85&gt;=80)),0.5,0))</f>
        <v>0</v>
      </c>
      <c r="AF85" s="18">
        <f>IF(OR(成绩单!AF85="作弊",成绩单!AF85="请假",成绩单!AF85="旷考",成绩单!AF85="休学"),0,IF(OR(AND($F85&lt;1,成绩单!AF85&gt;=90),AND($F85=1,成绩单!AF85&gt;=85),AND($F85&gt;1,成绩单!AF85&gt;=80)),0.5,0))</f>
        <v>0</v>
      </c>
      <c r="AG85" s="18">
        <f>IF(OR(成绩单!AG85="作弊",成绩单!AG85="请假",成绩单!AG85="旷考",成绩单!AG85="休学"),0,IF(OR(AND($F85&lt;1,成绩单!AG85&gt;=90),AND($F85=1,成绩单!AG85&gt;=85),AND($F85&gt;1,成绩单!AG85&gt;=80)),0.5,0))</f>
        <v>0</v>
      </c>
      <c r="AH85" s="18">
        <f>IF(OR(成绩单!AH85="作弊",成绩单!AH85="请假",成绩单!AH85="旷考",成绩单!AH85="休学"),0,IF(OR(AND($F85&lt;1,成绩单!AH85&gt;=90),AND($F85=1,成绩单!AH85&gt;=85),AND($F85&gt;1,成绩单!AH85&gt;=80)),0.5,0))</f>
        <v>0</v>
      </c>
      <c r="AI85" s="18">
        <f>IF(OR(成绩单!AI85="作弊",成绩单!AI85="请假",成绩单!AI85="旷考",成绩单!AI85="休学"),0,IF(OR(AND($F85&lt;1,成绩单!AI85&gt;=90),AND($F85=1,成绩单!AI85&gt;=85),AND($F85&gt;1,成绩单!AI85&gt;=80)),0.5,0))</f>
        <v>0</v>
      </c>
      <c r="AJ85" s="18">
        <f>IF(OR(成绩单!AJ85="作弊",成绩单!AJ85="请假",成绩单!AJ85="旷考",成绩单!AJ85="休学"),0,IF(OR(AND($F85&lt;1,成绩单!AJ85&gt;=90),AND($F85=1,成绩单!AJ85&gt;=85),AND($F85&gt;1,成绩单!AJ85&gt;=80)),0.5,0))</f>
        <v>0</v>
      </c>
      <c r="AK85" s="18">
        <f>IF(OR(成绩单!AK85="作弊",成绩单!AK85="请假",成绩单!AK85="旷考",成绩单!AK85="休学"),0,IF(OR(AND($F85&lt;1,成绩单!AK85&gt;=90),AND($F85=1,成绩单!AK85&gt;=85),AND($F85&gt;1,成绩单!AK85&gt;=80)),0.5,0))</f>
        <v>0</v>
      </c>
      <c r="AL85" s="18">
        <f>IF(OR(成绩单!AL85="作弊",成绩单!AL85="请假",成绩单!AL85="旷考",成绩单!AL85="休学"),0,IF(OR(AND($F85&lt;1,成绩单!AL85&gt;=90),AND($F85=1,成绩单!AL85&gt;=85),AND($F85&gt;1,成绩单!AL85&gt;=80)),0.5,0))</f>
        <v>0</v>
      </c>
      <c r="AM85" s="18">
        <f>IF(OR(成绩单!AM85="作弊",成绩单!AM85="请假",成绩单!AM85="旷考",成绩单!AM85="休学"),0,IF(OR(AND($F85&lt;1,成绩单!AM85&gt;=90),AND($F85=1,成绩单!AM85&gt;=85),AND($F85&gt;1,成绩单!AM85&gt;=80)),0.5,0))</f>
        <v>0</v>
      </c>
      <c r="AN85" s="18"/>
      <c r="AO85" s="18"/>
      <c r="AP85" s="18"/>
      <c r="AQ85" s="18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</row>
    <row r="86" ht="18.75" customHeight="1" spans="1:43">
      <c r="A86" s="17" t="s">
        <v>87</v>
      </c>
      <c r="B86" s="18"/>
      <c r="C86" s="18"/>
      <c r="D86" s="18">
        <f t="shared" si="9"/>
        <v>0</v>
      </c>
      <c r="E86" s="18">
        <f t="shared" si="10"/>
        <v>0</v>
      </c>
      <c r="F86" s="18">
        <f>成绩单!F86</f>
        <v>0</v>
      </c>
      <c r="G86" s="18">
        <f>成绩单!G86</f>
        <v>0</v>
      </c>
      <c r="H86" s="18">
        <f>IF(OR(成绩单!H86="作弊",成绩单!H86="请假",成绩单!H86="旷考",成绩单!H86="休学"),0,IF(OR(AND($F86&lt;1,成绩单!H86&gt;=90),AND($F86=1,成绩单!H86&gt;=85),AND($F86&gt;1,成绩单!H86&gt;=80)),0.5,0))</f>
        <v>0</v>
      </c>
      <c r="I86" s="18">
        <f>IF(OR(成绩单!I86="作弊",成绩单!I86="请假",成绩单!I86="旷考",成绩单!I86="休学"),0,IF(OR(AND($F86&lt;1,成绩单!I86&gt;=90),AND($F86=1,成绩单!I86&gt;=85),AND($F86&gt;1,成绩单!I86&gt;=80)),0.5,0))</f>
        <v>0</v>
      </c>
      <c r="J86" s="25">
        <f>IF(OR(成绩单!J86="作弊",成绩单!J86="请假",成绩单!J86="旷考",成绩单!J86="休学"),0,IF(OR(AND($F86&lt;1,成绩单!J86&gt;=80),AND($F86=1,成绩单!J86&gt;=77.5),AND($F86&gt;1,成绩单!J86&gt;=75)),3,0))</f>
        <v>0</v>
      </c>
      <c r="K86" s="25">
        <f>IF(OR(成绩单!K86="作弊",成绩单!K86="请假",成绩单!K86="旷考",成绩单!K86="休学"),0,IF(OR(AND($F86&lt;1,成绩单!K86&gt;=80),AND($F86=1,成绩单!K86&gt;=77.5),AND($F86&gt;1,成绩单!K86&gt;=75)),3,0))</f>
        <v>0</v>
      </c>
      <c r="L86" s="18">
        <f>IF(OR(成绩单!L86="作弊",成绩单!L86="请假",成绩单!L86="旷考",成绩单!L86="休学"),0,IF(OR(AND($F86&lt;1,成绩单!L86&gt;=90),AND($F86=1,成绩单!L86&gt;=85),AND($F86&gt;1,成绩单!L86&gt;=80)),0.5,0))</f>
        <v>0</v>
      </c>
      <c r="M86" s="18">
        <f>IF(OR(成绩单!M86="作弊",成绩单!M86="请假",成绩单!M86="旷考",成绩单!M86="休学"),0,IF(OR(AND($F86&lt;1,成绩单!M86&gt;=90),AND($F86=1,成绩单!M86&gt;=85),AND($F86&gt;1,成绩单!M86&gt;=80)),0.5,0))</f>
        <v>0</v>
      </c>
      <c r="N86" s="18">
        <f>IF(OR(成绩单!N86="作弊",成绩单!N86="请假",成绩单!N86="旷考",成绩单!N86="休学"),0,IF(OR(AND($F86&lt;1,成绩单!N86&gt;=90),AND($F86=1,成绩单!N86&gt;=85),AND($F86&gt;1,成绩单!N86&gt;=80)),0.5,0))</f>
        <v>0</v>
      </c>
      <c r="O86" s="18">
        <f>IF(OR(成绩单!O86="作弊",成绩单!O86="请假",成绩单!O86="旷考",成绩单!O86="休学"),0,IF(OR(AND($F86&lt;1,成绩单!O86&gt;=90),AND($F86=1,成绩单!O86&gt;=85),AND($F86&gt;1,成绩单!O86&gt;=80)),0.5,0))</f>
        <v>0</v>
      </c>
      <c r="P86" s="18">
        <f>IF(OR(成绩单!P86="作弊",成绩单!P86="请假",成绩单!P86="旷考",成绩单!P86="休学"),0,IF(OR(AND($F86&lt;1,成绩单!P86&gt;=90),AND($F86=1,成绩单!P86&gt;=85),AND($F86&gt;1,成绩单!P86&gt;=80)),0.5,0))</f>
        <v>0</v>
      </c>
      <c r="Q86" s="18">
        <f>IF(OR(成绩单!Q86="作弊",成绩单!Q86="请假",成绩单!Q86="旷考",成绩单!Q86="休学"),0,IF(OR(AND($F86&lt;1,成绩单!Q86&gt;=90),AND($F86=1,成绩单!Q86&gt;=85),AND($F86&gt;1,成绩单!Q86&gt;=80)),0.5,0))</f>
        <v>0</v>
      </c>
      <c r="R86" s="25">
        <f>IF(OR(成绩单!R86="作弊",成绩单!R86="请假",成绩单!R86="旷考",成绩单!R86="休学"),0,IF(OR(AND($F86&lt;1,成绩单!R86&gt;=82),AND($F86=1,成绩单!R86&gt;=80),AND($F86&gt;1,成绩单!R86&gt;=78)),3,0))</f>
        <v>0</v>
      </c>
      <c r="S86" s="25">
        <f>IF(OR(成绩单!S86="作弊",成绩单!S86="请假",成绩单!S86="旷考",成绩单!S86="休学"),0,IF(OR(AND($F86&lt;1,成绩单!S86&gt;=82),AND($F86=1,成绩单!S86&gt;=80),AND($F86&gt;1,成绩单!S86&gt;=78)),3,0))</f>
        <v>0</v>
      </c>
      <c r="T86" s="18">
        <f>IF(OR(成绩单!T86="作弊",成绩单!T86="请假",成绩单!T86="旷考",成绩单!T86="休学"),0,IF(OR(AND($F86&lt;1,成绩单!T86&gt;=90),AND($F86=1,成绩单!T86&gt;=85),AND($F86&gt;1,成绩单!T86&gt;=80)),0.5,0))</f>
        <v>0</v>
      </c>
      <c r="U86" s="18">
        <f>IF(OR(成绩单!U86="作弊",成绩单!U86="请假",成绩单!U86="旷考",成绩单!U86="休学"),0,IF(OR(AND($F86&lt;1,成绩单!U86&gt;=90),AND($F86=1,成绩单!U86&gt;=85),AND($F86&gt;1,成绩单!U86&gt;=80)),0.5,0))</f>
        <v>0</v>
      </c>
      <c r="V86" s="18">
        <f>IF(OR(成绩单!V86="作弊",成绩单!V86="请假",成绩单!V86="旷考",成绩单!V86="休学"),0,IF(OR(AND($F86&lt;1,成绩单!V86&gt;=90),AND($F86=1,成绩单!V86&gt;=85),AND($F86&gt;1,成绩单!V86&gt;=80)),0.5,0))</f>
        <v>0</v>
      </c>
      <c r="W86" s="18">
        <f>IF(OR(成绩单!W86="作弊",成绩单!W86="请假",成绩单!W86="旷考",成绩单!W86="休学"),0,IF(OR(AND($F86&lt;1,成绩单!W86&gt;=90),AND($F86=1,成绩单!W86&gt;=85),AND($F86&gt;1,成绩单!W86&gt;=80)),0.5,0))</f>
        <v>0</v>
      </c>
      <c r="X86" s="18">
        <f>IF(OR(成绩单!X86="作弊",成绩单!X86="请假",成绩单!X86="旷考",成绩单!X86="休学"),0,IF(OR(AND($F86&lt;1,成绩单!X86&gt;=90),AND($F86=1,成绩单!X86&gt;=85),AND($F86&gt;1,成绩单!X86&gt;=80)),0.5,0))</f>
        <v>0</v>
      </c>
      <c r="Y86" s="18">
        <f>IF(OR(成绩单!Y86="作弊",成绩单!Y86="请假",成绩单!Y86="旷考",成绩单!Y86="休学"),0,IF(OR(AND($F86&lt;1,成绩单!Y86&gt;=90),AND($F86=1,成绩单!Y86&gt;=85),AND($F86&gt;1,成绩单!Y86&gt;=80)),0.5,0))</f>
        <v>0</v>
      </c>
      <c r="Z86" s="18">
        <f>IF(OR(成绩单!Z86="作弊",成绩单!Z86="请假",成绩单!Z86="旷考",成绩单!Z86="休学"),0,IF(OR(AND($F86&lt;1,成绩单!Z86&gt;=90),AND($F86=1,成绩单!Z86&gt;=85),AND($F86&gt;1,成绩单!Z86&gt;=80)),0.5,0))</f>
        <v>0</v>
      </c>
      <c r="AA86" s="18">
        <f>IF(OR(成绩单!AA86="作弊",成绩单!AA86="请假",成绩单!AA86="旷考",成绩单!AA86="休学"),0,IF(OR(AND($F86&lt;1,成绩单!AA86&gt;=90),AND($F86=1,成绩单!AA86&gt;=85),AND($F86&gt;1,成绩单!AA86&gt;=80)),0.5,0))</f>
        <v>0</v>
      </c>
      <c r="AB86" s="25">
        <f>IF(OR(成绩单!AB86="作弊",成绩单!AB86="请假",成绩单!AB86="旷考",成绩单!AB86="休学"),0,IF(OR(AND($F86&lt;1,成绩单!AB86&gt;=85),AND($F86=1,成绩单!AB86&gt;=82),AND($F86&gt;1,成绩单!AB86&gt;=80)),3,0))</f>
        <v>0</v>
      </c>
      <c r="AC86" s="25">
        <f>IF(OR(成绩单!AC86="作弊",成绩单!AC86="请假",成绩单!AC86="旷考",成绩单!AC86="休学"),0,IF(OR(AND($F86&lt;1,成绩单!AC86&gt;=85),AND($F86=1,成绩单!AC86&gt;=82),AND($F86&gt;1,成绩单!AC86&gt;=80)),3,0))</f>
        <v>0</v>
      </c>
      <c r="AD86" s="18">
        <f>IF(OR(成绩单!AD86="作弊",成绩单!AD86="请假",成绩单!AD86="旷考",成绩单!AD86="休学"),0,IF(OR(AND($F86&lt;1,成绩单!AD86&gt;=90),AND($F86=1,成绩单!AD86&gt;=85),AND($F86&gt;1,成绩单!AD86&gt;=80)),0.5,0))</f>
        <v>0</v>
      </c>
      <c r="AE86" s="18">
        <f>IF(OR(成绩单!AE86="作弊",成绩单!AE86="请假",成绩单!AE86="旷考",成绩单!AE86="休学"),0,IF(OR(AND($F86&lt;1,成绩单!AE86&gt;=90),AND($F86=1,成绩单!AE86&gt;=85),AND($F86&gt;1,成绩单!AE86&gt;=80)),0.5,0))</f>
        <v>0</v>
      </c>
      <c r="AF86" s="18">
        <f>IF(OR(成绩单!AF86="作弊",成绩单!AF86="请假",成绩单!AF86="旷考",成绩单!AF86="休学"),0,IF(OR(AND($F86&lt;1,成绩单!AF86&gt;=90),AND($F86=1,成绩单!AF86&gt;=85),AND($F86&gt;1,成绩单!AF86&gt;=80)),0.5,0))</f>
        <v>0</v>
      </c>
      <c r="AG86" s="18">
        <f>IF(OR(成绩单!AG86="作弊",成绩单!AG86="请假",成绩单!AG86="旷考",成绩单!AG86="休学"),0,IF(OR(AND($F86&lt;1,成绩单!AG86&gt;=90),AND($F86=1,成绩单!AG86&gt;=85),AND($F86&gt;1,成绩单!AG86&gt;=80)),0.5,0))</f>
        <v>0</v>
      </c>
      <c r="AH86" s="18">
        <f>IF(OR(成绩单!AH86="作弊",成绩单!AH86="请假",成绩单!AH86="旷考",成绩单!AH86="休学"),0,IF(OR(AND($F86&lt;1,成绩单!AH86&gt;=90),AND($F86=1,成绩单!AH86&gt;=85),AND($F86&gt;1,成绩单!AH86&gt;=80)),0.5,0))</f>
        <v>0</v>
      </c>
      <c r="AI86" s="18">
        <f>IF(OR(成绩单!AI86="作弊",成绩单!AI86="请假",成绩单!AI86="旷考",成绩单!AI86="休学"),0,IF(OR(AND($F86&lt;1,成绩单!AI86&gt;=90),AND($F86=1,成绩单!AI86&gt;=85),AND($F86&gt;1,成绩单!AI86&gt;=80)),0.5,0))</f>
        <v>0</v>
      </c>
      <c r="AJ86" s="18">
        <f>IF(OR(成绩单!AJ86="作弊",成绩单!AJ86="请假",成绩单!AJ86="旷考",成绩单!AJ86="休学"),0,IF(OR(AND($F86&lt;1,成绩单!AJ86&gt;=90),AND($F86=1,成绩单!AJ86&gt;=85),AND($F86&gt;1,成绩单!AJ86&gt;=80)),0.5,0))</f>
        <v>0</v>
      </c>
      <c r="AK86" s="18">
        <f>IF(OR(成绩单!AK86="作弊",成绩单!AK86="请假",成绩单!AK86="旷考",成绩单!AK86="休学"),0,IF(OR(AND($F86&lt;1,成绩单!AK86&gt;=90),AND($F86=1,成绩单!AK86&gt;=85),AND($F86&gt;1,成绩单!AK86&gt;=80)),0.5,0))</f>
        <v>0</v>
      </c>
      <c r="AL86" s="18">
        <f>IF(OR(成绩单!AL86="作弊",成绩单!AL86="请假",成绩单!AL86="旷考",成绩单!AL86="休学"),0,IF(OR(AND($F86&lt;1,成绩单!AL86&gt;=90),AND($F86=1,成绩单!AL86&gt;=85),AND($F86&gt;1,成绩单!AL86&gt;=80)),0.5,0))</f>
        <v>0</v>
      </c>
      <c r="AM86" s="18">
        <f>IF(OR(成绩单!AM86="作弊",成绩单!AM86="请假",成绩单!AM86="旷考",成绩单!AM86="休学"),0,IF(OR(AND($F86&lt;1,成绩单!AM86&gt;=90),AND($F86=1,成绩单!AM86&gt;=85),AND($F86&gt;1,成绩单!AM86&gt;=80)),0.5,0))</f>
        <v>0</v>
      </c>
      <c r="AN86" s="18"/>
      <c r="AO86" s="18"/>
      <c r="AP86" s="30"/>
      <c r="AQ86" s="30"/>
    </row>
    <row r="87" ht="18.75" customHeight="1" spans="1:43">
      <c r="A87" s="17"/>
      <c r="B87" s="18"/>
      <c r="C87" s="18"/>
      <c r="D87" s="18">
        <f t="shared" si="9"/>
        <v>0</v>
      </c>
      <c r="E87" s="18">
        <f t="shared" si="10"/>
        <v>0</v>
      </c>
      <c r="F87" s="18">
        <f>成绩单!F87</f>
        <v>0</v>
      </c>
      <c r="G87" s="18">
        <f>成绩单!G87</f>
        <v>0</v>
      </c>
      <c r="H87" s="18">
        <f>IF(OR(成绩单!H87="作弊",成绩单!H87="请假",成绩单!H87="旷考",成绩单!H87="休学"),0,IF(OR(AND($F87&lt;1,成绩单!H87&gt;=90),AND($F87=1,成绩单!H87&gt;=85),AND($F87&gt;1,成绩单!H87&gt;=80)),0.5,0))</f>
        <v>0</v>
      </c>
      <c r="I87" s="18">
        <f>IF(OR(成绩单!I87="作弊",成绩单!I87="请假",成绩单!I87="旷考",成绩单!I87="休学"),0,IF(OR(AND($F87&lt;1,成绩单!I87&gt;=90),AND($F87=1,成绩单!I87&gt;=85),AND($F87&gt;1,成绩单!I87&gt;=80)),0.5,0))</f>
        <v>0</v>
      </c>
      <c r="J87" s="25">
        <f>IF(OR(成绩单!J87="作弊",成绩单!J87="请假",成绩单!J87="旷考",成绩单!J87="休学"),0,IF(OR(AND($F87&lt;1,成绩单!J87&gt;=80),AND($F87=1,成绩单!J87&gt;=77.5),AND($F87&gt;1,成绩单!J87&gt;=75)),3,0))</f>
        <v>0</v>
      </c>
      <c r="K87" s="25">
        <f>IF(OR(成绩单!K87="作弊",成绩单!K87="请假",成绩单!K87="旷考",成绩单!K87="休学"),0,IF(OR(AND($F87&lt;1,成绩单!K87&gt;=80),AND($F87=1,成绩单!K87&gt;=77.5),AND($F87&gt;1,成绩单!K87&gt;=75)),3,0))</f>
        <v>0</v>
      </c>
      <c r="L87" s="18">
        <f>IF(OR(成绩单!L87="作弊",成绩单!L87="请假",成绩单!L87="旷考",成绩单!L87="休学"),0,IF(OR(AND($F87&lt;1,成绩单!L87&gt;=90),AND($F87=1,成绩单!L87&gt;=85),AND($F87&gt;1,成绩单!L87&gt;=80)),0.5,0))</f>
        <v>0</v>
      </c>
      <c r="M87" s="18">
        <f>IF(OR(成绩单!M87="作弊",成绩单!M87="请假",成绩单!M87="旷考",成绩单!M87="休学"),0,IF(OR(AND($F87&lt;1,成绩单!M87&gt;=90),AND($F87=1,成绩单!M87&gt;=85),AND($F87&gt;1,成绩单!M87&gt;=80)),0.5,0))</f>
        <v>0</v>
      </c>
      <c r="N87" s="18">
        <f>IF(OR(成绩单!N87="作弊",成绩单!N87="请假",成绩单!N87="旷考",成绩单!N87="休学"),0,IF(OR(AND($F87&lt;1,成绩单!N87&gt;=90),AND($F87=1,成绩单!N87&gt;=85),AND($F87&gt;1,成绩单!N87&gt;=80)),0.5,0))</f>
        <v>0</v>
      </c>
      <c r="O87" s="18">
        <f>IF(OR(成绩单!O87="作弊",成绩单!O87="请假",成绩单!O87="旷考",成绩单!O87="休学"),0,IF(OR(AND($F87&lt;1,成绩单!O87&gt;=90),AND($F87=1,成绩单!O87&gt;=85),AND($F87&gt;1,成绩单!O87&gt;=80)),0.5,0))</f>
        <v>0</v>
      </c>
      <c r="P87" s="18">
        <f>IF(OR(成绩单!P87="作弊",成绩单!P87="请假",成绩单!P87="旷考",成绩单!P87="休学"),0,IF(OR(AND($F87&lt;1,成绩单!P87&gt;=90),AND($F87=1,成绩单!P87&gt;=85),AND($F87&gt;1,成绩单!P87&gt;=80)),0.5,0))</f>
        <v>0</v>
      </c>
      <c r="Q87" s="18">
        <f>IF(OR(成绩单!Q87="作弊",成绩单!Q87="请假",成绩单!Q87="旷考",成绩单!Q87="休学"),0,IF(OR(AND($F87&lt;1,成绩单!Q87&gt;=90),AND($F87=1,成绩单!Q87&gt;=85),AND($F87&gt;1,成绩单!Q87&gt;=80)),0.5,0))</f>
        <v>0</v>
      </c>
      <c r="R87" s="25">
        <f>IF(OR(成绩单!R87="作弊",成绩单!R87="请假",成绩单!R87="旷考",成绩单!R87="休学"),0,IF(OR(AND($F87&lt;1,成绩单!R87&gt;=82),AND($F87=1,成绩单!R87&gt;=80),AND($F87&gt;1,成绩单!R87&gt;=78)),3,0))</f>
        <v>0</v>
      </c>
      <c r="S87" s="25">
        <f>IF(OR(成绩单!S87="作弊",成绩单!S87="请假",成绩单!S87="旷考",成绩单!S87="休学"),0,IF(OR(AND($F87&lt;1,成绩单!S87&gt;=82),AND($F87=1,成绩单!S87&gt;=80),AND($F87&gt;1,成绩单!S87&gt;=78)),3,0))</f>
        <v>0</v>
      </c>
      <c r="T87" s="18">
        <f>IF(OR(成绩单!T87="作弊",成绩单!T87="请假",成绩单!T87="旷考",成绩单!T87="休学"),0,IF(OR(AND($F87&lt;1,成绩单!T87&gt;=90),AND($F87=1,成绩单!T87&gt;=85),AND($F87&gt;1,成绩单!T87&gt;=80)),0.5,0))</f>
        <v>0</v>
      </c>
      <c r="U87" s="18">
        <f>IF(OR(成绩单!U87="作弊",成绩单!U87="请假",成绩单!U87="旷考",成绩单!U87="休学"),0,IF(OR(AND($F87&lt;1,成绩单!U87&gt;=90),AND($F87=1,成绩单!U87&gt;=85),AND($F87&gt;1,成绩单!U87&gt;=80)),0.5,0))</f>
        <v>0</v>
      </c>
      <c r="V87" s="18">
        <f>IF(OR(成绩单!V87="作弊",成绩单!V87="请假",成绩单!V87="旷考",成绩单!V87="休学"),0,IF(OR(AND($F87&lt;1,成绩单!V87&gt;=90),AND($F87=1,成绩单!V87&gt;=85),AND($F87&gt;1,成绩单!V87&gt;=80)),0.5,0))</f>
        <v>0</v>
      </c>
      <c r="W87" s="18">
        <f>IF(OR(成绩单!W87="作弊",成绩单!W87="请假",成绩单!W87="旷考",成绩单!W87="休学"),0,IF(OR(AND($F87&lt;1,成绩单!W87&gt;=90),AND($F87=1,成绩单!W87&gt;=85),AND($F87&gt;1,成绩单!W87&gt;=80)),0.5,0))</f>
        <v>0</v>
      </c>
      <c r="X87" s="18">
        <f>IF(OR(成绩单!X87="作弊",成绩单!X87="请假",成绩单!X87="旷考",成绩单!X87="休学"),0,IF(OR(AND($F87&lt;1,成绩单!X87&gt;=90),AND($F87=1,成绩单!X87&gt;=85),AND($F87&gt;1,成绩单!X87&gt;=80)),0.5,0))</f>
        <v>0</v>
      </c>
      <c r="Y87" s="18">
        <f>IF(OR(成绩单!Y87="作弊",成绩单!Y87="请假",成绩单!Y87="旷考",成绩单!Y87="休学"),0,IF(OR(AND($F87&lt;1,成绩单!Y87&gt;=90),AND($F87=1,成绩单!Y87&gt;=85),AND($F87&gt;1,成绩单!Y87&gt;=80)),0.5,0))</f>
        <v>0</v>
      </c>
      <c r="Z87" s="18">
        <f>IF(OR(成绩单!Z87="作弊",成绩单!Z87="请假",成绩单!Z87="旷考",成绩单!Z87="休学"),0,IF(OR(AND($F87&lt;1,成绩单!Z87&gt;=90),AND($F87=1,成绩单!Z87&gt;=85),AND($F87&gt;1,成绩单!Z87&gt;=80)),0.5,0))</f>
        <v>0</v>
      </c>
      <c r="AA87" s="18">
        <f>IF(OR(成绩单!AA87="作弊",成绩单!AA87="请假",成绩单!AA87="旷考",成绩单!AA87="休学"),0,IF(OR(AND($F87&lt;1,成绩单!AA87&gt;=90),AND($F87=1,成绩单!AA87&gt;=85),AND($F87&gt;1,成绩单!AA87&gt;=80)),0.5,0))</f>
        <v>0</v>
      </c>
      <c r="AB87" s="25">
        <f>IF(OR(成绩单!AB87="作弊",成绩单!AB87="请假",成绩单!AB87="旷考",成绩单!AB87="休学"),0,IF(OR(AND($F87&lt;1,成绩单!AB87&gt;=85),AND($F87=1,成绩单!AB87&gt;=82),AND($F87&gt;1,成绩单!AB87&gt;=80)),3,0))</f>
        <v>0</v>
      </c>
      <c r="AC87" s="25">
        <f>IF(OR(成绩单!AC87="作弊",成绩单!AC87="请假",成绩单!AC87="旷考",成绩单!AC87="休学"),0,IF(OR(AND($F87&lt;1,成绩单!AC87&gt;=85),AND($F87=1,成绩单!AC87&gt;=82),AND($F87&gt;1,成绩单!AC87&gt;=80)),3,0))</f>
        <v>0</v>
      </c>
      <c r="AD87" s="18">
        <f>IF(OR(成绩单!AD87="作弊",成绩单!AD87="请假",成绩单!AD87="旷考",成绩单!AD87="休学"),0,IF(OR(AND($F87&lt;1,成绩单!AD87&gt;=90),AND($F87=1,成绩单!AD87&gt;=85),AND($F87&gt;1,成绩单!AD87&gt;=80)),0.5,0))</f>
        <v>0</v>
      </c>
      <c r="AE87" s="18">
        <f>IF(OR(成绩单!AE87="作弊",成绩单!AE87="请假",成绩单!AE87="旷考",成绩单!AE87="休学"),0,IF(OR(AND($F87&lt;1,成绩单!AE87&gt;=90),AND($F87=1,成绩单!AE87&gt;=85),AND($F87&gt;1,成绩单!AE87&gt;=80)),0.5,0))</f>
        <v>0</v>
      </c>
      <c r="AF87" s="18">
        <f>IF(OR(成绩单!AF87="作弊",成绩单!AF87="请假",成绩单!AF87="旷考",成绩单!AF87="休学"),0,IF(OR(AND($F87&lt;1,成绩单!AF87&gt;=90),AND($F87=1,成绩单!AF87&gt;=85),AND($F87&gt;1,成绩单!AF87&gt;=80)),0.5,0))</f>
        <v>0</v>
      </c>
      <c r="AG87" s="18">
        <f>IF(OR(成绩单!AG87="作弊",成绩单!AG87="请假",成绩单!AG87="旷考",成绩单!AG87="休学"),0,IF(OR(AND($F87&lt;1,成绩单!AG87&gt;=90),AND($F87=1,成绩单!AG87&gt;=85),AND($F87&gt;1,成绩单!AG87&gt;=80)),0.5,0))</f>
        <v>0</v>
      </c>
      <c r="AH87" s="18">
        <f>IF(OR(成绩单!AH87="作弊",成绩单!AH87="请假",成绩单!AH87="旷考",成绩单!AH87="休学"),0,IF(OR(AND($F87&lt;1,成绩单!AH87&gt;=90),AND($F87=1,成绩单!AH87&gt;=85),AND($F87&gt;1,成绩单!AH87&gt;=80)),0.5,0))</f>
        <v>0</v>
      </c>
      <c r="AI87" s="18">
        <f>IF(OR(成绩单!AI87="作弊",成绩单!AI87="请假",成绩单!AI87="旷考",成绩单!AI87="休学"),0,IF(OR(AND($F87&lt;1,成绩单!AI87&gt;=90),AND($F87=1,成绩单!AI87&gt;=85),AND($F87&gt;1,成绩单!AI87&gt;=80)),0.5,0))</f>
        <v>0</v>
      </c>
      <c r="AJ87" s="18">
        <f>IF(OR(成绩单!AJ87="作弊",成绩单!AJ87="请假",成绩单!AJ87="旷考",成绩单!AJ87="休学"),0,IF(OR(AND($F87&lt;1,成绩单!AJ87&gt;=90),AND($F87=1,成绩单!AJ87&gt;=85),AND($F87&gt;1,成绩单!AJ87&gt;=80)),0.5,0))</f>
        <v>0</v>
      </c>
      <c r="AK87" s="18">
        <f>IF(OR(成绩单!AK87="作弊",成绩单!AK87="请假",成绩单!AK87="旷考",成绩单!AK87="休学"),0,IF(OR(AND($F87&lt;1,成绩单!AK87&gt;=90),AND($F87=1,成绩单!AK87&gt;=85),AND($F87&gt;1,成绩单!AK87&gt;=80)),0.5,0))</f>
        <v>0</v>
      </c>
      <c r="AL87" s="18">
        <f>IF(OR(成绩单!AL87="作弊",成绩单!AL87="请假",成绩单!AL87="旷考",成绩单!AL87="休学"),0,IF(OR(AND($F87&lt;1,成绩单!AL87&gt;=90),AND($F87=1,成绩单!AL87&gt;=85),AND($F87&gt;1,成绩单!AL87&gt;=80)),0.5,0))</f>
        <v>0</v>
      </c>
      <c r="AM87" s="18">
        <f>IF(OR(成绩单!AM87="作弊",成绩单!AM87="请假",成绩单!AM87="旷考",成绩单!AM87="休学"),0,IF(OR(AND($F87&lt;1,成绩单!AM87&gt;=90),AND($F87=1,成绩单!AM87&gt;=85),AND($F87&gt;1,成绩单!AM87&gt;=80)),0.5,0))</f>
        <v>0</v>
      </c>
      <c r="AN87" s="18"/>
      <c r="AO87" s="18"/>
      <c r="AP87" s="30"/>
      <c r="AQ87" s="30"/>
    </row>
    <row r="88" ht="18.75" customHeight="1" spans="1:43">
      <c r="A88" s="17"/>
      <c r="B88" s="18"/>
      <c r="C88" s="18"/>
      <c r="D88" s="18">
        <f t="shared" si="9"/>
        <v>0</v>
      </c>
      <c r="E88" s="18">
        <f t="shared" si="10"/>
        <v>0</v>
      </c>
      <c r="F88" s="18">
        <f>成绩单!F88</f>
        <v>0</v>
      </c>
      <c r="G88" s="18">
        <f>成绩单!G88</f>
        <v>0</v>
      </c>
      <c r="H88" s="18">
        <f>IF(OR(成绩单!H88="作弊",成绩单!H88="请假",成绩单!H88="旷考",成绩单!H88="休学"),0,IF(OR(AND($F88&lt;1,成绩单!H88&gt;=90),AND($F88=1,成绩单!H88&gt;=85),AND($F88&gt;1,成绩单!H88&gt;=80)),0.5,0))</f>
        <v>0</v>
      </c>
      <c r="I88" s="18">
        <f>IF(OR(成绩单!I88="作弊",成绩单!I88="请假",成绩单!I88="旷考",成绩单!I88="休学"),0,IF(OR(AND($F88&lt;1,成绩单!I88&gt;=90),AND($F88=1,成绩单!I88&gt;=85),AND($F88&gt;1,成绩单!I88&gt;=80)),0.5,0))</f>
        <v>0</v>
      </c>
      <c r="J88" s="25">
        <f>IF(OR(成绩单!J88="作弊",成绩单!J88="请假",成绩单!J88="旷考",成绩单!J88="休学"),0,IF(OR(AND($F88&lt;1,成绩单!J88&gt;=80),AND($F88=1,成绩单!J88&gt;=77.5),AND($F88&gt;1,成绩单!J88&gt;=75)),3,0))</f>
        <v>0</v>
      </c>
      <c r="K88" s="25">
        <f>IF(OR(成绩单!K88="作弊",成绩单!K88="请假",成绩单!K88="旷考",成绩单!K88="休学"),0,IF(OR(AND($F88&lt;1,成绩单!K88&gt;=80),AND($F88=1,成绩单!K88&gt;=77.5),AND($F88&gt;1,成绩单!K88&gt;=75)),3,0))</f>
        <v>0</v>
      </c>
      <c r="L88" s="18">
        <f>IF(OR(成绩单!L88="作弊",成绩单!L88="请假",成绩单!L88="旷考",成绩单!L88="休学"),0,IF(OR(AND($F88&lt;1,成绩单!L88&gt;=90),AND($F88=1,成绩单!L88&gt;=85),AND($F88&gt;1,成绩单!L88&gt;=80)),0.5,0))</f>
        <v>0</v>
      </c>
      <c r="M88" s="18">
        <f>IF(OR(成绩单!M88="作弊",成绩单!M88="请假",成绩单!M88="旷考",成绩单!M88="休学"),0,IF(OR(AND($F88&lt;1,成绩单!M88&gt;=90),AND($F88=1,成绩单!M88&gt;=85),AND($F88&gt;1,成绩单!M88&gt;=80)),0.5,0))</f>
        <v>0</v>
      </c>
      <c r="N88" s="18">
        <f>IF(OR(成绩单!N88="作弊",成绩单!N88="请假",成绩单!N88="旷考",成绩单!N88="休学"),0,IF(OR(AND($F88&lt;1,成绩单!N88&gt;=90),AND($F88=1,成绩单!N88&gt;=85),AND($F88&gt;1,成绩单!N88&gt;=80)),0.5,0))</f>
        <v>0</v>
      </c>
      <c r="O88" s="18">
        <f>IF(OR(成绩单!O88="作弊",成绩单!O88="请假",成绩单!O88="旷考",成绩单!O88="休学"),0,IF(OR(AND($F88&lt;1,成绩单!O88&gt;=90),AND($F88=1,成绩单!O88&gt;=85),AND($F88&gt;1,成绩单!O88&gt;=80)),0.5,0))</f>
        <v>0</v>
      </c>
      <c r="P88" s="18">
        <f>IF(OR(成绩单!P88="作弊",成绩单!P88="请假",成绩单!P88="旷考",成绩单!P88="休学"),0,IF(OR(AND($F88&lt;1,成绩单!P88&gt;=90),AND($F88=1,成绩单!P88&gt;=85),AND($F88&gt;1,成绩单!P88&gt;=80)),0.5,0))</f>
        <v>0</v>
      </c>
      <c r="Q88" s="18">
        <f>IF(OR(成绩单!Q88="作弊",成绩单!Q88="请假",成绩单!Q88="旷考",成绩单!Q88="休学"),0,IF(OR(AND($F88&lt;1,成绩单!Q88&gt;=90),AND($F88=1,成绩单!Q88&gt;=85),AND($F88&gt;1,成绩单!Q88&gt;=80)),0.5,0))</f>
        <v>0</v>
      </c>
      <c r="R88" s="25">
        <f>IF(OR(成绩单!R88="作弊",成绩单!R88="请假",成绩单!R88="旷考",成绩单!R88="休学"),0,IF(OR(AND($F88&lt;1,成绩单!R88&gt;=82),AND($F88=1,成绩单!R88&gt;=80),AND($F88&gt;1,成绩单!R88&gt;=78)),3,0))</f>
        <v>0</v>
      </c>
      <c r="S88" s="25">
        <f>IF(OR(成绩单!S88="作弊",成绩单!S88="请假",成绩单!S88="旷考",成绩单!S88="休学"),0,IF(OR(AND($F88&lt;1,成绩单!S88&gt;=82),AND($F88=1,成绩单!S88&gt;=80),AND($F88&gt;1,成绩单!S88&gt;=78)),3,0))</f>
        <v>0</v>
      </c>
      <c r="T88" s="18">
        <f>IF(OR(成绩单!T88="作弊",成绩单!T88="请假",成绩单!T88="旷考",成绩单!T88="休学"),0,IF(OR(AND($F88&lt;1,成绩单!T88&gt;=90),AND($F88=1,成绩单!T88&gt;=85),AND($F88&gt;1,成绩单!T88&gt;=80)),0.5,0))</f>
        <v>0</v>
      </c>
      <c r="U88" s="18">
        <f>IF(OR(成绩单!U88="作弊",成绩单!U88="请假",成绩单!U88="旷考",成绩单!U88="休学"),0,IF(OR(AND($F88&lt;1,成绩单!U88&gt;=90),AND($F88=1,成绩单!U88&gt;=85),AND($F88&gt;1,成绩单!U88&gt;=80)),0.5,0))</f>
        <v>0</v>
      </c>
      <c r="V88" s="18">
        <f>IF(OR(成绩单!V88="作弊",成绩单!V88="请假",成绩单!V88="旷考",成绩单!V88="休学"),0,IF(OR(AND($F88&lt;1,成绩单!V88&gt;=90),AND($F88=1,成绩单!V88&gt;=85),AND($F88&gt;1,成绩单!V88&gt;=80)),0.5,0))</f>
        <v>0</v>
      </c>
      <c r="W88" s="18">
        <f>IF(OR(成绩单!W88="作弊",成绩单!W88="请假",成绩单!W88="旷考",成绩单!W88="休学"),0,IF(OR(AND($F88&lt;1,成绩单!W88&gt;=90),AND($F88=1,成绩单!W88&gt;=85),AND($F88&gt;1,成绩单!W88&gt;=80)),0.5,0))</f>
        <v>0</v>
      </c>
      <c r="X88" s="18">
        <f>IF(OR(成绩单!X88="作弊",成绩单!X88="请假",成绩单!X88="旷考",成绩单!X88="休学"),0,IF(OR(AND($F88&lt;1,成绩单!X88&gt;=90),AND($F88=1,成绩单!X88&gt;=85),AND($F88&gt;1,成绩单!X88&gt;=80)),0.5,0))</f>
        <v>0</v>
      </c>
      <c r="Y88" s="18">
        <f>IF(OR(成绩单!Y88="作弊",成绩单!Y88="请假",成绩单!Y88="旷考",成绩单!Y88="休学"),0,IF(OR(AND($F88&lt;1,成绩单!Y88&gt;=90),AND($F88=1,成绩单!Y88&gt;=85),AND($F88&gt;1,成绩单!Y88&gt;=80)),0.5,0))</f>
        <v>0</v>
      </c>
      <c r="Z88" s="18">
        <f>IF(OR(成绩单!Z88="作弊",成绩单!Z88="请假",成绩单!Z88="旷考",成绩单!Z88="休学"),0,IF(OR(AND($F88&lt;1,成绩单!Z88&gt;=90),AND($F88=1,成绩单!Z88&gt;=85),AND($F88&gt;1,成绩单!Z88&gt;=80)),0.5,0))</f>
        <v>0</v>
      </c>
      <c r="AA88" s="18">
        <f>IF(OR(成绩单!AA88="作弊",成绩单!AA88="请假",成绩单!AA88="旷考",成绩单!AA88="休学"),0,IF(OR(AND($F88&lt;1,成绩单!AA88&gt;=90),AND($F88=1,成绩单!AA88&gt;=85),AND($F88&gt;1,成绩单!AA88&gt;=80)),0.5,0))</f>
        <v>0</v>
      </c>
      <c r="AB88" s="25">
        <f>IF(OR(成绩单!AB88="作弊",成绩单!AB88="请假",成绩单!AB88="旷考",成绩单!AB88="休学"),0,IF(OR(AND($F88&lt;1,成绩单!AB88&gt;=85),AND($F88=1,成绩单!AB88&gt;=82),AND($F88&gt;1,成绩单!AB88&gt;=80)),3,0))</f>
        <v>0</v>
      </c>
      <c r="AC88" s="25">
        <f>IF(OR(成绩单!AC88="作弊",成绩单!AC88="请假",成绩单!AC88="旷考",成绩单!AC88="休学"),0,IF(OR(AND($F88&lt;1,成绩单!AC88&gt;=85),AND($F88=1,成绩单!AC88&gt;=82),AND($F88&gt;1,成绩单!AC88&gt;=80)),3,0))</f>
        <v>0</v>
      </c>
      <c r="AD88" s="18">
        <f>IF(OR(成绩单!AD88="作弊",成绩单!AD88="请假",成绩单!AD88="旷考",成绩单!AD88="休学"),0,IF(OR(AND($F88&lt;1,成绩单!AD88&gt;=90),AND($F88=1,成绩单!AD88&gt;=85),AND($F88&gt;1,成绩单!AD88&gt;=80)),0.5,0))</f>
        <v>0</v>
      </c>
      <c r="AE88" s="18">
        <f>IF(OR(成绩单!AE88="作弊",成绩单!AE88="请假",成绩单!AE88="旷考",成绩单!AE88="休学"),0,IF(OR(AND($F88&lt;1,成绩单!AE88&gt;=90),AND($F88=1,成绩单!AE88&gt;=85),AND($F88&gt;1,成绩单!AE88&gt;=80)),0.5,0))</f>
        <v>0</v>
      </c>
      <c r="AF88" s="18">
        <f>IF(OR(成绩单!AF88="作弊",成绩单!AF88="请假",成绩单!AF88="旷考",成绩单!AF88="休学"),0,IF(OR(AND($F88&lt;1,成绩单!AF88&gt;=90),AND($F88=1,成绩单!AF88&gt;=85),AND($F88&gt;1,成绩单!AF88&gt;=80)),0.5,0))</f>
        <v>0</v>
      </c>
      <c r="AG88" s="18">
        <f>IF(OR(成绩单!AG88="作弊",成绩单!AG88="请假",成绩单!AG88="旷考",成绩单!AG88="休学"),0,IF(OR(AND($F88&lt;1,成绩单!AG88&gt;=90),AND($F88=1,成绩单!AG88&gt;=85),AND($F88&gt;1,成绩单!AG88&gt;=80)),0.5,0))</f>
        <v>0</v>
      </c>
      <c r="AH88" s="18">
        <f>IF(OR(成绩单!AH88="作弊",成绩单!AH88="请假",成绩单!AH88="旷考",成绩单!AH88="休学"),0,IF(OR(AND($F88&lt;1,成绩单!AH88&gt;=90),AND($F88=1,成绩单!AH88&gt;=85),AND($F88&gt;1,成绩单!AH88&gt;=80)),0.5,0))</f>
        <v>0</v>
      </c>
      <c r="AI88" s="18">
        <f>IF(OR(成绩单!AI88="作弊",成绩单!AI88="请假",成绩单!AI88="旷考",成绩单!AI88="休学"),0,IF(OR(AND($F88&lt;1,成绩单!AI88&gt;=90),AND($F88=1,成绩单!AI88&gt;=85),AND($F88&gt;1,成绩单!AI88&gt;=80)),0.5,0))</f>
        <v>0</v>
      </c>
      <c r="AJ88" s="18">
        <f>IF(OR(成绩单!AJ88="作弊",成绩单!AJ88="请假",成绩单!AJ88="旷考",成绩单!AJ88="休学"),0,IF(OR(AND($F88&lt;1,成绩单!AJ88&gt;=90),AND($F88=1,成绩单!AJ88&gt;=85),AND($F88&gt;1,成绩单!AJ88&gt;=80)),0.5,0))</f>
        <v>0</v>
      </c>
      <c r="AK88" s="18">
        <f>IF(OR(成绩单!AK88="作弊",成绩单!AK88="请假",成绩单!AK88="旷考",成绩单!AK88="休学"),0,IF(OR(AND($F88&lt;1,成绩单!AK88&gt;=90),AND($F88=1,成绩单!AK88&gt;=85),AND($F88&gt;1,成绩单!AK88&gt;=80)),0.5,0))</f>
        <v>0</v>
      </c>
      <c r="AL88" s="18">
        <f>IF(OR(成绩单!AL88="作弊",成绩单!AL88="请假",成绩单!AL88="旷考",成绩单!AL88="休学"),0,IF(OR(AND($F88&lt;1,成绩单!AL88&gt;=90),AND($F88=1,成绩单!AL88&gt;=85),AND($F88&gt;1,成绩单!AL88&gt;=80)),0.5,0))</f>
        <v>0</v>
      </c>
      <c r="AM88" s="18">
        <f>IF(OR(成绩单!AM88="作弊",成绩单!AM88="请假",成绩单!AM88="旷考",成绩单!AM88="休学"),0,IF(OR(AND($F88&lt;1,成绩单!AM88&gt;=90),AND($F88=1,成绩单!AM88&gt;=85),AND($F88&gt;1,成绩单!AM88&gt;=80)),0.5,0))</f>
        <v>0</v>
      </c>
      <c r="AN88" s="18"/>
      <c r="AO88" s="18"/>
      <c r="AP88" s="30"/>
      <c r="AQ88" s="30"/>
    </row>
    <row r="89" ht="18.75" customHeight="1" spans="1:43">
      <c r="A89" s="17"/>
      <c r="B89" s="18"/>
      <c r="C89" s="18"/>
      <c r="D89" s="18">
        <f t="shared" si="9"/>
        <v>0</v>
      </c>
      <c r="E89" s="18">
        <f t="shared" si="10"/>
        <v>0</v>
      </c>
      <c r="F89" s="18">
        <f>成绩单!F89</f>
        <v>0</v>
      </c>
      <c r="G89" s="18">
        <f>成绩单!G89</f>
        <v>0</v>
      </c>
      <c r="H89" s="18">
        <f>IF(OR(成绩单!H89="作弊",成绩单!H89="请假",成绩单!H89="旷考",成绩单!H89="休学"),0,IF(OR(AND($F89&lt;1,成绩单!H89&gt;=90),AND($F89=1,成绩单!H89&gt;=85),AND($F89&gt;1,成绩单!H89&gt;=80)),0.5,0))</f>
        <v>0</v>
      </c>
      <c r="I89" s="18">
        <f>IF(OR(成绩单!I89="作弊",成绩单!I89="请假",成绩单!I89="旷考",成绩单!I89="休学"),0,IF(OR(AND($F89&lt;1,成绩单!I89&gt;=90),AND($F89=1,成绩单!I89&gt;=85),AND($F89&gt;1,成绩单!I89&gt;=80)),0.5,0))</f>
        <v>0</v>
      </c>
      <c r="J89" s="25">
        <f>IF(OR(成绩单!J89="作弊",成绩单!J89="请假",成绩单!J89="旷考",成绩单!J89="休学"),0,IF(OR(AND($F89&lt;1,成绩单!J89&gt;=80),AND($F89=1,成绩单!J89&gt;=77.5),AND($F89&gt;1,成绩单!J89&gt;=75)),3,0))</f>
        <v>0</v>
      </c>
      <c r="K89" s="25">
        <f>IF(OR(成绩单!K89="作弊",成绩单!K89="请假",成绩单!K89="旷考",成绩单!K89="休学"),0,IF(OR(AND($F89&lt;1,成绩单!K89&gt;=80),AND($F89=1,成绩单!K89&gt;=77.5),AND($F89&gt;1,成绩单!K89&gt;=75)),3,0))</f>
        <v>0</v>
      </c>
      <c r="L89" s="18">
        <f>IF(OR(成绩单!L89="作弊",成绩单!L89="请假",成绩单!L89="旷考",成绩单!L89="休学"),0,IF(OR(AND($F89&lt;1,成绩单!L89&gt;=90),AND($F89=1,成绩单!L89&gt;=85),AND($F89&gt;1,成绩单!L89&gt;=80)),0.5,0))</f>
        <v>0</v>
      </c>
      <c r="M89" s="18">
        <f>IF(OR(成绩单!M89="作弊",成绩单!M89="请假",成绩单!M89="旷考",成绩单!M89="休学"),0,IF(OR(AND($F89&lt;1,成绩单!M89&gt;=90),AND($F89=1,成绩单!M89&gt;=85),AND($F89&gt;1,成绩单!M89&gt;=80)),0.5,0))</f>
        <v>0</v>
      </c>
      <c r="N89" s="18">
        <f>IF(OR(成绩单!N89="作弊",成绩单!N89="请假",成绩单!N89="旷考",成绩单!N89="休学"),0,IF(OR(AND($F89&lt;1,成绩单!N89&gt;=90),AND($F89=1,成绩单!N89&gt;=85),AND($F89&gt;1,成绩单!N89&gt;=80)),0.5,0))</f>
        <v>0</v>
      </c>
      <c r="O89" s="18">
        <f>IF(OR(成绩单!O89="作弊",成绩单!O89="请假",成绩单!O89="旷考",成绩单!O89="休学"),0,IF(OR(AND($F89&lt;1,成绩单!O89&gt;=90),AND($F89=1,成绩单!O89&gt;=85),AND($F89&gt;1,成绩单!O89&gt;=80)),0.5,0))</f>
        <v>0</v>
      </c>
      <c r="P89" s="18">
        <f>IF(OR(成绩单!P89="作弊",成绩单!P89="请假",成绩单!P89="旷考",成绩单!P89="休学"),0,IF(OR(AND($F89&lt;1,成绩单!P89&gt;=90),AND($F89=1,成绩单!P89&gt;=85),AND($F89&gt;1,成绩单!P89&gt;=80)),0.5,0))</f>
        <v>0</v>
      </c>
      <c r="Q89" s="18">
        <f>IF(OR(成绩单!Q89="作弊",成绩单!Q89="请假",成绩单!Q89="旷考",成绩单!Q89="休学"),0,IF(OR(AND($F89&lt;1,成绩单!Q89&gt;=90),AND($F89=1,成绩单!Q89&gt;=85),AND($F89&gt;1,成绩单!Q89&gt;=80)),0.5,0))</f>
        <v>0</v>
      </c>
      <c r="R89" s="25">
        <f>IF(OR(成绩单!R89="作弊",成绩单!R89="请假",成绩单!R89="旷考",成绩单!R89="休学"),0,IF(OR(AND($F89&lt;1,成绩单!R89&gt;=82),AND($F89=1,成绩单!R89&gt;=80),AND($F89&gt;1,成绩单!R89&gt;=78)),3,0))</f>
        <v>0</v>
      </c>
      <c r="S89" s="25">
        <f>IF(OR(成绩单!S89="作弊",成绩单!S89="请假",成绩单!S89="旷考",成绩单!S89="休学"),0,IF(OR(AND($F89&lt;1,成绩单!S89&gt;=82),AND($F89=1,成绩单!S89&gt;=80),AND($F89&gt;1,成绩单!S89&gt;=78)),3,0))</f>
        <v>0</v>
      </c>
      <c r="T89" s="18">
        <f>IF(OR(成绩单!T89="作弊",成绩单!T89="请假",成绩单!T89="旷考",成绩单!T89="休学"),0,IF(OR(AND($F89&lt;1,成绩单!T89&gt;=90),AND($F89=1,成绩单!T89&gt;=85),AND($F89&gt;1,成绩单!T89&gt;=80)),0.5,0))</f>
        <v>0</v>
      </c>
      <c r="U89" s="18">
        <f>IF(OR(成绩单!U89="作弊",成绩单!U89="请假",成绩单!U89="旷考",成绩单!U89="休学"),0,IF(OR(AND($F89&lt;1,成绩单!U89&gt;=90),AND($F89=1,成绩单!U89&gt;=85),AND($F89&gt;1,成绩单!U89&gt;=80)),0.5,0))</f>
        <v>0</v>
      </c>
      <c r="V89" s="18">
        <f>IF(OR(成绩单!V89="作弊",成绩单!V89="请假",成绩单!V89="旷考",成绩单!V89="休学"),0,IF(OR(AND($F89&lt;1,成绩单!V89&gt;=90),AND($F89=1,成绩单!V89&gt;=85),AND($F89&gt;1,成绩单!V89&gt;=80)),0.5,0))</f>
        <v>0</v>
      </c>
      <c r="W89" s="18">
        <f>IF(OR(成绩单!W89="作弊",成绩单!W89="请假",成绩单!W89="旷考",成绩单!W89="休学"),0,IF(OR(AND($F89&lt;1,成绩单!W89&gt;=90),AND($F89=1,成绩单!W89&gt;=85),AND($F89&gt;1,成绩单!W89&gt;=80)),0.5,0))</f>
        <v>0</v>
      </c>
      <c r="X89" s="18">
        <f>IF(OR(成绩单!X89="作弊",成绩单!X89="请假",成绩单!X89="旷考",成绩单!X89="休学"),0,IF(OR(AND($F89&lt;1,成绩单!X89&gt;=90),AND($F89=1,成绩单!X89&gt;=85),AND($F89&gt;1,成绩单!X89&gt;=80)),0.5,0))</f>
        <v>0</v>
      </c>
      <c r="Y89" s="18">
        <f>IF(OR(成绩单!Y89="作弊",成绩单!Y89="请假",成绩单!Y89="旷考",成绩单!Y89="休学"),0,IF(OR(AND($F89&lt;1,成绩单!Y89&gt;=90),AND($F89=1,成绩单!Y89&gt;=85),AND($F89&gt;1,成绩单!Y89&gt;=80)),0.5,0))</f>
        <v>0</v>
      </c>
      <c r="Z89" s="18">
        <f>IF(OR(成绩单!Z89="作弊",成绩单!Z89="请假",成绩单!Z89="旷考",成绩单!Z89="休学"),0,IF(OR(AND($F89&lt;1,成绩单!Z89&gt;=90),AND($F89=1,成绩单!Z89&gt;=85),AND($F89&gt;1,成绩单!Z89&gt;=80)),0.5,0))</f>
        <v>0</v>
      </c>
      <c r="AA89" s="18">
        <f>IF(OR(成绩单!AA89="作弊",成绩单!AA89="请假",成绩单!AA89="旷考",成绩单!AA89="休学"),0,IF(OR(AND($F89&lt;1,成绩单!AA89&gt;=90),AND($F89=1,成绩单!AA89&gt;=85),AND($F89&gt;1,成绩单!AA89&gt;=80)),0.5,0))</f>
        <v>0</v>
      </c>
      <c r="AB89" s="25">
        <f>IF(OR(成绩单!AB89="作弊",成绩单!AB89="请假",成绩单!AB89="旷考",成绩单!AB89="休学"),0,IF(OR(AND($F89&lt;1,成绩单!AB89&gt;=85),AND($F89=1,成绩单!AB89&gt;=82),AND($F89&gt;1,成绩单!AB89&gt;=80)),3,0))</f>
        <v>0</v>
      </c>
      <c r="AC89" s="25">
        <f>IF(OR(成绩单!AC89="作弊",成绩单!AC89="请假",成绩单!AC89="旷考",成绩单!AC89="休学"),0,IF(OR(AND($F89&lt;1,成绩单!AC89&gt;=85),AND($F89=1,成绩单!AC89&gt;=82),AND($F89&gt;1,成绩单!AC89&gt;=80)),3,0))</f>
        <v>0</v>
      </c>
      <c r="AD89" s="18">
        <f>IF(OR(成绩单!AD89="作弊",成绩单!AD89="请假",成绩单!AD89="旷考",成绩单!AD89="休学"),0,IF(OR(AND($F89&lt;1,成绩单!AD89&gt;=90),AND($F89=1,成绩单!AD89&gt;=85),AND($F89&gt;1,成绩单!AD89&gt;=80)),0.5,0))</f>
        <v>0</v>
      </c>
      <c r="AE89" s="18">
        <f>IF(OR(成绩单!AE89="作弊",成绩单!AE89="请假",成绩单!AE89="旷考",成绩单!AE89="休学"),0,IF(OR(AND($F89&lt;1,成绩单!AE89&gt;=90),AND($F89=1,成绩单!AE89&gt;=85),AND($F89&gt;1,成绩单!AE89&gt;=80)),0.5,0))</f>
        <v>0</v>
      </c>
      <c r="AF89" s="18">
        <f>IF(OR(成绩单!AF89="作弊",成绩单!AF89="请假",成绩单!AF89="旷考",成绩单!AF89="休学"),0,IF(OR(AND($F89&lt;1,成绩单!AF89&gt;=90),AND($F89=1,成绩单!AF89&gt;=85),AND($F89&gt;1,成绩单!AF89&gt;=80)),0.5,0))</f>
        <v>0</v>
      </c>
      <c r="AG89" s="18">
        <f>IF(OR(成绩单!AG89="作弊",成绩单!AG89="请假",成绩单!AG89="旷考",成绩单!AG89="休学"),0,IF(OR(AND($F89&lt;1,成绩单!AG89&gt;=90),AND($F89=1,成绩单!AG89&gt;=85),AND($F89&gt;1,成绩单!AG89&gt;=80)),0.5,0))</f>
        <v>0</v>
      </c>
      <c r="AH89" s="18">
        <f>IF(OR(成绩单!AH89="作弊",成绩单!AH89="请假",成绩单!AH89="旷考",成绩单!AH89="休学"),0,IF(OR(AND($F89&lt;1,成绩单!AH89&gt;=90),AND($F89=1,成绩单!AH89&gt;=85),AND($F89&gt;1,成绩单!AH89&gt;=80)),0.5,0))</f>
        <v>0</v>
      </c>
      <c r="AI89" s="18">
        <f>IF(OR(成绩单!AI89="作弊",成绩单!AI89="请假",成绩单!AI89="旷考",成绩单!AI89="休学"),0,IF(OR(AND($F89&lt;1,成绩单!AI89&gt;=90),AND($F89=1,成绩单!AI89&gt;=85),AND($F89&gt;1,成绩单!AI89&gt;=80)),0.5,0))</f>
        <v>0</v>
      </c>
      <c r="AJ89" s="18">
        <f>IF(OR(成绩单!AJ89="作弊",成绩单!AJ89="请假",成绩单!AJ89="旷考",成绩单!AJ89="休学"),0,IF(OR(AND($F89&lt;1,成绩单!AJ89&gt;=90),AND($F89=1,成绩单!AJ89&gt;=85),AND($F89&gt;1,成绩单!AJ89&gt;=80)),0.5,0))</f>
        <v>0</v>
      </c>
      <c r="AK89" s="18">
        <f>IF(OR(成绩单!AK89="作弊",成绩单!AK89="请假",成绩单!AK89="旷考",成绩单!AK89="休学"),0,IF(OR(AND($F89&lt;1,成绩单!AK89&gt;=90),AND($F89=1,成绩单!AK89&gt;=85),AND($F89&gt;1,成绩单!AK89&gt;=80)),0.5,0))</f>
        <v>0</v>
      </c>
      <c r="AL89" s="18">
        <f>IF(OR(成绩单!AL89="作弊",成绩单!AL89="请假",成绩单!AL89="旷考",成绩单!AL89="休学"),0,IF(OR(AND($F89&lt;1,成绩单!AL89&gt;=90),AND($F89=1,成绩单!AL89&gt;=85),AND($F89&gt;1,成绩单!AL89&gt;=80)),0.5,0))</f>
        <v>0</v>
      </c>
      <c r="AM89" s="18">
        <f>IF(OR(成绩单!AM89="作弊",成绩单!AM89="请假",成绩单!AM89="旷考",成绩单!AM89="休学"),0,IF(OR(AND($F89&lt;1,成绩单!AM89&gt;=90),AND($F89=1,成绩单!AM89&gt;=85),AND($F89&gt;1,成绩单!AM89&gt;=80)),0.5,0))</f>
        <v>0</v>
      </c>
      <c r="AN89" s="18"/>
      <c r="AO89" s="18"/>
      <c r="AP89" s="30"/>
      <c r="AQ89" s="30"/>
    </row>
    <row r="90" ht="18.75" customHeight="1" spans="1:43">
      <c r="A90" s="17"/>
      <c r="B90" s="18"/>
      <c r="C90" s="18"/>
      <c r="D90" s="18">
        <f t="shared" si="9"/>
        <v>0</v>
      </c>
      <c r="E90" s="18">
        <f t="shared" si="10"/>
        <v>0</v>
      </c>
      <c r="F90" s="18">
        <f>成绩单!F90</f>
        <v>0</v>
      </c>
      <c r="G90" s="18">
        <f>成绩单!G90</f>
        <v>0</v>
      </c>
      <c r="H90" s="18">
        <f>IF(OR(成绩单!H90="作弊",成绩单!H90="请假",成绩单!H90="旷考",成绩单!H90="休学"),0,IF(OR(AND($F90&lt;1,成绩单!H90&gt;=90),AND($F90=1,成绩单!H90&gt;=85),AND($F90&gt;1,成绩单!H90&gt;=80)),0.5,0))</f>
        <v>0</v>
      </c>
      <c r="I90" s="18">
        <f>IF(OR(成绩单!I90="作弊",成绩单!I90="请假",成绩单!I90="旷考",成绩单!I90="休学"),0,IF(OR(AND($F90&lt;1,成绩单!I90&gt;=90),AND($F90=1,成绩单!I90&gt;=85),AND($F90&gt;1,成绩单!I90&gt;=80)),0.5,0))</f>
        <v>0</v>
      </c>
      <c r="J90" s="25">
        <f>IF(OR(成绩单!J90="作弊",成绩单!J90="请假",成绩单!J90="旷考",成绩单!J90="休学"),0,IF(OR(AND($F90&lt;1,成绩单!J90&gt;=80),AND($F90=1,成绩单!J90&gt;=77.5),AND($F90&gt;1,成绩单!J90&gt;=75)),3,0))</f>
        <v>0</v>
      </c>
      <c r="K90" s="25">
        <f>IF(OR(成绩单!K90="作弊",成绩单!K90="请假",成绩单!K90="旷考",成绩单!K90="休学"),0,IF(OR(AND($F90&lt;1,成绩单!K90&gt;=80),AND($F90=1,成绩单!K90&gt;=77.5),AND($F90&gt;1,成绩单!K90&gt;=75)),3,0))</f>
        <v>0</v>
      </c>
      <c r="L90" s="18">
        <f>IF(OR(成绩单!L90="作弊",成绩单!L90="请假",成绩单!L90="旷考",成绩单!L90="休学"),0,IF(OR(AND($F90&lt;1,成绩单!L90&gt;=90),AND($F90=1,成绩单!L90&gt;=85),AND($F90&gt;1,成绩单!L90&gt;=80)),0.5,0))</f>
        <v>0</v>
      </c>
      <c r="M90" s="18">
        <f>IF(OR(成绩单!M90="作弊",成绩单!M90="请假",成绩单!M90="旷考",成绩单!M90="休学"),0,IF(OR(AND($F90&lt;1,成绩单!M90&gt;=90),AND($F90=1,成绩单!M90&gt;=85),AND($F90&gt;1,成绩单!M90&gt;=80)),0.5,0))</f>
        <v>0</v>
      </c>
      <c r="N90" s="18">
        <f>IF(OR(成绩单!N90="作弊",成绩单!N90="请假",成绩单!N90="旷考",成绩单!N90="休学"),0,IF(OR(AND($F90&lt;1,成绩单!N90&gt;=90),AND($F90=1,成绩单!N90&gt;=85),AND($F90&gt;1,成绩单!N90&gt;=80)),0.5,0))</f>
        <v>0</v>
      </c>
      <c r="O90" s="18">
        <f>IF(OR(成绩单!O90="作弊",成绩单!O90="请假",成绩单!O90="旷考",成绩单!O90="休学"),0,IF(OR(AND($F90&lt;1,成绩单!O90&gt;=90),AND($F90=1,成绩单!O90&gt;=85),AND($F90&gt;1,成绩单!O90&gt;=80)),0.5,0))</f>
        <v>0</v>
      </c>
      <c r="P90" s="18">
        <f>IF(OR(成绩单!P90="作弊",成绩单!P90="请假",成绩单!P90="旷考",成绩单!P90="休学"),0,IF(OR(AND($F90&lt;1,成绩单!P90&gt;=90),AND($F90=1,成绩单!P90&gt;=85),AND($F90&gt;1,成绩单!P90&gt;=80)),0.5,0))</f>
        <v>0</v>
      </c>
      <c r="Q90" s="18">
        <f>IF(OR(成绩单!Q90="作弊",成绩单!Q90="请假",成绩单!Q90="旷考",成绩单!Q90="休学"),0,IF(OR(AND($F90&lt;1,成绩单!Q90&gt;=90),AND($F90=1,成绩单!Q90&gt;=85),AND($F90&gt;1,成绩单!Q90&gt;=80)),0.5,0))</f>
        <v>0</v>
      </c>
      <c r="R90" s="25">
        <f>IF(OR(成绩单!R90="作弊",成绩单!R90="请假",成绩单!R90="旷考",成绩单!R90="休学"),0,IF(OR(AND($F90&lt;1,成绩单!R90&gt;=82),AND($F90=1,成绩单!R90&gt;=80),AND($F90&gt;1,成绩单!R90&gt;=78)),3,0))</f>
        <v>0</v>
      </c>
      <c r="S90" s="25">
        <f>IF(OR(成绩单!S90="作弊",成绩单!S90="请假",成绩单!S90="旷考",成绩单!S90="休学"),0,IF(OR(AND($F90&lt;1,成绩单!S90&gt;=82),AND($F90=1,成绩单!S90&gt;=80),AND($F90&gt;1,成绩单!S90&gt;=78)),3,0))</f>
        <v>0</v>
      </c>
      <c r="T90" s="18">
        <f>IF(OR(成绩单!T90="作弊",成绩单!T90="请假",成绩单!T90="旷考",成绩单!T90="休学"),0,IF(OR(AND($F90&lt;1,成绩单!T90&gt;=90),AND($F90=1,成绩单!T90&gt;=85),AND($F90&gt;1,成绩单!T90&gt;=80)),0.5,0))</f>
        <v>0</v>
      </c>
      <c r="U90" s="18">
        <f>IF(OR(成绩单!U90="作弊",成绩单!U90="请假",成绩单!U90="旷考",成绩单!U90="休学"),0,IF(OR(AND($F90&lt;1,成绩单!U90&gt;=90),AND($F90=1,成绩单!U90&gt;=85),AND($F90&gt;1,成绩单!U90&gt;=80)),0.5,0))</f>
        <v>0</v>
      </c>
      <c r="V90" s="18">
        <f>IF(OR(成绩单!V90="作弊",成绩单!V90="请假",成绩单!V90="旷考",成绩单!V90="休学"),0,IF(OR(AND($F90&lt;1,成绩单!V90&gt;=90),AND($F90=1,成绩单!V90&gt;=85),AND($F90&gt;1,成绩单!V90&gt;=80)),0.5,0))</f>
        <v>0</v>
      </c>
      <c r="W90" s="18">
        <f>IF(OR(成绩单!W90="作弊",成绩单!W90="请假",成绩单!W90="旷考",成绩单!W90="休学"),0,IF(OR(AND($F90&lt;1,成绩单!W90&gt;=90),AND($F90=1,成绩单!W90&gt;=85),AND($F90&gt;1,成绩单!W90&gt;=80)),0.5,0))</f>
        <v>0</v>
      </c>
      <c r="X90" s="18">
        <f>IF(OR(成绩单!X90="作弊",成绩单!X90="请假",成绩单!X90="旷考",成绩单!X90="休学"),0,IF(OR(AND($F90&lt;1,成绩单!X90&gt;=90),AND($F90=1,成绩单!X90&gt;=85),AND($F90&gt;1,成绩单!X90&gt;=80)),0.5,0))</f>
        <v>0</v>
      </c>
      <c r="Y90" s="18">
        <f>IF(OR(成绩单!Y90="作弊",成绩单!Y90="请假",成绩单!Y90="旷考",成绩单!Y90="休学"),0,IF(OR(AND($F90&lt;1,成绩单!Y90&gt;=90),AND($F90=1,成绩单!Y90&gt;=85),AND($F90&gt;1,成绩单!Y90&gt;=80)),0.5,0))</f>
        <v>0</v>
      </c>
      <c r="Z90" s="18">
        <f>IF(OR(成绩单!Z90="作弊",成绩单!Z90="请假",成绩单!Z90="旷考",成绩单!Z90="休学"),0,IF(OR(AND($F90&lt;1,成绩单!Z90&gt;=90),AND($F90=1,成绩单!Z90&gt;=85),AND($F90&gt;1,成绩单!Z90&gt;=80)),0.5,0))</f>
        <v>0</v>
      </c>
      <c r="AA90" s="18">
        <f>IF(OR(成绩单!AA90="作弊",成绩单!AA90="请假",成绩单!AA90="旷考",成绩单!AA90="休学"),0,IF(OR(AND($F90&lt;1,成绩单!AA90&gt;=90),AND($F90=1,成绩单!AA90&gt;=85),AND($F90&gt;1,成绩单!AA90&gt;=80)),0.5,0))</f>
        <v>0</v>
      </c>
      <c r="AB90" s="25">
        <f>IF(OR(成绩单!AB90="作弊",成绩单!AB90="请假",成绩单!AB90="旷考",成绩单!AB90="休学"),0,IF(OR(AND($F90&lt;1,成绩单!AB90&gt;=85),AND($F90=1,成绩单!AB90&gt;=82),AND($F90&gt;1,成绩单!AB90&gt;=80)),3,0))</f>
        <v>0</v>
      </c>
      <c r="AC90" s="25">
        <f>IF(OR(成绩单!AC90="作弊",成绩单!AC90="请假",成绩单!AC90="旷考",成绩单!AC90="休学"),0,IF(OR(AND($F90&lt;1,成绩单!AC90&gt;=85),AND($F90=1,成绩单!AC90&gt;=82),AND($F90&gt;1,成绩单!AC90&gt;=80)),3,0))</f>
        <v>0</v>
      </c>
      <c r="AD90" s="18">
        <f>IF(OR(成绩单!AD90="作弊",成绩单!AD90="请假",成绩单!AD90="旷考",成绩单!AD90="休学"),0,IF(OR(AND($F90&lt;1,成绩单!AD90&gt;=90),AND($F90=1,成绩单!AD90&gt;=85),AND($F90&gt;1,成绩单!AD90&gt;=80)),0.5,0))</f>
        <v>0</v>
      </c>
      <c r="AE90" s="18">
        <f>IF(OR(成绩单!AE90="作弊",成绩单!AE90="请假",成绩单!AE90="旷考",成绩单!AE90="休学"),0,IF(OR(AND($F90&lt;1,成绩单!AE90&gt;=90),AND($F90=1,成绩单!AE90&gt;=85),AND($F90&gt;1,成绩单!AE90&gt;=80)),0.5,0))</f>
        <v>0</v>
      </c>
      <c r="AF90" s="18">
        <f>IF(OR(成绩单!AF90="作弊",成绩单!AF90="请假",成绩单!AF90="旷考",成绩单!AF90="休学"),0,IF(OR(AND($F90&lt;1,成绩单!AF90&gt;=90),AND($F90=1,成绩单!AF90&gt;=85),AND($F90&gt;1,成绩单!AF90&gt;=80)),0.5,0))</f>
        <v>0</v>
      </c>
      <c r="AG90" s="18">
        <f>IF(OR(成绩单!AG90="作弊",成绩单!AG90="请假",成绩单!AG90="旷考",成绩单!AG90="休学"),0,IF(OR(AND($F90&lt;1,成绩单!AG90&gt;=90),AND($F90=1,成绩单!AG90&gt;=85),AND($F90&gt;1,成绩单!AG90&gt;=80)),0.5,0))</f>
        <v>0</v>
      </c>
      <c r="AH90" s="18">
        <f>IF(OR(成绩单!AH90="作弊",成绩单!AH90="请假",成绩单!AH90="旷考",成绩单!AH90="休学"),0,IF(OR(AND($F90&lt;1,成绩单!AH90&gt;=90),AND($F90=1,成绩单!AH90&gt;=85),AND($F90&gt;1,成绩单!AH90&gt;=80)),0.5,0))</f>
        <v>0</v>
      </c>
      <c r="AI90" s="18">
        <f>IF(OR(成绩单!AI90="作弊",成绩单!AI90="请假",成绩单!AI90="旷考",成绩单!AI90="休学"),0,IF(OR(AND($F90&lt;1,成绩单!AI90&gt;=90),AND($F90=1,成绩单!AI90&gt;=85),AND($F90&gt;1,成绩单!AI90&gt;=80)),0.5,0))</f>
        <v>0</v>
      </c>
      <c r="AJ90" s="18">
        <f>IF(OR(成绩单!AJ90="作弊",成绩单!AJ90="请假",成绩单!AJ90="旷考",成绩单!AJ90="休学"),0,IF(OR(AND($F90&lt;1,成绩单!AJ90&gt;=90),AND($F90=1,成绩单!AJ90&gt;=85),AND($F90&gt;1,成绩单!AJ90&gt;=80)),0.5,0))</f>
        <v>0</v>
      </c>
      <c r="AK90" s="18">
        <f>IF(OR(成绩单!AK90="作弊",成绩单!AK90="请假",成绩单!AK90="旷考",成绩单!AK90="休学"),0,IF(OR(AND($F90&lt;1,成绩单!AK90&gt;=90),AND($F90=1,成绩单!AK90&gt;=85),AND($F90&gt;1,成绩单!AK90&gt;=80)),0.5,0))</f>
        <v>0</v>
      </c>
      <c r="AL90" s="18">
        <f>IF(OR(成绩单!AL90="作弊",成绩单!AL90="请假",成绩单!AL90="旷考",成绩单!AL90="休学"),0,IF(OR(AND($F90&lt;1,成绩单!AL90&gt;=90),AND($F90=1,成绩单!AL90&gt;=85),AND($F90&gt;1,成绩单!AL90&gt;=80)),0.5,0))</f>
        <v>0</v>
      </c>
      <c r="AM90" s="18">
        <f>IF(OR(成绩单!AM90="作弊",成绩单!AM90="请假",成绩单!AM90="旷考",成绩单!AM90="休学"),0,IF(OR(AND($F90&lt;1,成绩单!AM90&gt;=90),AND($F90=1,成绩单!AM90&gt;=85),AND($F90&gt;1,成绩单!AM90&gt;=80)),0.5,0))</f>
        <v>0</v>
      </c>
      <c r="AN90" s="18"/>
      <c r="AO90" s="18"/>
      <c r="AP90" s="30"/>
      <c r="AQ90" s="30"/>
    </row>
    <row r="91" ht="18.75" customHeight="1" spans="1:43">
      <c r="A91" s="17"/>
      <c r="B91" s="18"/>
      <c r="C91" s="18"/>
      <c r="D91" s="18">
        <f t="shared" si="9"/>
        <v>0</v>
      </c>
      <c r="E91" s="18">
        <f t="shared" si="10"/>
        <v>0</v>
      </c>
      <c r="F91" s="18">
        <f>成绩单!F91</f>
        <v>0</v>
      </c>
      <c r="G91" s="18">
        <f>成绩单!G91</f>
        <v>0</v>
      </c>
      <c r="H91" s="18">
        <f>IF(OR(成绩单!H91="作弊",成绩单!H91="请假",成绩单!H91="旷考",成绩单!H91="休学"),0,IF(OR(AND($F91&lt;1,成绩单!H91&gt;=90),AND($F91=1,成绩单!H91&gt;=85),AND($F91&gt;1,成绩单!H91&gt;=80)),0.5,0))</f>
        <v>0</v>
      </c>
      <c r="I91" s="18">
        <f>IF(OR(成绩单!I91="作弊",成绩单!I91="请假",成绩单!I91="旷考",成绩单!I91="休学"),0,IF(OR(AND($F91&lt;1,成绩单!I91&gt;=90),AND($F91=1,成绩单!I91&gt;=85),AND($F91&gt;1,成绩单!I91&gt;=80)),0.5,0))</f>
        <v>0</v>
      </c>
      <c r="J91" s="25">
        <f>IF(OR(成绩单!J91="作弊",成绩单!J91="请假",成绩单!J91="旷考",成绩单!J91="休学"),0,IF(OR(AND($F91&lt;1,成绩单!J91&gt;=80),AND($F91=1,成绩单!J91&gt;=77.5),AND($F91&gt;1,成绩单!J91&gt;=75)),3,0))</f>
        <v>0</v>
      </c>
      <c r="K91" s="25">
        <f>IF(OR(成绩单!K91="作弊",成绩单!K91="请假",成绩单!K91="旷考",成绩单!K91="休学"),0,IF(OR(AND($F91&lt;1,成绩单!K91&gt;=80),AND($F91=1,成绩单!K91&gt;=77.5),AND($F91&gt;1,成绩单!K91&gt;=75)),3,0))</f>
        <v>0</v>
      </c>
      <c r="L91" s="18">
        <f>IF(OR(成绩单!L91="作弊",成绩单!L91="请假",成绩单!L91="旷考",成绩单!L91="休学"),0,IF(OR(AND($F91&lt;1,成绩单!L91&gt;=90),AND($F91=1,成绩单!L91&gt;=85),AND($F91&gt;1,成绩单!L91&gt;=80)),0.5,0))</f>
        <v>0</v>
      </c>
      <c r="M91" s="18">
        <f>IF(OR(成绩单!M91="作弊",成绩单!M91="请假",成绩单!M91="旷考",成绩单!M91="休学"),0,IF(OR(AND($F91&lt;1,成绩单!M91&gt;=90),AND($F91=1,成绩单!M91&gt;=85),AND($F91&gt;1,成绩单!M91&gt;=80)),0.5,0))</f>
        <v>0</v>
      </c>
      <c r="N91" s="18">
        <f>IF(OR(成绩单!N91="作弊",成绩单!N91="请假",成绩单!N91="旷考",成绩单!N91="休学"),0,IF(OR(AND($F91&lt;1,成绩单!N91&gt;=90),AND($F91=1,成绩单!N91&gt;=85),AND($F91&gt;1,成绩单!N91&gt;=80)),0.5,0))</f>
        <v>0</v>
      </c>
      <c r="O91" s="18">
        <f>IF(OR(成绩单!O91="作弊",成绩单!O91="请假",成绩单!O91="旷考",成绩单!O91="休学"),0,IF(OR(AND($F91&lt;1,成绩单!O91&gt;=90),AND($F91=1,成绩单!O91&gt;=85),AND($F91&gt;1,成绩单!O91&gt;=80)),0.5,0))</f>
        <v>0</v>
      </c>
      <c r="P91" s="18">
        <f>IF(OR(成绩单!P91="作弊",成绩单!P91="请假",成绩单!P91="旷考",成绩单!P91="休学"),0,IF(OR(AND($F91&lt;1,成绩单!P91&gt;=90),AND($F91=1,成绩单!P91&gt;=85),AND($F91&gt;1,成绩单!P91&gt;=80)),0.5,0))</f>
        <v>0</v>
      </c>
      <c r="Q91" s="18">
        <f>IF(OR(成绩单!Q91="作弊",成绩单!Q91="请假",成绩单!Q91="旷考",成绩单!Q91="休学"),0,IF(OR(AND($F91&lt;1,成绩单!Q91&gt;=90),AND($F91=1,成绩单!Q91&gt;=85),AND($F91&gt;1,成绩单!Q91&gt;=80)),0.5,0))</f>
        <v>0</v>
      </c>
      <c r="R91" s="25">
        <f>IF(OR(成绩单!R91="作弊",成绩单!R91="请假",成绩单!R91="旷考",成绩单!R91="休学"),0,IF(OR(AND($F91&lt;1,成绩单!R91&gt;=82),AND($F91=1,成绩单!R91&gt;=80),AND($F91&gt;1,成绩单!R91&gt;=78)),3,0))</f>
        <v>0</v>
      </c>
      <c r="S91" s="25">
        <f>IF(OR(成绩单!S91="作弊",成绩单!S91="请假",成绩单!S91="旷考",成绩单!S91="休学"),0,IF(OR(AND($F91&lt;1,成绩单!S91&gt;=82),AND($F91=1,成绩单!S91&gt;=80),AND($F91&gt;1,成绩单!S91&gt;=78)),3,0))</f>
        <v>0</v>
      </c>
      <c r="T91" s="18">
        <f>IF(OR(成绩单!T91="作弊",成绩单!T91="请假",成绩单!T91="旷考",成绩单!T91="休学"),0,IF(OR(AND($F91&lt;1,成绩单!T91&gt;=90),AND($F91=1,成绩单!T91&gt;=85),AND($F91&gt;1,成绩单!T91&gt;=80)),0.5,0))</f>
        <v>0</v>
      </c>
      <c r="U91" s="18">
        <f>IF(OR(成绩单!U91="作弊",成绩单!U91="请假",成绩单!U91="旷考",成绩单!U91="休学"),0,IF(OR(AND($F91&lt;1,成绩单!U91&gt;=90),AND($F91=1,成绩单!U91&gt;=85),AND($F91&gt;1,成绩单!U91&gt;=80)),0.5,0))</f>
        <v>0</v>
      </c>
      <c r="V91" s="18">
        <f>IF(OR(成绩单!V91="作弊",成绩单!V91="请假",成绩单!V91="旷考",成绩单!V91="休学"),0,IF(OR(AND($F91&lt;1,成绩单!V91&gt;=90),AND($F91=1,成绩单!V91&gt;=85),AND($F91&gt;1,成绩单!V91&gt;=80)),0.5,0))</f>
        <v>0</v>
      </c>
      <c r="W91" s="18">
        <f>IF(OR(成绩单!W91="作弊",成绩单!W91="请假",成绩单!W91="旷考",成绩单!W91="休学"),0,IF(OR(AND($F91&lt;1,成绩单!W91&gt;=90),AND($F91=1,成绩单!W91&gt;=85),AND($F91&gt;1,成绩单!W91&gt;=80)),0.5,0))</f>
        <v>0</v>
      </c>
      <c r="X91" s="18">
        <f>IF(OR(成绩单!X91="作弊",成绩单!X91="请假",成绩单!X91="旷考",成绩单!X91="休学"),0,IF(OR(AND($F91&lt;1,成绩单!X91&gt;=90),AND($F91=1,成绩单!X91&gt;=85),AND($F91&gt;1,成绩单!X91&gt;=80)),0.5,0))</f>
        <v>0</v>
      </c>
      <c r="Y91" s="18">
        <f>IF(OR(成绩单!Y91="作弊",成绩单!Y91="请假",成绩单!Y91="旷考",成绩单!Y91="休学"),0,IF(OR(AND($F91&lt;1,成绩单!Y91&gt;=90),AND($F91=1,成绩单!Y91&gt;=85),AND($F91&gt;1,成绩单!Y91&gt;=80)),0.5,0))</f>
        <v>0</v>
      </c>
      <c r="Z91" s="18">
        <f>IF(OR(成绩单!Z91="作弊",成绩单!Z91="请假",成绩单!Z91="旷考",成绩单!Z91="休学"),0,IF(OR(AND($F91&lt;1,成绩单!Z91&gt;=90),AND($F91=1,成绩单!Z91&gt;=85),AND($F91&gt;1,成绩单!Z91&gt;=80)),0.5,0))</f>
        <v>0</v>
      </c>
      <c r="AA91" s="18">
        <f>IF(OR(成绩单!AA91="作弊",成绩单!AA91="请假",成绩单!AA91="旷考",成绩单!AA91="休学"),0,IF(OR(AND($F91&lt;1,成绩单!AA91&gt;=90),AND($F91=1,成绩单!AA91&gt;=85),AND($F91&gt;1,成绩单!AA91&gt;=80)),0.5,0))</f>
        <v>0</v>
      </c>
      <c r="AB91" s="25">
        <f>IF(OR(成绩单!AB91="作弊",成绩单!AB91="请假",成绩单!AB91="旷考",成绩单!AB91="休学"),0,IF(OR(AND($F91&lt;1,成绩单!AB91&gt;=85),AND($F91=1,成绩单!AB91&gt;=82),AND($F91&gt;1,成绩单!AB91&gt;=80)),3,0))</f>
        <v>0</v>
      </c>
      <c r="AC91" s="25">
        <f>IF(OR(成绩单!AC91="作弊",成绩单!AC91="请假",成绩单!AC91="旷考",成绩单!AC91="休学"),0,IF(OR(AND($F91&lt;1,成绩单!AC91&gt;=85),AND($F91=1,成绩单!AC91&gt;=82),AND($F91&gt;1,成绩单!AC91&gt;=80)),3,0))</f>
        <v>0</v>
      </c>
      <c r="AD91" s="18">
        <f>IF(OR(成绩单!AD91="作弊",成绩单!AD91="请假",成绩单!AD91="旷考",成绩单!AD91="休学"),0,IF(OR(AND($F91&lt;1,成绩单!AD91&gt;=90),AND($F91=1,成绩单!AD91&gt;=85),AND($F91&gt;1,成绩单!AD91&gt;=80)),0.5,0))</f>
        <v>0</v>
      </c>
      <c r="AE91" s="18">
        <f>IF(OR(成绩单!AE91="作弊",成绩单!AE91="请假",成绩单!AE91="旷考",成绩单!AE91="休学"),0,IF(OR(AND($F91&lt;1,成绩单!AE91&gt;=90),AND($F91=1,成绩单!AE91&gt;=85),AND($F91&gt;1,成绩单!AE91&gt;=80)),0.5,0))</f>
        <v>0</v>
      </c>
      <c r="AF91" s="18">
        <f>IF(OR(成绩单!AF91="作弊",成绩单!AF91="请假",成绩单!AF91="旷考",成绩单!AF91="休学"),0,IF(OR(AND($F91&lt;1,成绩单!AF91&gt;=90),AND($F91=1,成绩单!AF91&gt;=85),AND($F91&gt;1,成绩单!AF91&gt;=80)),0.5,0))</f>
        <v>0</v>
      </c>
      <c r="AG91" s="18">
        <f>IF(OR(成绩单!AG91="作弊",成绩单!AG91="请假",成绩单!AG91="旷考",成绩单!AG91="休学"),0,IF(OR(AND($F91&lt;1,成绩单!AG91&gt;=90),AND($F91=1,成绩单!AG91&gt;=85),AND($F91&gt;1,成绩单!AG91&gt;=80)),0.5,0))</f>
        <v>0</v>
      </c>
      <c r="AH91" s="18">
        <f>IF(OR(成绩单!AH91="作弊",成绩单!AH91="请假",成绩单!AH91="旷考",成绩单!AH91="休学"),0,IF(OR(AND($F91&lt;1,成绩单!AH91&gt;=90),AND($F91=1,成绩单!AH91&gt;=85),AND($F91&gt;1,成绩单!AH91&gt;=80)),0.5,0))</f>
        <v>0</v>
      </c>
      <c r="AI91" s="18">
        <f>IF(OR(成绩单!AI91="作弊",成绩单!AI91="请假",成绩单!AI91="旷考",成绩单!AI91="休学"),0,IF(OR(AND($F91&lt;1,成绩单!AI91&gt;=90),AND($F91=1,成绩单!AI91&gt;=85),AND($F91&gt;1,成绩单!AI91&gt;=80)),0.5,0))</f>
        <v>0</v>
      </c>
      <c r="AJ91" s="18">
        <f>IF(OR(成绩单!AJ91="作弊",成绩单!AJ91="请假",成绩单!AJ91="旷考",成绩单!AJ91="休学"),0,IF(OR(AND($F91&lt;1,成绩单!AJ91&gt;=90),AND($F91=1,成绩单!AJ91&gt;=85),AND($F91&gt;1,成绩单!AJ91&gt;=80)),0.5,0))</f>
        <v>0</v>
      </c>
      <c r="AK91" s="18">
        <f>IF(OR(成绩单!AK91="作弊",成绩单!AK91="请假",成绩单!AK91="旷考",成绩单!AK91="休学"),0,IF(OR(AND($F91&lt;1,成绩单!AK91&gt;=90),AND($F91=1,成绩单!AK91&gt;=85),AND($F91&gt;1,成绩单!AK91&gt;=80)),0.5,0))</f>
        <v>0</v>
      </c>
      <c r="AL91" s="18">
        <f>IF(OR(成绩单!AL91="作弊",成绩单!AL91="请假",成绩单!AL91="旷考",成绩单!AL91="休学"),0,IF(OR(AND($F91&lt;1,成绩单!AL91&gt;=90),AND($F91=1,成绩单!AL91&gt;=85),AND($F91&gt;1,成绩单!AL91&gt;=80)),0.5,0))</f>
        <v>0</v>
      </c>
      <c r="AM91" s="18">
        <f>IF(OR(成绩单!AM91="作弊",成绩单!AM91="请假",成绩单!AM91="旷考",成绩单!AM91="休学"),0,IF(OR(AND($F91&lt;1,成绩单!AM91&gt;=90),AND($F91=1,成绩单!AM91&gt;=85),AND($F91&gt;1,成绩单!AM91&gt;=80)),0.5,0))</f>
        <v>0</v>
      </c>
      <c r="AN91" s="18"/>
      <c r="AO91" s="18"/>
      <c r="AP91" s="30"/>
      <c r="AQ91" s="30"/>
    </row>
    <row r="92" s="1" customFormat="1" ht="18.75" customHeight="1" spans="1:203">
      <c r="A92" s="17"/>
      <c r="B92" s="18" t="s">
        <v>26</v>
      </c>
      <c r="C92" s="18"/>
      <c r="D92" s="18">
        <f t="shared" si="9"/>
        <v>0</v>
      </c>
      <c r="E92" s="18">
        <f t="shared" si="10"/>
        <v>0</v>
      </c>
      <c r="F92" s="19">
        <f>MAX(F86:F91)</f>
        <v>0</v>
      </c>
      <c r="G92" s="18">
        <f>成绩单!G92</f>
        <v>0</v>
      </c>
      <c r="H92" s="18">
        <f>IF(OR(成绩单!H92="作弊",成绩单!H92="请假",成绩单!H92="旷考",成绩单!H92="休学"),0,IF(OR(AND($F92&lt;1,成绩单!H92&gt;=90),AND($F92=1,成绩单!H92&gt;=85),AND($F92&gt;1,成绩单!H92&gt;=80)),0.5,0))</f>
        <v>0</v>
      </c>
      <c r="I92" s="18">
        <f>IF(OR(成绩单!I92="作弊",成绩单!I92="请假",成绩单!I92="旷考",成绩单!I92="休学"),0,IF(OR(AND($F92&lt;1,成绩单!I92&gt;=90),AND($F92=1,成绩单!I92&gt;=85),AND($F92&gt;1,成绩单!I92&gt;=80)),0.5,0))</f>
        <v>0</v>
      </c>
      <c r="J92" s="25">
        <f>IF(OR(成绩单!J92="作弊",成绩单!J92="请假",成绩单!J92="旷考",成绩单!J92="休学"),0,IF(OR(AND($F92&lt;1,成绩单!J92&gt;=80),AND($F92=1,成绩单!J92&gt;=77.5),AND($F92&gt;1,成绩单!J92&gt;=75)),3,0))</f>
        <v>0</v>
      </c>
      <c r="K92" s="25">
        <f>IF(OR(成绩单!K92="作弊",成绩单!K92="请假",成绩单!K92="旷考",成绩单!K92="休学"),0,IF(OR(AND($F92&lt;1,成绩单!K92&gt;=80),AND($F92=1,成绩单!K92&gt;=77.5),AND($F92&gt;1,成绩单!K92&gt;=75)),3,0))</f>
        <v>0</v>
      </c>
      <c r="L92" s="18">
        <f>IF(OR(成绩单!L92="作弊",成绩单!L92="请假",成绩单!L92="旷考",成绩单!L92="休学"),0,IF(OR(AND($F92&lt;1,成绩单!L92&gt;=90),AND($F92=1,成绩单!L92&gt;=85),AND($F92&gt;1,成绩单!L92&gt;=80)),0.5,0))</f>
        <v>0</v>
      </c>
      <c r="M92" s="18">
        <f>IF(OR(成绩单!M92="作弊",成绩单!M92="请假",成绩单!M92="旷考",成绩单!M92="休学"),0,IF(OR(AND($F92&lt;1,成绩单!M92&gt;=90),AND($F92=1,成绩单!M92&gt;=85),AND($F92&gt;1,成绩单!M92&gt;=80)),0.5,0))</f>
        <v>0</v>
      </c>
      <c r="N92" s="18">
        <f>IF(OR(成绩单!N92="作弊",成绩单!N92="请假",成绩单!N92="旷考",成绩单!N92="休学"),0,IF(OR(AND($F92&lt;1,成绩单!N92&gt;=90),AND($F92=1,成绩单!N92&gt;=85),AND($F92&gt;1,成绩单!N92&gt;=80)),0.5,0))</f>
        <v>0</v>
      </c>
      <c r="O92" s="18">
        <f>IF(OR(成绩单!O92="作弊",成绩单!O92="请假",成绩单!O92="旷考",成绩单!O92="休学"),0,IF(OR(AND($F92&lt;1,成绩单!O92&gt;=90),AND($F92=1,成绩单!O92&gt;=85),AND($F92&gt;1,成绩单!O92&gt;=80)),0.5,0))</f>
        <v>0</v>
      </c>
      <c r="P92" s="18">
        <f>IF(OR(成绩单!P92="作弊",成绩单!P92="请假",成绩单!P92="旷考",成绩单!P92="休学"),0,IF(OR(AND($F92&lt;1,成绩单!P92&gt;=90),AND($F92=1,成绩单!P92&gt;=85),AND($F92&gt;1,成绩单!P92&gt;=80)),0.5,0))</f>
        <v>0</v>
      </c>
      <c r="Q92" s="18">
        <f>IF(OR(成绩单!Q92="作弊",成绩单!Q92="请假",成绩单!Q92="旷考",成绩单!Q92="休学"),0,IF(OR(AND($F92&lt;1,成绩单!Q92&gt;=90),AND($F92=1,成绩单!Q92&gt;=85),AND($F92&gt;1,成绩单!Q92&gt;=80)),0.5,0))</f>
        <v>0</v>
      </c>
      <c r="R92" s="25">
        <f>IF(OR(成绩单!R92="作弊",成绩单!R92="请假",成绩单!R92="旷考",成绩单!R92="休学"),0,IF(OR(AND($F92&lt;1,成绩单!R92&gt;=82),AND($F92=1,成绩单!R92&gt;=80),AND($F92&gt;1,成绩单!R92&gt;=78)),3,0))</f>
        <v>0</v>
      </c>
      <c r="S92" s="25">
        <f>IF(OR(成绩单!S92="作弊",成绩单!S92="请假",成绩单!S92="旷考",成绩单!S92="休学"),0,IF(OR(AND($F92&lt;1,成绩单!S92&gt;=82),AND($F92=1,成绩单!S92&gt;=80),AND($F92&gt;1,成绩单!S92&gt;=78)),3,0))</f>
        <v>0</v>
      </c>
      <c r="T92" s="18">
        <f>IF(OR(成绩单!T92="作弊",成绩单!T92="请假",成绩单!T92="旷考",成绩单!T92="休学"),0,IF(OR(AND($F92&lt;1,成绩单!T92&gt;=90),AND($F92=1,成绩单!T92&gt;=85),AND($F92&gt;1,成绩单!T92&gt;=80)),0.5,0))</f>
        <v>0</v>
      </c>
      <c r="U92" s="18">
        <f>IF(OR(成绩单!U92="作弊",成绩单!U92="请假",成绩单!U92="旷考",成绩单!U92="休学"),0,IF(OR(AND($F92&lt;1,成绩单!U92&gt;=90),AND($F92=1,成绩单!U92&gt;=85),AND($F92&gt;1,成绩单!U92&gt;=80)),0.5,0))</f>
        <v>0</v>
      </c>
      <c r="V92" s="18">
        <f>IF(OR(成绩单!V92="作弊",成绩单!V92="请假",成绩单!V92="旷考",成绩单!V92="休学"),0,IF(OR(AND($F92&lt;1,成绩单!V92&gt;=90),AND($F92=1,成绩单!V92&gt;=85),AND($F92&gt;1,成绩单!V92&gt;=80)),0.5,0))</f>
        <v>0</v>
      </c>
      <c r="W92" s="18">
        <f>IF(OR(成绩单!W92="作弊",成绩单!W92="请假",成绩单!W92="旷考",成绩单!W92="休学"),0,IF(OR(AND($F92&lt;1,成绩单!W92&gt;=90),AND($F92=1,成绩单!W92&gt;=85),AND($F92&gt;1,成绩单!W92&gt;=80)),0.5,0))</f>
        <v>0</v>
      </c>
      <c r="X92" s="18">
        <f>IF(OR(成绩单!X92="作弊",成绩单!X92="请假",成绩单!X92="旷考",成绩单!X92="休学"),0,IF(OR(AND($F92&lt;1,成绩单!X92&gt;=90),AND($F92=1,成绩单!X92&gt;=85),AND($F92&gt;1,成绩单!X92&gt;=80)),0.5,0))</f>
        <v>0</v>
      </c>
      <c r="Y92" s="18">
        <f>IF(OR(成绩单!Y92="作弊",成绩单!Y92="请假",成绩单!Y92="旷考",成绩单!Y92="休学"),0,IF(OR(AND($F92&lt;1,成绩单!Y92&gt;=90),AND($F92=1,成绩单!Y92&gt;=85),AND($F92&gt;1,成绩单!Y92&gt;=80)),0.5,0))</f>
        <v>0</v>
      </c>
      <c r="Z92" s="18">
        <f>IF(OR(成绩单!Z92="作弊",成绩单!Z92="请假",成绩单!Z92="旷考",成绩单!Z92="休学"),0,IF(OR(AND($F92&lt;1,成绩单!Z92&gt;=90),AND($F92=1,成绩单!Z92&gt;=85),AND($F92&gt;1,成绩单!Z92&gt;=80)),0.5,0))</f>
        <v>0</v>
      </c>
      <c r="AA92" s="18">
        <f>IF(OR(成绩单!AA92="作弊",成绩单!AA92="请假",成绩单!AA92="旷考",成绩单!AA92="休学"),0,IF(OR(AND($F92&lt;1,成绩单!AA92&gt;=90),AND($F92=1,成绩单!AA92&gt;=85),AND($F92&gt;1,成绩单!AA92&gt;=80)),0.5,0))</f>
        <v>0</v>
      </c>
      <c r="AB92" s="25">
        <f>IF(OR(成绩单!AB92="作弊",成绩单!AB92="请假",成绩单!AB92="旷考",成绩单!AB92="休学"),0,IF(OR(AND($F92&lt;1,成绩单!AB92&gt;=85),AND($F92=1,成绩单!AB92&gt;=82),AND($F92&gt;1,成绩单!AB92&gt;=80)),3,0))</f>
        <v>0</v>
      </c>
      <c r="AC92" s="25">
        <f>IF(OR(成绩单!AC92="作弊",成绩单!AC92="请假",成绩单!AC92="旷考",成绩单!AC92="休学"),0,IF(OR(AND($F92&lt;1,成绩单!AC92&gt;=85),AND($F92=1,成绩单!AC92&gt;=82),AND($F92&gt;1,成绩单!AC92&gt;=80)),3,0))</f>
        <v>0</v>
      </c>
      <c r="AD92" s="18">
        <f>IF(OR(成绩单!AD92="作弊",成绩单!AD92="请假",成绩单!AD92="旷考",成绩单!AD92="休学"),0,IF(OR(AND($F92&lt;1,成绩单!AD92&gt;=90),AND($F92=1,成绩单!AD92&gt;=85),AND($F92&gt;1,成绩单!AD92&gt;=80)),0.5,0))</f>
        <v>0</v>
      </c>
      <c r="AE92" s="18">
        <f>IF(OR(成绩单!AE92="作弊",成绩单!AE92="请假",成绩单!AE92="旷考",成绩单!AE92="休学"),0,IF(OR(AND($F92&lt;1,成绩单!AE92&gt;=90),AND($F92=1,成绩单!AE92&gt;=85),AND($F92&gt;1,成绩单!AE92&gt;=80)),0.5,0))</f>
        <v>0</v>
      </c>
      <c r="AF92" s="18">
        <f>IF(OR(成绩单!AF92="作弊",成绩单!AF92="请假",成绩单!AF92="旷考",成绩单!AF92="休学"),0,IF(OR(AND($F92&lt;1,成绩单!AF92&gt;=90),AND($F92=1,成绩单!AF92&gt;=85),AND($F92&gt;1,成绩单!AF92&gt;=80)),0.5,0))</f>
        <v>0</v>
      </c>
      <c r="AG92" s="18">
        <f>IF(OR(成绩单!AG92="作弊",成绩单!AG92="请假",成绩单!AG92="旷考",成绩单!AG92="休学"),0,IF(OR(AND($F92&lt;1,成绩单!AG92&gt;=90),AND($F92=1,成绩单!AG92&gt;=85),AND($F92&gt;1,成绩单!AG92&gt;=80)),0.5,0))</f>
        <v>0</v>
      </c>
      <c r="AH92" s="18">
        <f>IF(OR(成绩单!AH92="作弊",成绩单!AH92="请假",成绩单!AH92="旷考",成绩单!AH92="休学"),0,IF(OR(AND($F92&lt;1,成绩单!AH92&gt;=90),AND($F92=1,成绩单!AH92&gt;=85),AND($F92&gt;1,成绩单!AH92&gt;=80)),0.5,0))</f>
        <v>0</v>
      </c>
      <c r="AI92" s="18">
        <f>IF(OR(成绩单!AI92="作弊",成绩单!AI92="请假",成绩单!AI92="旷考",成绩单!AI92="休学"),0,IF(OR(AND($F92&lt;1,成绩单!AI92&gt;=90),AND($F92=1,成绩单!AI92&gt;=85),AND($F92&gt;1,成绩单!AI92&gt;=80)),0.5,0))</f>
        <v>0</v>
      </c>
      <c r="AJ92" s="18">
        <f>IF(OR(成绩单!AJ92="作弊",成绩单!AJ92="请假",成绩单!AJ92="旷考",成绩单!AJ92="休学"),0,IF(OR(AND($F92&lt;1,成绩单!AJ92&gt;=90),AND($F92=1,成绩单!AJ92&gt;=85),AND($F92&gt;1,成绩单!AJ92&gt;=80)),0.5,0))</f>
        <v>0</v>
      </c>
      <c r="AK92" s="18">
        <f>IF(OR(成绩单!AK92="作弊",成绩单!AK92="请假",成绩单!AK92="旷考",成绩单!AK92="休学"),0,IF(OR(AND($F92&lt;1,成绩单!AK92&gt;=90),AND($F92=1,成绩单!AK92&gt;=85),AND($F92&gt;1,成绩单!AK92&gt;=80)),0.5,0))</f>
        <v>0</v>
      </c>
      <c r="AL92" s="18">
        <f>IF(OR(成绩单!AL92="作弊",成绩单!AL92="请假",成绩单!AL92="旷考",成绩单!AL92="休学"),0,IF(OR(AND($F92&lt;1,成绩单!AL92&gt;=90),AND($F92=1,成绩单!AL92&gt;=85),AND($F92&gt;1,成绩单!AL92&gt;=80)),0.5,0))</f>
        <v>0</v>
      </c>
      <c r="AM92" s="18">
        <f>IF(OR(成绩单!AM92="作弊",成绩单!AM92="请假",成绩单!AM92="旷考",成绩单!AM92="休学"),0,IF(OR(AND($F92&lt;1,成绩单!AM92&gt;=90),AND($F92=1,成绩单!AM92&gt;=85),AND($F92&gt;1,成绩单!AM92&gt;=80)),0.5,0))</f>
        <v>0</v>
      </c>
      <c r="AN92" s="18"/>
      <c r="AO92" s="18"/>
      <c r="AP92" s="18"/>
      <c r="AQ92" s="18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</row>
    <row r="93" s="1" customFormat="1" ht="18.75" customHeight="1" spans="1:228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</row>
    <row r="94" s="1" customFormat="1" ht="18.75" customHeight="1" spans="1:228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</row>
    <row r="95" s="1" customFormat="1" ht="18.75" customHeight="1" spans="1:228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</row>
    <row r="96" spans="1:22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</row>
    <row r="97" spans="1:22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</row>
    <row r="98" spans="1:22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</row>
    <row r="99" spans="1:22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</row>
    <row r="100" spans="1:22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</row>
    <row r="101" spans="1:22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</row>
    <row r="102" spans="1:22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</row>
    <row r="103" spans="1:22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</row>
    <row r="104" spans="1:22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</row>
    <row r="105" spans="1:22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</row>
    <row r="106" spans="1:22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</row>
    <row r="107" spans="1:22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</row>
    <row r="108" spans="1:22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</row>
    <row r="109" spans="1:22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</row>
    <row r="110" spans="1:22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</row>
    <row r="111" spans="1:22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</row>
    <row r="112" spans="1:22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</row>
    <row r="113" spans="1:22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</row>
    <row r="114" spans="1:22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</row>
    <row r="115" spans="1:22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</row>
    <row r="116" spans="1:22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</row>
    <row r="117" spans="1:22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</row>
    <row r="118" spans="1:22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</row>
    <row r="119" spans="1:22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</row>
    <row r="120" spans="1:22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</row>
    <row r="121" spans="1:22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</row>
    <row r="122" spans="1:22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</row>
    <row r="123" spans="1:22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</row>
    <row r="124" spans="1:22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</row>
    <row r="125" spans="1:22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</row>
    <row r="126" spans="1:22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</row>
    <row r="127" spans="1:22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</row>
    <row r="128" spans="1:2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</row>
    <row r="129" spans="1:22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</row>
    <row r="130" spans="1:22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</row>
    <row r="131" spans="1:22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</row>
    <row r="132" spans="1:22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</row>
    <row r="133" spans="1:22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</row>
    <row r="134" spans="1:22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</row>
    <row r="135" spans="1:22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</row>
    <row r="136" spans="1:22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</row>
    <row r="137" spans="1:22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</row>
    <row r="138" spans="1:22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</row>
    <row r="139" spans="1:22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</row>
    <row r="140" spans="1:22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</row>
    <row r="141" spans="1:22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</row>
    <row r="142" spans="1:22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</row>
    <row r="143" spans="1:22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</row>
    <row r="144" spans="1:22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</row>
    <row r="145" spans="1:22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</row>
    <row r="146" spans="1:22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</row>
    <row r="147" spans="1:22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</row>
    <row r="148" spans="1:22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</row>
    <row r="149" spans="1:22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</row>
    <row r="150" spans="1:22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</row>
    <row r="151" spans="1:22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</row>
    <row r="152" spans="1:22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</row>
    <row r="153" spans="1:22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</row>
    <row r="154" spans="1:22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</row>
    <row r="155" spans="1:22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</row>
    <row r="156" spans="1:22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</row>
    <row r="157" spans="1:22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</row>
    <row r="158" spans="1:22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</row>
    <row r="159" spans="1:22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</row>
    <row r="160" spans="1:22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</row>
    <row r="161" spans="1:22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</row>
    <row r="162" spans="1:22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</row>
    <row r="163" spans="1:22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</row>
    <row r="164" spans="1:22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</row>
    <row r="165" spans="1:22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</row>
    <row r="166" spans="1:22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</row>
    <row r="167" spans="1:22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</row>
    <row r="168" spans="1:22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</row>
    <row r="169" spans="1:22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</row>
    <row r="170" spans="1:22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</row>
    <row r="171" spans="1:22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</row>
    <row r="172" spans="1:22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</row>
    <row r="173" spans="1:22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</row>
    <row r="174" spans="1:22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</row>
    <row r="175" spans="1:22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</row>
    <row r="176" spans="1:22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</row>
    <row r="177" spans="1:22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</row>
    <row r="178" spans="1:22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</row>
    <row r="179" spans="1:22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</row>
    <row r="180" spans="1:22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</row>
    <row r="181" spans="1:22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</row>
    <row r="182" spans="1:22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</row>
    <row r="183" spans="1:22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</row>
    <row r="184" spans="1:22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</row>
    <row r="185" spans="1:22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</row>
    <row r="186" spans="1:22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</row>
    <row r="187" spans="1:22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</row>
    <row r="188" spans="1:22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</row>
    <row r="189" spans="1:22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</row>
    <row r="190" spans="1:22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</row>
    <row r="191" spans="1:22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</row>
    <row r="192" spans="1:22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</row>
    <row r="193" spans="1:22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</row>
    <row r="194" spans="1:22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</row>
    <row r="195" spans="1:22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</row>
    <row r="196" spans="1:22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</row>
    <row r="197" spans="1:22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</row>
    <row r="198" spans="1:22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</row>
    <row r="199" spans="1:22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</row>
    <row r="200" spans="1:22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</row>
    <row r="201" spans="1:22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</row>
    <row r="202" spans="1:22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</row>
    <row r="203" spans="1:22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</row>
    <row r="204" spans="1:22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</row>
    <row r="205" spans="1:22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</row>
    <row r="206" spans="1:22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</row>
    <row r="207" spans="1:22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</row>
    <row r="208" spans="1:22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</row>
    <row r="209" spans="1:22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</row>
    <row r="210" spans="1:22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</row>
    <row r="211" spans="1:22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</row>
    <row r="212" spans="1:22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</row>
    <row r="213" spans="1:22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</row>
    <row r="214" spans="1:22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</row>
    <row r="215" spans="1:22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</row>
    <row r="216" spans="1:22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</row>
    <row r="217" spans="1:22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</row>
    <row r="218" spans="1:22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</row>
    <row r="219" spans="1:22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</row>
    <row r="220" spans="1:22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</row>
    <row r="221" spans="1:22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</row>
    <row r="222" spans="1:22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</row>
    <row r="223" spans="1:22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</row>
    <row r="224" spans="1:22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</row>
    <row r="225" spans="1:22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</row>
    <row r="226" spans="1:22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</row>
    <row r="227" spans="1:22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</row>
    <row r="228" spans="1: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</row>
    <row r="229" spans="1:22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</row>
    <row r="230" spans="1:22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</row>
    <row r="231" spans="1:22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</row>
    <row r="232" spans="1:22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</row>
    <row r="233" spans="1:22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</row>
    <row r="234" spans="1:22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</row>
    <row r="235" spans="1:22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</row>
    <row r="236" spans="1:22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</row>
    <row r="237" spans="1:22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</row>
    <row r="238" spans="1:22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</row>
    <row r="239" spans="1:22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</row>
    <row r="240" spans="1:22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</row>
    <row r="241" spans="1:22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</row>
    <row r="242" spans="1:22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</row>
    <row r="243" spans="1:22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</row>
    <row r="244" spans="1:22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</row>
    <row r="245" spans="1:22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</row>
    <row r="246" spans="1:22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</row>
    <row r="247" spans="1:22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</row>
    <row r="248" spans="1:22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</row>
    <row r="249" spans="1:22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</row>
    <row r="250" spans="1:22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</row>
    <row r="251" spans="1:22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</row>
    <row r="252" spans="1:22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</row>
    <row r="253" spans="1:22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</row>
    <row r="254" spans="1:22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</row>
    <row r="255" spans="1:22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</row>
    <row r="256" spans="1:22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</row>
    <row r="257" spans="1:22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</row>
    <row r="258" spans="1:22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</row>
    <row r="259" spans="1:22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</row>
    <row r="260" spans="1:22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</row>
    <row r="261" spans="1:22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</row>
    <row r="262" spans="1:22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</row>
    <row r="263" spans="1:22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</row>
    <row r="264" spans="1:22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</row>
    <row r="265" spans="1:22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</row>
    <row r="266" spans="1:22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</row>
    <row r="267" spans="1:22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</row>
    <row r="268" spans="1:22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</row>
    <row r="269" spans="1:22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</row>
    <row r="270" spans="1:22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</row>
    <row r="271" spans="1:22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</row>
    <row r="272" spans="1:22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</row>
    <row r="273" spans="1:22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</row>
    <row r="274" spans="1:22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</row>
    <row r="275" spans="1:22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</row>
    <row r="276" spans="1:22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</row>
    <row r="277" spans="1:22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</row>
    <row r="278" spans="1:22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</row>
    <row r="279" spans="1:22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</row>
    <row r="280" spans="1:22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</row>
    <row r="281" spans="1:22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</row>
    <row r="282" spans="1:22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</row>
    <row r="283" spans="1:22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</row>
    <row r="284" spans="1:22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</row>
    <row r="285" spans="1:22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</row>
    <row r="286" spans="1:22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</row>
    <row r="287" spans="1:22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</row>
    <row r="288" spans="1:22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</row>
    <row r="289" spans="1:22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</row>
    <row r="290" spans="1:22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</row>
    <row r="291" spans="1:22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</row>
    <row r="292" spans="1:22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</row>
    <row r="293" spans="1:22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</row>
    <row r="294" spans="1:22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</row>
    <row r="295" spans="1:22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</row>
    <row r="296" spans="1:22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</row>
    <row r="297" spans="1:22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</row>
    <row r="298" spans="1:22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</row>
    <row r="299" spans="1:22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</row>
    <row r="300" spans="1:22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</row>
    <row r="301" spans="1:22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</row>
    <row r="302" spans="1:22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</row>
    <row r="303" spans="1:22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</row>
    <row r="304" spans="1:22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</row>
    <row r="305" spans="1:22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</row>
    <row r="306" spans="1:22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</row>
    <row r="307" spans="1:22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</row>
    <row r="308" spans="1:22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</row>
    <row r="309" spans="1:22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</row>
    <row r="310" spans="1:22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</row>
    <row r="311" spans="1:22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</row>
    <row r="312" spans="1:22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</row>
    <row r="313" spans="1:22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</row>
    <row r="314" spans="1:22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</row>
    <row r="315" spans="1:22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</row>
    <row r="316" spans="1:22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</row>
    <row r="317" spans="1:22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</row>
    <row r="318" spans="1:22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</row>
    <row r="319" spans="1:22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</row>
    <row r="320" spans="1:22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</row>
    <row r="321" spans="1:22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</row>
    <row r="322" spans="1:22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</row>
    <row r="323" spans="1:22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</row>
    <row r="324" spans="1:22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</row>
    <row r="325" spans="1:22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</row>
    <row r="326" spans="1:22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</row>
    <row r="327" spans="1:22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</row>
    <row r="328" spans="1:2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</row>
    <row r="329" spans="1:22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</row>
    <row r="330" spans="1:22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</row>
    <row r="331" spans="1:22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</row>
    <row r="332" spans="1:22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</row>
    <row r="333" spans="1:22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</row>
    <row r="334" spans="1:22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</row>
    <row r="335" spans="1:22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</row>
    <row r="336" spans="1:22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</row>
    <row r="337" spans="1:22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</row>
    <row r="338" spans="1:22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</row>
    <row r="339" spans="1:22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</row>
    <row r="340" spans="1:22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</row>
    <row r="341" spans="1:22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</row>
    <row r="342" spans="1:22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</row>
    <row r="343" spans="1:22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</row>
    <row r="344" spans="1:22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</row>
    <row r="345" spans="1:22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</row>
    <row r="346" spans="1:22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</row>
    <row r="347" spans="1:22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</row>
    <row r="348" spans="1:22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</row>
    <row r="349" spans="1:22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</row>
    <row r="350" spans="1:22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</row>
    <row r="351" spans="1:22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</row>
    <row r="352" spans="1:22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</row>
    <row r="353" spans="1:22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</row>
    <row r="354" spans="1:22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</row>
    <row r="355" spans="1:22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</row>
    <row r="356" spans="1:22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</row>
    <row r="357" spans="1:22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</row>
    <row r="358" spans="1:22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</row>
    <row r="359" spans="1:22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</row>
    <row r="360" spans="1:22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</row>
    <row r="361" spans="1:22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</row>
    <row r="362" spans="1:22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</row>
    <row r="363" spans="1:22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</row>
    <row r="364" spans="1:22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</row>
    <row r="365" spans="1:22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</row>
    <row r="366" spans="1:22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</row>
    <row r="367" spans="1:22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</row>
    <row r="368" spans="1:22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</row>
    <row r="369" spans="1:22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</row>
    <row r="370" spans="1:22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</row>
    <row r="371" spans="1:22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</row>
    <row r="372" spans="1:22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</row>
    <row r="373" spans="1:22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</row>
    <row r="374" spans="1:22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</row>
    <row r="375" spans="1:22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</row>
    <row r="376" spans="1:22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</row>
    <row r="377" spans="1:22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</row>
    <row r="378" spans="1:22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</row>
    <row r="379" spans="1:22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</row>
    <row r="380" spans="1:22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</row>
    <row r="381" spans="1:22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</row>
    <row r="382" spans="1:22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</row>
    <row r="383" spans="1:22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</row>
    <row r="384" spans="1:22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</row>
    <row r="385" spans="1:22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</row>
    <row r="386" spans="1:22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</row>
    <row r="387" spans="1:22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</row>
    <row r="388" spans="1:22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</row>
    <row r="389" spans="1:22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</row>
    <row r="390" spans="1:22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</row>
    <row r="391" spans="1:22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</row>
    <row r="392" spans="1:22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</row>
    <row r="393" spans="1:22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</row>
    <row r="394" spans="1:22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</row>
    <row r="395" spans="1:22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</row>
    <row r="396" spans="1:22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</row>
    <row r="397" spans="1:22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</row>
    <row r="398" spans="1:22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</row>
    <row r="399" spans="1:22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</row>
    <row r="400" spans="1:22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</row>
    <row r="401" spans="1:22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</row>
    <row r="402" spans="1:22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</row>
    <row r="403" spans="1:22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</row>
    <row r="404" spans="1:22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</row>
    <row r="405" spans="1:22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</row>
    <row r="406" spans="1:22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</row>
    <row r="407" spans="1:22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</row>
    <row r="408" spans="1:22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</row>
    <row r="409" spans="1:22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</row>
    <row r="410" spans="1:22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</row>
    <row r="411" spans="1:22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</row>
    <row r="412" spans="1:22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</row>
    <row r="413" spans="1:22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</row>
    <row r="414" spans="1:22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</row>
    <row r="415" spans="1:22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</row>
    <row r="416" spans="1:22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</row>
    <row r="417" spans="1:22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</row>
    <row r="418" spans="1:22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</row>
    <row r="419" spans="1:22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</row>
    <row r="420" spans="1:22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</row>
    <row r="421" spans="1:22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</row>
    <row r="422" spans="1:22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</row>
    <row r="423" spans="1:22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</row>
    <row r="424" spans="1:22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</row>
    <row r="425" spans="1:22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</row>
    <row r="426" spans="1:22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</row>
    <row r="427" spans="1:22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</row>
    <row r="428" spans="1:2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</row>
    <row r="429" spans="1:22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</row>
    <row r="430" spans="1:22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</row>
    <row r="431" spans="1:22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</row>
    <row r="432" spans="1:22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</row>
    <row r="433" spans="1:22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</row>
    <row r="434" spans="1:22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</row>
    <row r="435" spans="1:22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</row>
    <row r="436" spans="1:22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</row>
    <row r="437" spans="1:22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</row>
    <row r="438" spans="1:22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</row>
    <row r="439" spans="1:22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</row>
    <row r="440" spans="1:22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</row>
    <row r="441" spans="1:22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</row>
    <row r="442" spans="1:22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</row>
    <row r="443" spans="1:22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</row>
    <row r="444" spans="1:22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</row>
    <row r="445" spans="1:22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</row>
    <row r="446" spans="1:22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</row>
    <row r="447" spans="1:22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</row>
    <row r="448" spans="1:22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</row>
    <row r="449" spans="1:22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</row>
    <row r="450" spans="1:22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</row>
    <row r="451" spans="1:22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</row>
    <row r="452" spans="1:22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</row>
    <row r="453" spans="1:22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</row>
    <row r="454" spans="1:22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</row>
    <row r="455" spans="1:22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</row>
    <row r="456" spans="1:22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</row>
    <row r="457" spans="1:22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</row>
    <row r="458" spans="1:22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</row>
    <row r="459" spans="1:22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</row>
    <row r="460" spans="1:22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</row>
    <row r="461" spans="1:22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</row>
    <row r="462" spans="1:22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</row>
    <row r="463" spans="1:22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</row>
    <row r="464" spans="1:22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</row>
    <row r="465" spans="1:22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</row>
    <row r="466" spans="1:22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</row>
    <row r="467" spans="1:22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</row>
    <row r="468" spans="1:22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</row>
    <row r="469" spans="1:22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</row>
    <row r="470" spans="1:22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</row>
    <row r="471" spans="1:22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</row>
    <row r="472" spans="1:22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</row>
    <row r="473" spans="1:22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</row>
    <row r="474" spans="1:22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</row>
    <row r="475" spans="1:22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</row>
    <row r="476" spans="1:22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</row>
    <row r="477" spans="1:22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</row>
    <row r="478" spans="1:22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</row>
    <row r="479" spans="1:22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</row>
    <row r="480" spans="1:22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</row>
    <row r="481" spans="1:22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</row>
    <row r="482" spans="1:22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</row>
    <row r="483" spans="1:22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</row>
    <row r="484" spans="1:22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</row>
    <row r="485" spans="1:22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</row>
    <row r="486" spans="1:22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</row>
    <row r="487" spans="1:22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</row>
    <row r="488" spans="1:22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</row>
    <row r="489" spans="1:22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</row>
    <row r="490" spans="1:22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</row>
    <row r="491" spans="1:22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</row>
    <row r="492" spans="1:22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</row>
    <row r="493" spans="1:22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</row>
    <row r="494" spans="1:22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</row>
    <row r="495" spans="1:22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</row>
    <row r="496" spans="1:22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</row>
    <row r="497" spans="1:22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</row>
    <row r="498" spans="1:22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</row>
    <row r="499" spans="1:22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</row>
    <row r="500" spans="1:22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</row>
    <row r="501" spans="1:22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</row>
    <row r="502" spans="1:22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</row>
    <row r="503" spans="1:22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</row>
    <row r="504" spans="1:22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</row>
    <row r="505" spans="1:22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</row>
    <row r="506" spans="1:22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</row>
    <row r="507" spans="1:22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</row>
    <row r="508" spans="1:22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</row>
    <row r="509" spans="1:22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</row>
    <row r="510" spans="1:22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</row>
    <row r="511" spans="1:22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</row>
    <row r="512" spans="1:22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</row>
    <row r="513" spans="1:22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</row>
    <row r="514" spans="1:22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</row>
    <row r="515" spans="1:22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</row>
    <row r="516" spans="1:22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</row>
    <row r="517" spans="1:22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</row>
    <row r="518" spans="1:22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</row>
    <row r="519" spans="1:22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</row>
    <row r="520" spans="1:22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</row>
    <row r="521" spans="1:22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</row>
    <row r="522" spans="1:22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</row>
    <row r="523" spans="1:22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</row>
    <row r="524" spans="1:22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</row>
    <row r="525" spans="1:22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</row>
    <row r="526" spans="1:22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</row>
    <row r="527" spans="1:22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</row>
    <row r="528" spans="1:2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</row>
    <row r="529" spans="1:22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</row>
    <row r="530" spans="1:22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</row>
    <row r="531" spans="1:22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</row>
    <row r="532" spans="1:22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</row>
    <row r="533" spans="1:22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</row>
    <row r="534" spans="1:22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</row>
    <row r="535" spans="1:22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</row>
    <row r="536" spans="1:22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</row>
    <row r="537" spans="1:22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</row>
    <row r="538" spans="1:22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</row>
    <row r="539" spans="1:22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</row>
    <row r="540" spans="1:22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</row>
    <row r="541" spans="1:22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</row>
    <row r="542" spans="1:22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</row>
    <row r="543" spans="1:22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</row>
    <row r="544" spans="1:22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</row>
    <row r="545" spans="1:22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</row>
    <row r="546" spans="1:22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</row>
    <row r="547" spans="1:22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</row>
    <row r="548" spans="1:22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</row>
    <row r="549" spans="1:22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</row>
    <row r="550" spans="1:22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</row>
    <row r="551" spans="1:22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</row>
    <row r="552" spans="1:22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</row>
    <row r="553" spans="1:22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</row>
    <row r="554" spans="1:22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</row>
    <row r="555" spans="1:22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</row>
    <row r="556" spans="1:22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</row>
    <row r="557" spans="1:22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</row>
    <row r="558" spans="1:22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</row>
    <row r="559" spans="1:22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</row>
    <row r="560" spans="1:22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</row>
    <row r="561" spans="1:22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</row>
    <row r="562" spans="1:22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</row>
    <row r="563" spans="1:22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</row>
    <row r="564" spans="1:22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</row>
    <row r="565" spans="1:22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</row>
    <row r="566" spans="1:22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</row>
    <row r="567" spans="1:22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</row>
    <row r="568" spans="1:22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</row>
    <row r="569" spans="1:22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</row>
    <row r="570" spans="1:22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</row>
    <row r="571" spans="1:22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</row>
    <row r="572" spans="1:22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</row>
    <row r="573" spans="1:22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</row>
    <row r="574" spans="1:22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</row>
    <row r="575" spans="1:22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</row>
    <row r="576" spans="1:22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</row>
    <row r="577" spans="1:22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</row>
    <row r="578" spans="1:22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</row>
    <row r="579" spans="1:22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</row>
    <row r="580" spans="1:22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</row>
    <row r="581" spans="1:22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</row>
    <row r="582" spans="1:22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</row>
    <row r="583" spans="1:22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</row>
    <row r="584" spans="1:22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</row>
    <row r="585" spans="1:22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</row>
    <row r="586" spans="1:22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</row>
    <row r="587" spans="1:22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</row>
    <row r="588" spans="1:22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</row>
    <row r="589" spans="1:22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</row>
    <row r="590" spans="1:22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</row>
    <row r="591" spans="1:22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</row>
    <row r="592" spans="1:22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</row>
    <row r="593" spans="1:22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</row>
    <row r="594" spans="1:22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</row>
    <row r="595" spans="1:22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</row>
    <row r="596" spans="1:22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</row>
    <row r="597" spans="1:22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</row>
    <row r="598" spans="1:22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</row>
    <row r="599" spans="1:22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</row>
    <row r="600" spans="1:22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</row>
    <row r="601" spans="1:22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</row>
    <row r="602" spans="1:22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</row>
    <row r="603" spans="1:22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</row>
    <row r="604" spans="1:22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</row>
    <row r="605" spans="1:22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</row>
    <row r="606" spans="1:22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</row>
    <row r="607" spans="1:22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</row>
    <row r="608" spans="1:22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</row>
    <row r="609" spans="1:22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</row>
    <row r="610" spans="1:22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</row>
    <row r="611" spans="1:22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</row>
    <row r="612" spans="1:22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</row>
    <row r="613" spans="1:22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</row>
    <row r="614" spans="1:22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</row>
    <row r="615" spans="1:22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</row>
    <row r="616" spans="1:22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</row>
    <row r="617" spans="1:22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</row>
    <row r="618" spans="1:22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</row>
    <row r="619" spans="1:22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</row>
    <row r="620" spans="1:22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</row>
    <row r="621" spans="1:22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</row>
    <row r="622" spans="1:22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</row>
    <row r="623" spans="1:22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</row>
    <row r="624" spans="1:22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</row>
    <row r="625" spans="1:22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</row>
    <row r="626" spans="1:22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</row>
    <row r="627" spans="1:22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</row>
  </sheetData>
  <sheetProtection password="E169" sheet="1" objects="1"/>
  <mergeCells count="215">
    <mergeCell ref="A1:G1"/>
    <mergeCell ref="H1:AQ1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P8:AQ8"/>
    <mergeCell ref="AP9:AQ9"/>
    <mergeCell ref="AP10:AQ10"/>
    <mergeCell ref="AP11:AQ11"/>
    <mergeCell ref="AP12:AQ12"/>
    <mergeCell ref="AP13:AQ13"/>
    <mergeCell ref="AP14:AQ14"/>
    <mergeCell ref="AP15:AQ15"/>
    <mergeCell ref="AP16:AQ16"/>
    <mergeCell ref="AP17:AQ17"/>
    <mergeCell ref="AP18:AQ18"/>
    <mergeCell ref="AP19:AQ19"/>
    <mergeCell ref="AP20:AQ20"/>
    <mergeCell ref="AP21:AQ21"/>
    <mergeCell ref="AP22:AQ22"/>
    <mergeCell ref="AP23:AQ23"/>
    <mergeCell ref="AP24:AQ24"/>
    <mergeCell ref="AP25:AQ25"/>
    <mergeCell ref="AP26:AQ26"/>
    <mergeCell ref="AP27:AQ27"/>
    <mergeCell ref="AP28:AQ28"/>
    <mergeCell ref="AP29:AQ29"/>
    <mergeCell ref="AP30:AQ30"/>
    <mergeCell ref="AP31:AQ31"/>
    <mergeCell ref="AP32:AQ32"/>
    <mergeCell ref="AP33:AQ33"/>
    <mergeCell ref="AP34:AQ34"/>
    <mergeCell ref="AP35:AQ35"/>
    <mergeCell ref="AP36:AQ36"/>
    <mergeCell ref="AP37:AQ37"/>
    <mergeCell ref="AP38:AQ38"/>
    <mergeCell ref="AP39:AQ39"/>
    <mergeCell ref="AP40:AQ40"/>
    <mergeCell ref="AP41:AQ41"/>
    <mergeCell ref="AP42:AQ42"/>
    <mergeCell ref="AP43:AQ43"/>
    <mergeCell ref="AP44:AQ44"/>
    <mergeCell ref="AP45:AQ45"/>
    <mergeCell ref="AP46:AQ46"/>
    <mergeCell ref="AP47:AQ47"/>
    <mergeCell ref="AP48:AQ48"/>
    <mergeCell ref="AP49:AQ49"/>
    <mergeCell ref="AP50:AQ50"/>
    <mergeCell ref="AP51:AQ51"/>
    <mergeCell ref="AP52:AQ52"/>
    <mergeCell ref="AP53:AQ53"/>
    <mergeCell ref="AP54:AQ54"/>
    <mergeCell ref="AP55:AQ55"/>
    <mergeCell ref="AP56:AQ56"/>
    <mergeCell ref="AP57:AQ57"/>
    <mergeCell ref="AP58:AQ58"/>
    <mergeCell ref="AP59:AQ59"/>
    <mergeCell ref="AP60:AQ60"/>
    <mergeCell ref="AP61:AQ61"/>
    <mergeCell ref="AP62:AQ62"/>
    <mergeCell ref="AP63:AQ63"/>
    <mergeCell ref="AP64:AQ64"/>
    <mergeCell ref="AP65:AQ65"/>
    <mergeCell ref="AP66:AQ66"/>
    <mergeCell ref="AP67:AQ67"/>
    <mergeCell ref="AP68:AQ68"/>
    <mergeCell ref="AP69:AQ69"/>
    <mergeCell ref="AP70:AQ70"/>
    <mergeCell ref="AP71:AQ71"/>
    <mergeCell ref="AP72:AQ72"/>
    <mergeCell ref="AP73:AQ73"/>
    <mergeCell ref="AP74:AQ74"/>
    <mergeCell ref="AP75:AQ75"/>
    <mergeCell ref="AP76:AQ76"/>
    <mergeCell ref="AP77:AQ77"/>
    <mergeCell ref="AP78:AQ78"/>
    <mergeCell ref="AP79:AQ79"/>
    <mergeCell ref="AP80:AQ80"/>
    <mergeCell ref="AP81:AQ81"/>
    <mergeCell ref="AP82:AQ82"/>
    <mergeCell ref="AP83:AQ83"/>
    <mergeCell ref="AP84:AQ84"/>
    <mergeCell ref="AP85:AQ85"/>
    <mergeCell ref="AP86:AQ86"/>
    <mergeCell ref="AP87:AQ87"/>
    <mergeCell ref="AP88:AQ88"/>
    <mergeCell ref="AP89:AQ89"/>
    <mergeCell ref="AP90:AQ90"/>
    <mergeCell ref="AP91:AQ91"/>
    <mergeCell ref="AP92:AQ92"/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B4:B8"/>
    <mergeCell ref="C4:C8"/>
    <mergeCell ref="D4:D8"/>
    <mergeCell ref="E4:E8"/>
    <mergeCell ref="F2:F8"/>
    <mergeCell ref="B2:C3"/>
    <mergeCell ref="D2:E3"/>
  </mergeCells>
  <pageMargins left="0.699305555555556" right="0.699305555555556" top="0.75" bottom="0.75" header="0.3" footer="0.3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成绩单</vt:lpstr>
      <vt:lpstr>平台理论转换表-自用</vt:lpstr>
      <vt:lpstr>重修生</vt:lpstr>
      <vt:lpstr>数据统计</vt:lpstr>
      <vt:lpstr>升末班明细</vt:lpstr>
      <vt:lpstr>通关分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wangjiale</cp:lastModifiedBy>
  <cp:revision>1</cp:revision>
  <dcterms:created xsi:type="dcterms:W3CDTF">2013-03-05T18:07:00Z</dcterms:created>
  <dcterms:modified xsi:type="dcterms:W3CDTF">2019-12-17T01:38:15Z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KSOReadingLayout">
    <vt:bool>true</vt:bool>
  </property>
</Properties>
</file>