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\Desktop\Fizyka-M9-sprawko\"/>
    </mc:Choice>
  </mc:AlternateContent>
  <xr:revisionPtr revIDLastSave="0" documentId="13_ncr:1_{E0B40321-C8FE-4E09-9689-116CAC982278}" xr6:coauthVersionLast="47" xr6:coauthVersionMax="47" xr10:uidLastSave="{00000000-0000-0000-0000-000000000000}"/>
  <bookViews>
    <workbookView xWindow="-120" yWindow="-120" windowWidth="29040" windowHeight="15720" xr2:uid="{FC8E196D-20D8-45E2-BD06-79BFC7B0869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1" l="1"/>
  <c r="I25" i="1"/>
  <c r="B38" i="1"/>
  <c r="M27" i="1"/>
  <c r="P27" i="1" s="1"/>
  <c r="P17" i="1"/>
  <c r="M17" i="1"/>
  <c r="G28" i="1"/>
  <c r="H13" i="1"/>
  <c r="J15" i="1" s="1"/>
  <c r="H3" i="1"/>
  <c r="H14" i="1"/>
  <c r="H15" i="1"/>
  <c r="H16" i="1"/>
  <c r="H17" i="1"/>
  <c r="H18" i="1"/>
  <c r="H19" i="1"/>
  <c r="J21" i="1" s="1"/>
  <c r="H20" i="1"/>
  <c r="H4" i="1"/>
  <c r="G27" i="1"/>
  <c r="H27" i="1" s="1"/>
  <c r="H28" i="1"/>
  <c r="G29" i="1"/>
  <c r="H29" i="1" s="1"/>
  <c r="J31" i="1" s="1"/>
  <c r="G30" i="1"/>
  <c r="H30" i="1" s="1"/>
  <c r="G31" i="1"/>
  <c r="H31" i="1" s="1"/>
  <c r="G23" i="1"/>
  <c r="H23" i="1" s="1"/>
  <c r="J25" i="1" s="1"/>
  <c r="F24" i="1"/>
  <c r="G24" i="1" s="1"/>
  <c r="H24" i="1" s="1"/>
  <c r="F25" i="1"/>
  <c r="G25" i="1" s="1"/>
  <c r="H25" i="1" s="1"/>
  <c r="F26" i="1"/>
  <c r="G26" i="1" s="1"/>
  <c r="H26" i="1" s="1"/>
  <c r="F27" i="1"/>
  <c r="F28" i="1"/>
  <c r="F29" i="1"/>
  <c r="F30" i="1"/>
  <c r="F31" i="1"/>
  <c r="F23" i="1"/>
  <c r="G14" i="1"/>
  <c r="G15" i="1"/>
  <c r="G16" i="1"/>
  <c r="G17" i="1"/>
  <c r="G18" i="1"/>
  <c r="G19" i="1"/>
  <c r="G20" i="1"/>
  <c r="G21" i="1"/>
  <c r="H21" i="1" s="1"/>
  <c r="F14" i="1"/>
  <c r="F15" i="1"/>
  <c r="F16" i="1"/>
  <c r="F17" i="1"/>
  <c r="F18" i="1"/>
  <c r="F19" i="1"/>
  <c r="F20" i="1"/>
  <c r="F21" i="1"/>
  <c r="F13" i="1"/>
  <c r="G13" i="1" s="1"/>
  <c r="F4" i="1"/>
  <c r="G4" i="1" s="1"/>
  <c r="F5" i="1"/>
  <c r="G5" i="1" s="1"/>
  <c r="I5" i="1" s="1"/>
  <c r="F6" i="1"/>
  <c r="G6" i="1" s="1"/>
  <c r="F7" i="1"/>
  <c r="G7" i="1" s="1"/>
  <c r="H7" i="1" s="1"/>
  <c r="F8" i="1"/>
  <c r="F9" i="1"/>
  <c r="F10" i="1"/>
  <c r="F11" i="1"/>
  <c r="G8" i="1"/>
  <c r="H8" i="1" s="1"/>
  <c r="G9" i="1"/>
  <c r="H9" i="1" s="1"/>
  <c r="G10" i="1"/>
  <c r="H10" i="1" s="1"/>
  <c r="G11" i="1"/>
  <c r="H11" i="1" s="1"/>
  <c r="F3" i="1"/>
  <c r="G3" i="1" s="1"/>
  <c r="M28" i="1" l="1"/>
  <c r="M18" i="1"/>
  <c r="J28" i="1"/>
  <c r="J18" i="1"/>
  <c r="I8" i="1"/>
  <c r="M7" i="1" s="1"/>
  <c r="H6" i="1"/>
  <c r="H5" i="1"/>
  <c r="J5" i="1" s="1"/>
  <c r="I15" i="1"/>
  <c r="I28" i="1"/>
  <c r="K28" i="1" s="1"/>
  <c r="I21" i="1"/>
  <c r="I11" i="1"/>
  <c r="I18" i="1"/>
  <c r="K18" i="1" s="1"/>
  <c r="I31" i="1"/>
  <c r="J11" i="1" l="1"/>
  <c r="J8" i="1"/>
  <c r="M8" i="1" s="1"/>
  <c r="K15" i="1"/>
  <c r="K21" i="1"/>
  <c r="K31" i="1"/>
  <c r="K25" i="1"/>
  <c r="P18" i="1" l="1"/>
  <c r="P28" i="1"/>
</calcChain>
</file>

<file path=xl/sharedStrings.xml><?xml version="1.0" encoding="utf-8"?>
<sst xmlns="http://schemas.openxmlformats.org/spreadsheetml/2006/main" count="59" uniqueCount="46">
  <si>
    <t>Pomiar</t>
  </si>
  <si>
    <t>n</t>
  </si>
  <si>
    <t>Dyski w odległości R1=14,8cm</t>
  </si>
  <si>
    <t>Dyski w odległości R2=28,5cm</t>
  </si>
  <si>
    <t>Rura nieobciążona</t>
  </si>
  <si>
    <t>masa ciężarka</t>
  </si>
  <si>
    <t>I0 dla n=2</t>
  </si>
  <si>
    <t>I0 dla n=3</t>
  </si>
  <si>
    <t>I0 dla n=4</t>
  </si>
  <si>
    <t>IC1 dla n=2</t>
  </si>
  <si>
    <t>IC2 dla n=3</t>
  </si>
  <si>
    <t>IC1 dla n=4</t>
  </si>
  <si>
    <t>IC1 dla n=3</t>
  </si>
  <si>
    <t>IC2 dla n=2</t>
  </si>
  <si>
    <t>IC2 dla n=4</t>
  </si>
  <si>
    <t>Masa jednego dysku</t>
  </si>
  <si>
    <t>IM</t>
  </si>
  <si>
    <t>przyspieszenie grawitacyjne</t>
  </si>
  <si>
    <t>h1 [cm]</t>
  </si>
  <si>
    <t>h2 [cm]</t>
  </si>
  <si>
    <t>t [s]</t>
  </si>
  <si>
    <t>hśr [m]</t>
  </si>
  <si>
    <t>I [kg*m^2]</t>
  </si>
  <si>
    <t>dleta I</t>
  </si>
  <si>
    <t>Niepewności</t>
  </si>
  <si>
    <t>∆t</t>
  </si>
  <si>
    <t>∆n</t>
  </si>
  <si>
    <t>h</t>
  </si>
  <si>
    <t>R</t>
  </si>
  <si>
    <t>m</t>
  </si>
  <si>
    <t>delta I0 dla n=2</t>
  </si>
  <si>
    <t>delta I0 dla n=3</t>
  </si>
  <si>
    <t>delta I0 dla n=4</t>
  </si>
  <si>
    <t>Sredni moment</t>
  </si>
  <si>
    <t>Srednia delta</t>
  </si>
  <si>
    <t>delta IC1 dla n=2</t>
  </si>
  <si>
    <t>delta IC1 dla n=3</t>
  </si>
  <si>
    <t>delta IC1 dla n=4</t>
  </si>
  <si>
    <t>delta IC2 dla n=2</t>
  </si>
  <si>
    <t>delta IC2 dla n=3</t>
  </si>
  <si>
    <t>delta IC2 dla n=4</t>
  </si>
  <si>
    <t>Moment IM ostatecznie</t>
  </si>
  <si>
    <t>Delta ostatecznie</t>
  </si>
  <si>
    <t>teoretyczne wartości IM</t>
  </si>
  <si>
    <t>R1 [m]</t>
  </si>
  <si>
    <t>R2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</si>
</sst>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&quot; kg&quot;"/>
    <numFmt numFmtId="165" formatCode="0.0&quot; m/s²&quot;"/>
    <numFmt numFmtId="166" formatCode="0.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/>
    <xf numFmtId="0" fontId="2" fillId="0" borderId="0" xfId="0" applyFont="1"/>
    <xf numFmtId="9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14654</xdr:colOff>
      <xdr:row>5</xdr:row>
      <xdr:rowOff>7326</xdr:rowOff>
    </xdr:from>
    <xdr:ext cx="783980" cy="4322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pole tekstowe 4">
              <a:extLst>
                <a:ext uri="{FF2B5EF4-FFF2-40B4-BE49-F238E27FC236}">
                  <a16:creationId xmlns:a16="http://schemas.microsoft.com/office/drawing/2014/main" id="{970B15F5-B3BE-499B-B0C4-CA1F0A631E2F}"/>
                </a:ext>
              </a:extLst>
            </xdr:cNvPr>
            <xdr:cNvSpPr txBox="1"/>
          </xdr:nvSpPr>
          <xdr:spPr>
            <a:xfrm>
              <a:off x="3663462" y="197826"/>
              <a:ext cx="783980" cy="4322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𝑚𝑔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8</m:t>
                        </m:r>
                        <m:sSup>
                          <m:sSup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f>
                      <m:f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" name="pole tekstowe 4">
              <a:extLst>
                <a:ext uri="{FF2B5EF4-FFF2-40B4-BE49-F238E27FC236}">
                  <a16:creationId xmlns:a16="http://schemas.microsoft.com/office/drawing/2014/main" id="{970B15F5-B3BE-499B-B0C4-CA1F0A631E2F}"/>
                </a:ext>
              </a:extLst>
            </xdr:cNvPr>
            <xdr:cNvSpPr txBox="1"/>
          </xdr:nvSpPr>
          <xdr:spPr>
            <a:xfrm>
              <a:off x="3663462" y="197826"/>
              <a:ext cx="783980" cy="4322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𝑚𝑔/(8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𝜋^2 ) </a:t>
              </a:r>
              <a:r>
                <a:rPr lang="pl-PL" sz="110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ℎ_1 ℎ_2)/ℎ_ś𝑟  </a:t>
              </a:r>
              <a:r>
                <a:rPr lang="pl-PL" sz="1100" i="0">
                  <a:latin typeface="Cambria Math" panose="02040503050406030204" pitchFamily="18" charset="0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𝑡^2/𝑛^2 </a:t>
              </a:r>
              <a:endParaRPr lang="pl-P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1F015-D7C1-4FE4-B87C-7366840559B7}">
  <dimension ref="A1:V39"/>
  <sheetViews>
    <sheetView tabSelected="1" topLeftCell="A10" zoomScale="115" zoomScaleNormal="115" workbookViewId="0">
      <selection activeCell="Q9" sqref="Q9"/>
    </sheetView>
  </sheetViews>
  <sheetFormatPr defaultRowHeight="15" x14ac:dyDescent="0.25"/>
  <cols>
    <col min="7" max="7" width="12" customWidth="1"/>
    <col min="8" max="8" width="13.42578125" bestFit="1" customWidth="1"/>
    <col min="9" max="9" width="17.7109375" customWidth="1"/>
    <col min="10" max="10" width="16.28515625" bestFit="1" customWidth="1"/>
    <col min="11" max="11" width="12.7109375" customWidth="1"/>
    <col min="12" max="12" width="14.85546875" bestFit="1" customWidth="1"/>
    <col min="13" max="13" width="14.140625" customWidth="1"/>
    <col min="14" max="14" width="13.28515625" customWidth="1"/>
    <col min="16" max="16" width="26.42578125" bestFit="1" customWidth="1"/>
  </cols>
  <sheetData>
    <row r="1" spans="1:22" x14ac:dyDescent="0.25">
      <c r="A1" s="11" t="s">
        <v>4</v>
      </c>
      <c r="B1" s="11"/>
      <c r="C1" s="11"/>
      <c r="D1" s="11"/>
      <c r="E1" s="11"/>
      <c r="F1" s="11"/>
      <c r="G1" s="11"/>
      <c r="H1" s="11"/>
      <c r="I1" s="11"/>
    </row>
    <row r="2" spans="1:22" x14ac:dyDescent="0.25">
      <c r="A2" t="s">
        <v>0</v>
      </c>
      <c r="B2" t="s">
        <v>1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</row>
    <row r="3" spans="1:22" x14ac:dyDescent="0.25">
      <c r="A3">
        <v>1</v>
      </c>
      <c r="B3">
        <v>2</v>
      </c>
      <c r="C3" s="3">
        <v>16.399999999999999</v>
      </c>
      <c r="D3" s="3">
        <v>10.4</v>
      </c>
      <c r="E3" s="3">
        <v>4.8499999999999996</v>
      </c>
      <c r="F3" s="3">
        <f>((C3+D3)*0.01)/2</f>
        <v>0.13399999999999998</v>
      </c>
      <c r="G3" s="9">
        <f t="shared" ref="G3:G11" si="0">((C3*0.01*D3*0.01)/F3)*(E3*E3/(B3*B3))*(($Q$3*$Q$4)/(8*PI()))</f>
        <v>0.14608143516051236</v>
      </c>
      <c r="H3" s="9">
        <f t="shared" ref="H3:H11" si="1">G3*(($Q$12/$Q$3)+((1/C3)+(1/D3)+(1/F3))*$Q$10+2*($Q$8/E3)+2*(-$Q$9/B3))</f>
        <v>1.0149078721784726E-2</v>
      </c>
      <c r="P3" s="6" t="s">
        <v>5</v>
      </c>
      <c r="Q3" s="4">
        <v>0.5</v>
      </c>
    </row>
    <row r="4" spans="1:22" x14ac:dyDescent="0.25">
      <c r="A4">
        <v>2</v>
      </c>
      <c r="B4">
        <v>2</v>
      </c>
      <c r="C4" s="3">
        <v>16.5</v>
      </c>
      <c r="D4" s="3">
        <v>10.6</v>
      </c>
      <c r="E4" s="3">
        <v>4.75</v>
      </c>
      <c r="F4" s="3">
        <f t="shared" ref="F4:F11" si="2">((C4+D4)*0.01)/2</f>
        <v>0.13550000000000001</v>
      </c>
      <c r="G4" s="9">
        <f t="shared" si="0"/>
        <v>0.14209437764779695</v>
      </c>
      <c r="H4" s="9">
        <f t="shared" si="1"/>
        <v>1.0045065650317604E-2</v>
      </c>
      <c r="I4" s="2" t="s">
        <v>6</v>
      </c>
      <c r="J4" s="2" t="s">
        <v>30</v>
      </c>
      <c r="P4" s="6" t="s">
        <v>17</v>
      </c>
      <c r="Q4" s="5">
        <v>9.81</v>
      </c>
    </row>
    <row r="5" spans="1:22" x14ac:dyDescent="0.25">
      <c r="A5">
        <v>3</v>
      </c>
      <c r="B5">
        <v>2</v>
      </c>
      <c r="C5" s="3">
        <v>16.5</v>
      </c>
      <c r="D5" s="3">
        <v>10.6</v>
      </c>
      <c r="E5" s="3">
        <v>5.12</v>
      </c>
      <c r="F5" s="3">
        <f t="shared" si="2"/>
        <v>0.13550000000000001</v>
      </c>
      <c r="G5" s="9">
        <f t="shared" si="0"/>
        <v>0.16509335638384082</v>
      </c>
      <c r="H5" s="9">
        <f t="shared" si="1"/>
        <v>1.0917420507644488E-2</v>
      </c>
      <c r="I5" s="9">
        <f>AVERAGE(G3:G5)</f>
        <v>0.15108972306405002</v>
      </c>
      <c r="J5" s="9">
        <f>AVERAGE(H3:H5)</f>
        <v>1.0370521626582273E-2</v>
      </c>
      <c r="P5" s="6" t="s">
        <v>15</v>
      </c>
      <c r="Q5" s="4">
        <v>3.1</v>
      </c>
    </row>
    <row r="6" spans="1:22" x14ac:dyDescent="0.25">
      <c r="A6">
        <v>4</v>
      </c>
      <c r="B6">
        <v>3</v>
      </c>
      <c r="C6" s="3">
        <v>25.7</v>
      </c>
      <c r="D6" s="3">
        <v>17</v>
      </c>
      <c r="E6" s="3">
        <v>6.13</v>
      </c>
      <c r="F6" s="3">
        <f t="shared" si="2"/>
        <v>0.21350000000000002</v>
      </c>
      <c r="G6" s="9">
        <f t="shared" si="0"/>
        <v>0.16674843131161951</v>
      </c>
      <c r="H6" s="9">
        <f t="shared" si="1"/>
        <v>1.0069584687215031E-2</v>
      </c>
    </row>
    <row r="7" spans="1:22" x14ac:dyDescent="0.25">
      <c r="A7">
        <v>5</v>
      </c>
      <c r="B7">
        <v>3</v>
      </c>
      <c r="C7" s="3">
        <v>25.7</v>
      </c>
      <c r="D7" s="3">
        <v>17.100000000000001</v>
      </c>
      <c r="E7" s="3">
        <v>6.18</v>
      </c>
      <c r="F7" s="3">
        <f t="shared" si="2"/>
        <v>0.214</v>
      </c>
      <c r="G7" s="9">
        <f t="shared" si="0"/>
        <v>0.17007835752384895</v>
      </c>
      <c r="H7" s="9">
        <f t="shared" si="1"/>
        <v>1.0201409282305583E-2</v>
      </c>
      <c r="I7" s="2" t="s">
        <v>7</v>
      </c>
      <c r="J7" s="2" t="s">
        <v>31</v>
      </c>
      <c r="L7" t="s">
        <v>33</v>
      </c>
      <c r="M7" s="9">
        <f>AVERAGE(I5,I8,I11)</f>
        <v>0.16824873743861213</v>
      </c>
      <c r="P7" t="s">
        <v>24</v>
      </c>
      <c r="V7" s="3"/>
    </row>
    <row r="8" spans="1:22" x14ac:dyDescent="0.25">
      <c r="A8">
        <v>6</v>
      </c>
      <c r="B8">
        <v>3</v>
      </c>
      <c r="C8" s="3">
        <v>25.7</v>
      </c>
      <c r="D8" s="3">
        <v>17</v>
      </c>
      <c r="E8" s="3">
        <v>6.4</v>
      </c>
      <c r="F8" s="3">
        <f t="shared" si="2"/>
        <v>0.21350000000000002</v>
      </c>
      <c r="G8" s="9">
        <f t="shared" si="0"/>
        <v>0.18176102197158189</v>
      </c>
      <c r="H8" s="9">
        <f t="shared" si="1"/>
        <v>1.060089197088898E-2</v>
      </c>
      <c r="I8" s="9">
        <f>AVERAGE(G6:G8)</f>
        <v>0.17286260360235009</v>
      </c>
      <c r="J8" s="9">
        <f>AVERAGE(H6:H8)</f>
        <v>1.0290628646803197E-2</v>
      </c>
      <c r="L8" t="s">
        <v>34</v>
      </c>
      <c r="M8" s="9">
        <f>AVERAGE(J5,J8,J11)</f>
        <v>1.0317259640062889E-2</v>
      </c>
      <c r="P8" s="7" t="s">
        <v>25</v>
      </c>
      <c r="Q8">
        <v>0.15</v>
      </c>
      <c r="V8" s="3"/>
    </row>
    <row r="9" spans="1:22" x14ac:dyDescent="0.25">
      <c r="A9">
        <v>7</v>
      </c>
      <c r="B9">
        <v>4</v>
      </c>
      <c r="C9" s="3">
        <v>35.1</v>
      </c>
      <c r="D9" s="3">
        <v>23.3</v>
      </c>
      <c r="E9" s="3">
        <v>7.34</v>
      </c>
      <c r="F9" s="3">
        <f t="shared" si="2"/>
        <v>0.29200000000000004</v>
      </c>
      <c r="G9" s="9">
        <f t="shared" si="0"/>
        <v>0.18405663391457766</v>
      </c>
      <c r="H9" s="9">
        <f t="shared" si="1"/>
        <v>1.0006791187257159E-2</v>
      </c>
      <c r="P9" s="7" t="s">
        <v>26</v>
      </c>
      <c r="Q9" s="8">
        <v>0.02</v>
      </c>
      <c r="V9" s="3"/>
    </row>
    <row r="10" spans="1:22" x14ac:dyDescent="0.25">
      <c r="A10">
        <v>8</v>
      </c>
      <c r="B10">
        <v>4</v>
      </c>
      <c r="C10" s="3">
        <v>35</v>
      </c>
      <c r="D10" s="3">
        <v>23.2</v>
      </c>
      <c r="E10" s="3">
        <v>7.13</v>
      </c>
      <c r="F10" s="3">
        <f t="shared" si="2"/>
        <v>0.29100000000000004</v>
      </c>
      <c r="G10" s="9">
        <f t="shared" si="0"/>
        <v>0.1730299448398509</v>
      </c>
      <c r="H10" s="9">
        <f t="shared" si="1"/>
        <v>9.6176683053061825E-3</v>
      </c>
      <c r="I10" s="2" t="s">
        <v>8</v>
      </c>
      <c r="J10" s="2" t="s">
        <v>32</v>
      </c>
      <c r="P10" t="s">
        <v>27</v>
      </c>
      <c r="Q10">
        <v>1E-3</v>
      </c>
    </row>
    <row r="11" spans="1:22" x14ac:dyDescent="0.25">
      <c r="A11">
        <v>9</v>
      </c>
      <c r="B11">
        <v>4</v>
      </c>
      <c r="C11" s="3">
        <v>35</v>
      </c>
      <c r="D11" s="3">
        <v>23.5</v>
      </c>
      <c r="E11" s="3">
        <v>7.35</v>
      </c>
      <c r="F11" s="3">
        <f t="shared" si="2"/>
        <v>0.29249999999999998</v>
      </c>
      <c r="G11" s="9">
        <f t="shared" si="0"/>
        <v>0.18529507819388025</v>
      </c>
      <c r="H11" s="9">
        <f t="shared" si="1"/>
        <v>1.0062681686867907E-2</v>
      </c>
      <c r="I11" s="9">
        <f>AVERAGE(G9:G11)</f>
        <v>0.1807938856494363</v>
      </c>
      <c r="J11" s="9">
        <f>AVERAGE(H6:H8)</f>
        <v>1.0290628646803197E-2</v>
      </c>
      <c r="P11" t="s">
        <v>28</v>
      </c>
      <c r="Q11">
        <v>1E-3</v>
      </c>
    </row>
    <row r="12" spans="1:22" x14ac:dyDescent="0.25">
      <c r="A12" s="11" t="s">
        <v>2</v>
      </c>
      <c r="B12" s="11"/>
      <c r="C12" s="11"/>
      <c r="D12" s="11"/>
      <c r="E12" s="11"/>
      <c r="F12" s="11"/>
      <c r="G12" s="11"/>
      <c r="H12" s="9"/>
      <c r="I12" s="6"/>
      <c r="J12" s="1"/>
      <c r="P12" t="s">
        <v>29</v>
      </c>
      <c r="Q12" s="8">
        <v>0.01</v>
      </c>
    </row>
    <row r="13" spans="1:22" ht="27" customHeight="1" x14ac:dyDescent="0.25">
      <c r="A13">
        <v>10</v>
      </c>
      <c r="B13">
        <v>2</v>
      </c>
      <c r="C13">
        <v>16.600000000000001</v>
      </c>
      <c r="D13">
        <v>10.199999999999999</v>
      </c>
      <c r="E13">
        <v>9.2200000000000006</v>
      </c>
      <c r="F13" s="3">
        <f>((C13+D13)*0.01)/2</f>
        <v>0.13400000000000001</v>
      </c>
      <c r="G13" s="9">
        <f t="shared" ref="G13:G21" si="3">((C13*0.01*D13*0.01)/F13)*(E13*E13/(B13*B13))*(($Q$3*$Q$4)/(8*PI()))</f>
        <v>0.52408829980092164</v>
      </c>
      <c r="H13" s="9">
        <f>G13*(($Q$12/$Q$3)+((1/C13)+(1/D13)+(1/F13))*$Q$10+2*($Q$8/E13)+2*(-$Q$9/B13))</f>
        <v>2.104682414072527E-2</v>
      </c>
    </row>
    <row r="14" spans="1:22" x14ac:dyDescent="0.25">
      <c r="A14">
        <v>11</v>
      </c>
      <c r="B14">
        <v>2</v>
      </c>
      <c r="C14">
        <v>16.600000000000001</v>
      </c>
      <c r="D14">
        <v>9.5</v>
      </c>
      <c r="E14">
        <v>9.4700000000000006</v>
      </c>
      <c r="F14" s="3">
        <f t="shared" ref="F14:F21" si="4">((C14+D14)*0.01)/2</f>
        <v>0.1305</v>
      </c>
      <c r="G14" s="9">
        <f t="shared" si="3"/>
        <v>0.52876207763288985</v>
      </c>
      <c r="H14" s="9">
        <f t="shared" ref="H14:H31" si="5">G14*(($Q$12/$Q$3)+((1/C14)+(1/D14)+(1/F14))*$Q$10+2*($Q$8/E14)+2*(-$Q$9/B14))</f>
        <v>2.0889975588834282E-2</v>
      </c>
      <c r="I14" s="2" t="s">
        <v>9</v>
      </c>
      <c r="J14" s="2" t="s">
        <v>35</v>
      </c>
      <c r="K14" s="2" t="s">
        <v>16</v>
      </c>
      <c r="P14" s="2"/>
    </row>
    <row r="15" spans="1:22" x14ac:dyDescent="0.25">
      <c r="A15">
        <v>12</v>
      </c>
      <c r="B15">
        <v>2</v>
      </c>
      <c r="C15">
        <v>16.5</v>
      </c>
      <c r="D15">
        <v>9.1</v>
      </c>
      <c r="E15">
        <v>9.7100000000000009</v>
      </c>
      <c r="F15" s="3">
        <f t="shared" si="4"/>
        <v>0.128</v>
      </c>
      <c r="G15" s="9">
        <f t="shared" si="3"/>
        <v>0.53962615026417027</v>
      </c>
      <c r="H15" s="9">
        <f t="shared" si="5"/>
        <v>2.0980114137737253E-2</v>
      </c>
      <c r="I15" s="9">
        <f>AVERAGE(G13:G15)</f>
        <v>0.53082550923266059</v>
      </c>
      <c r="J15" s="9">
        <f>AVERAGE(H13:H15)</f>
        <v>2.097230462243227E-2</v>
      </c>
      <c r="K15" s="9">
        <f>I15-I5</f>
        <v>0.37973578616861059</v>
      </c>
    </row>
    <row r="16" spans="1:22" x14ac:dyDescent="0.25">
      <c r="A16">
        <v>13</v>
      </c>
      <c r="B16">
        <v>3</v>
      </c>
      <c r="C16">
        <v>26.2</v>
      </c>
      <c r="D16">
        <v>14.6</v>
      </c>
      <c r="E16">
        <v>12.03</v>
      </c>
      <c r="F16" s="3">
        <f t="shared" si="4"/>
        <v>0.20399999999999999</v>
      </c>
      <c r="G16" s="9">
        <f t="shared" si="3"/>
        <v>0.58845312963645025</v>
      </c>
      <c r="H16" s="9">
        <f t="shared" si="5"/>
        <v>2.154500171794187E-2</v>
      </c>
      <c r="K16" s="3"/>
    </row>
    <row r="17" spans="1:17" x14ac:dyDescent="0.25">
      <c r="A17">
        <v>14</v>
      </c>
      <c r="B17">
        <v>3</v>
      </c>
      <c r="C17">
        <v>26.3</v>
      </c>
      <c r="D17">
        <v>14.5</v>
      </c>
      <c r="E17">
        <v>11.91</v>
      </c>
      <c r="F17" s="3">
        <f t="shared" si="4"/>
        <v>0.20399999999999999</v>
      </c>
      <c r="G17" s="9">
        <f t="shared" si="3"/>
        <v>0.57500781708789594</v>
      </c>
      <c r="H17" s="9">
        <f t="shared" si="5"/>
        <v>2.1197394451920499E-2</v>
      </c>
      <c r="I17" s="2" t="s">
        <v>12</v>
      </c>
      <c r="J17" s="2" t="s">
        <v>36</v>
      </c>
      <c r="K17" s="2" t="s">
        <v>16</v>
      </c>
      <c r="L17" t="s">
        <v>33</v>
      </c>
      <c r="M17" s="9">
        <f>AVERAGE(I15,I18,I21)</f>
        <v>0.56769066279589653</v>
      </c>
      <c r="N17" s="2" t="s">
        <v>41</v>
      </c>
      <c r="P17" s="10">
        <f>M17-M7</f>
        <v>0.3994419253572844</v>
      </c>
    </row>
    <row r="18" spans="1:17" x14ac:dyDescent="0.25">
      <c r="A18">
        <v>15</v>
      </c>
      <c r="B18">
        <v>3</v>
      </c>
      <c r="C18">
        <v>26.2</v>
      </c>
      <c r="D18">
        <v>14.1</v>
      </c>
      <c r="E18">
        <v>11.72</v>
      </c>
      <c r="F18" s="3">
        <f t="shared" si="4"/>
        <v>0.20149999999999998</v>
      </c>
      <c r="G18" s="9">
        <f t="shared" si="3"/>
        <v>0.5460811926639052</v>
      </c>
      <c r="H18" s="9">
        <f t="shared" si="5"/>
        <v>2.0388381126780934E-2</v>
      </c>
      <c r="I18" s="9">
        <f>AVERAGE(G16:G18)</f>
        <v>0.5698473797960838</v>
      </c>
      <c r="J18" s="9">
        <f>AVERAGE(H16:H18)</f>
        <v>2.1043592432214434E-2</v>
      </c>
      <c r="K18" s="9">
        <f>I18-I8</f>
        <v>0.39698477619373373</v>
      </c>
      <c r="L18" t="s">
        <v>34</v>
      </c>
      <c r="M18" s="9">
        <f>AVERAGE(J15,J18,J21)</f>
        <v>2.1072586054284331E-2</v>
      </c>
      <c r="N18" t="s">
        <v>42</v>
      </c>
      <c r="P18" s="9">
        <f>M18-M8</f>
        <v>1.0755326414221443E-2</v>
      </c>
    </row>
    <row r="19" spans="1:17" x14ac:dyDescent="0.25">
      <c r="A19">
        <v>16</v>
      </c>
      <c r="B19">
        <v>4</v>
      </c>
      <c r="C19">
        <v>35</v>
      </c>
      <c r="D19">
        <v>20.100000000000001</v>
      </c>
      <c r="E19">
        <v>13.9</v>
      </c>
      <c r="F19" s="3">
        <f t="shared" si="4"/>
        <v>0.27550000000000002</v>
      </c>
      <c r="G19" s="9">
        <f t="shared" si="3"/>
        <v>0.60179873217436441</v>
      </c>
      <c r="H19" s="9">
        <f t="shared" si="5"/>
        <v>2.1237971064766901E-2</v>
      </c>
    </row>
    <row r="20" spans="1:17" x14ac:dyDescent="0.25">
      <c r="A20">
        <v>17</v>
      </c>
      <c r="B20">
        <v>4</v>
      </c>
      <c r="C20">
        <v>34.9</v>
      </c>
      <c r="D20">
        <v>19.8</v>
      </c>
      <c r="E20">
        <v>14</v>
      </c>
      <c r="F20" s="3">
        <f t="shared" si="4"/>
        <v>0.27350000000000002</v>
      </c>
      <c r="G20" s="9">
        <f t="shared" si="3"/>
        <v>0.60404393388743749</v>
      </c>
      <c r="H20" s="9">
        <f t="shared" si="5"/>
        <v>2.1240623182857795E-2</v>
      </c>
      <c r="I20" s="2" t="s">
        <v>11</v>
      </c>
      <c r="J20" s="2" t="s">
        <v>37</v>
      </c>
      <c r="K20" s="2" t="s">
        <v>16</v>
      </c>
    </row>
    <row r="21" spans="1:17" x14ac:dyDescent="0.25">
      <c r="A21">
        <v>18</v>
      </c>
      <c r="B21">
        <v>4</v>
      </c>
      <c r="C21">
        <v>35</v>
      </c>
      <c r="D21">
        <v>19.5</v>
      </c>
      <c r="E21">
        <v>14.03</v>
      </c>
      <c r="F21" s="3">
        <f t="shared" si="4"/>
        <v>0.27250000000000002</v>
      </c>
      <c r="G21" s="9">
        <f t="shared" si="3"/>
        <v>0.60135463201503436</v>
      </c>
      <c r="H21" s="9">
        <f t="shared" si="5"/>
        <v>2.1126989076994188E-2</v>
      </c>
      <c r="I21" s="9">
        <f>AVERAGE(G19:G21)</f>
        <v>0.60239909935894531</v>
      </c>
      <c r="J21" s="9">
        <f>AVERAGE(H19:H21)</f>
        <v>2.1201861108206294E-2</v>
      </c>
      <c r="K21" s="9">
        <f>I21-I11</f>
        <v>0.42160521370950899</v>
      </c>
    </row>
    <row r="22" spans="1:17" x14ac:dyDescent="0.25">
      <c r="A22" s="11" t="s">
        <v>3</v>
      </c>
      <c r="B22" s="11"/>
      <c r="C22" s="11"/>
      <c r="D22" s="11"/>
      <c r="E22" s="11"/>
      <c r="F22" s="11"/>
      <c r="G22" s="11"/>
      <c r="H22" s="9"/>
      <c r="I22" s="6"/>
      <c r="K22" s="1"/>
    </row>
    <row r="23" spans="1:17" x14ac:dyDescent="0.25">
      <c r="A23">
        <v>19</v>
      </c>
      <c r="B23">
        <v>2</v>
      </c>
      <c r="C23">
        <v>16.399999999999999</v>
      </c>
      <c r="D23">
        <v>8.1999999999999993</v>
      </c>
      <c r="E23">
        <v>16.190000000000001</v>
      </c>
      <c r="F23" s="3">
        <f>((C23+D23)*0.01)/2</f>
        <v>0.123</v>
      </c>
      <c r="G23" s="9">
        <f t="shared" ref="G23:G31" si="6">((C23*0.01*D23*0.01)/F23)*(E23*E23/(B23*B23))*(($Q$3*$Q$4)/(8*PI()))</f>
        <v>1.3982519935726119</v>
      </c>
      <c r="H23" s="9">
        <f t="shared" si="5"/>
        <v>3.7533229175757694E-2</v>
      </c>
      <c r="P23" s="2"/>
      <c r="Q23" s="2"/>
    </row>
    <row r="24" spans="1:17" x14ac:dyDescent="0.25">
      <c r="A24">
        <v>20</v>
      </c>
      <c r="B24">
        <v>2</v>
      </c>
      <c r="C24">
        <v>16.399999999999999</v>
      </c>
      <c r="D24">
        <v>8.3000000000000007</v>
      </c>
      <c r="E24">
        <v>15.97</v>
      </c>
      <c r="F24" s="3">
        <f t="shared" ref="F24:F31" si="7">((C24+D24)*0.01)/2</f>
        <v>0.1235</v>
      </c>
      <c r="G24" s="9">
        <f t="shared" si="6"/>
        <v>1.3715257816954105</v>
      </c>
      <c r="H24" s="9">
        <f t="shared" si="5"/>
        <v>3.7118762295559986E-2</v>
      </c>
      <c r="I24" s="2" t="s">
        <v>13</v>
      </c>
      <c r="J24" s="2" t="s">
        <v>38</v>
      </c>
      <c r="K24" s="2" t="s">
        <v>16</v>
      </c>
    </row>
    <row r="25" spans="1:17" x14ac:dyDescent="0.25">
      <c r="A25">
        <v>21</v>
      </c>
      <c r="B25">
        <v>2</v>
      </c>
      <c r="C25">
        <v>16.399999999999999</v>
      </c>
      <c r="D25">
        <v>8.4</v>
      </c>
      <c r="E25">
        <v>15.63</v>
      </c>
      <c r="F25" s="3">
        <f t="shared" si="7"/>
        <v>0.12399999999999999</v>
      </c>
      <c r="G25" s="9">
        <f t="shared" si="6"/>
        <v>1.3242151910535662</v>
      </c>
      <c r="H25" s="9">
        <f t="shared" si="5"/>
        <v>3.6334342553660193E-2</v>
      </c>
      <c r="I25" s="9">
        <f>AVERAGE(G23:G25)</f>
        <v>1.3646643221071963</v>
      </c>
      <c r="J25" s="9">
        <f>AVERAGE(H23:H25)</f>
        <v>3.6995444674992627E-2</v>
      </c>
      <c r="K25" s="9">
        <f>I25-I5</f>
        <v>1.2135745990431464</v>
      </c>
    </row>
    <row r="26" spans="1:17" x14ac:dyDescent="0.25">
      <c r="A26">
        <v>22</v>
      </c>
      <c r="B26">
        <v>3</v>
      </c>
      <c r="C26">
        <v>25.7</v>
      </c>
      <c r="D26">
        <v>13.8</v>
      </c>
      <c r="E26">
        <v>19.91</v>
      </c>
      <c r="F26" s="3">
        <f t="shared" si="7"/>
        <v>0.19750000000000001</v>
      </c>
      <c r="G26" s="9">
        <f t="shared" si="6"/>
        <v>1.543633774880641</v>
      </c>
      <c r="H26" s="9">
        <f t="shared" si="5"/>
        <v>4.153785303931435E-2</v>
      </c>
      <c r="P26" s="2"/>
      <c r="Q26" s="2"/>
    </row>
    <row r="27" spans="1:17" x14ac:dyDescent="0.25">
      <c r="A27">
        <v>23</v>
      </c>
      <c r="B27">
        <v>3</v>
      </c>
      <c r="C27">
        <v>25.7</v>
      </c>
      <c r="D27">
        <v>13.7</v>
      </c>
      <c r="E27">
        <v>19.34</v>
      </c>
      <c r="F27" s="3">
        <f t="shared" si="7"/>
        <v>0.19700000000000001</v>
      </c>
      <c r="G27" s="9">
        <f t="shared" si="6"/>
        <v>1.4496295937393886</v>
      </c>
      <c r="H27" s="9">
        <f t="shared" si="5"/>
        <v>3.9671439699711007E-2</v>
      </c>
      <c r="I27" s="2" t="s">
        <v>10</v>
      </c>
      <c r="J27" s="2" t="s">
        <v>39</v>
      </c>
      <c r="K27" s="2" t="s">
        <v>16</v>
      </c>
      <c r="L27" t="s">
        <v>33</v>
      </c>
      <c r="M27" s="9">
        <f>AVERAGE(I25,I28,I31)</f>
        <v>1.4722634578889959</v>
      </c>
      <c r="N27" s="2" t="s">
        <v>41</v>
      </c>
      <c r="P27" s="10">
        <f>M27-M7</f>
        <v>1.3040147204503838</v>
      </c>
    </row>
    <row r="28" spans="1:17" x14ac:dyDescent="0.25">
      <c r="A28">
        <v>24</v>
      </c>
      <c r="B28">
        <v>3</v>
      </c>
      <c r="C28">
        <v>25.7</v>
      </c>
      <c r="D28">
        <v>13.7</v>
      </c>
      <c r="E28">
        <v>19.66</v>
      </c>
      <c r="F28" s="3">
        <f t="shared" si="7"/>
        <v>0.19700000000000001</v>
      </c>
      <c r="G28" s="9">
        <f t="shared" si="6"/>
        <v>1.4979976563779922</v>
      </c>
      <c r="H28" s="9">
        <f t="shared" si="5"/>
        <v>4.0616891172838697E-2</v>
      </c>
      <c r="I28" s="9">
        <f>AVERAGE(G26:G28)</f>
        <v>1.4970870083326737</v>
      </c>
      <c r="J28" s="9">
        <f>AVERAGE(H26:H28)</f>
        <v>4.0608727970621351E-2</v>
      </c>
      <c r="K28" s="9">
        <f>I28-I8</f>
        <v>1.3242244047303235</v>
      </c>
      <c r="L28" t="s">
        <v>34</v>
      </c>
      <c r="M28" s="9">
        <f>AVERAGE(J25,J28,J31)</f>
        <v>3.9840367676074649E-2</v>
      </c>
      <c r="N28" t="s">
        <v>42</v>
      </c>
      <c r="P28" s="9">
        <f>M28-M8</f>
        <v>2.9523108036011762E-2</v>
      </c>
    </row>
    <row r="29" spans="1:17" x14ac:dyDescent="0.25">
      <c r="A29">
        <v>25</v>
      </c>
      <c r="B29">
        <v>4</v>
      </c>
      <c r="C29">
        <v>35</v>
      </c>
      <c r="D29">
        <v>18.8</v>
      </c>
      <c r="E29">
        <v>22.9</v>
      </c>
      <c r="F29" s="3">
        <f t="shared" si="7"/>
        <v>0.26900000000000002</v>
      </c>
      <c r="G29" s="9">
        <f t="shared" si="6"/>
        <v>1.5646735736485082</v>
      </c>
      <c r="H29" s="9">
        <f t="shared" si="5"/>
        <v>4.2089205477154612E-2</v>
      </c>
      <c r="I29" s="9"/>
      <c r="P29" s="2"/>
      <c r="Q29" s="2"/>
    </row>
    <row r="30" spans="1:17" x14ac:dyDescent="0.25">
      <c r="A30">
        <v>26</v>
      </c>
      <c r="B30">
        <v>4</v>
      </c>
      <c r="C30">
        <v>35</v>
      </c>
      <c r="D30">
        <v>19</v>
      </c>
      <c r="E30">
        <v>22.81</v>
      </c>
      <c r="F30" s="3">
        <f t="shared" si="7"/>
        <v>0.27</v>
      </c>
      <c r="G30" s="9">
        <f t="shared" si="6"/>
        <v>1.5631030880400381</v>
      </c>
      <c r="H30" s="9">
        <f t="shared" si="5"/>
        <v>4.2105359420598364E-2</v>
      </c>
      <c r="I30" s="2" t="s">
        <v>14</v>
      </c>
      <c r="J30" s="2" t="s">
        <v>40</v>
      </c>
      <c r="K30" s="2" t="s">
        <v>16</v>
      </c>
      <c r="N30" s="9"/>
      <c r="O30" s="2"/>
      <c r="Q30" s="10"/>
    </row>
    <row r="31" spans="1:17" x14ac:dyDescent="0.25">
      <c r="A31">
        <v>27</v>
      </c>
      <c r="B31">
        <v>4</v>
      </c>
      <c r="C31">
        <v>35</v>
      </c>
      <c r="D31">
        <v>18.899999999999999</v>
      </c>
      <c r="E31">
        <v>22.66</v>
      </c>
      <c r="F31" s="3">
        <f t="shared" si="7"/>
        <v>0.26950000000000002</v>
      </c>
      <c r="G31" s="9">
        <f t="shared" si="6"/>
        <v>1.537340467992808</v>
      </c>
      <c r="H31" s="9">
        <f t="shared" si="5"/>
        <v>4.1556226250076891E-2</v>
      </c>
      <c r="I31" s="9">
        <f>AVERAGE(G29:G31)</f>
        <v>1.5550390432271179</v>
      </c>
      <c r="J31" s="9">
        <f>AVERAGE(H29:H31)</f>
        <v>4.1916930382609963E-2</v>
      </c>
      <c r="K31" s="9">
        <f>I31-I11</f>
        <v>1.3742451575776817</v>
      </c>
      <c r="N31" s="9"/>
      <c r="Q31" s="9"/>
    </row>
    <row r="33" spans="1:17" x14ac:dyDescent="0.25">
      <c r="P33" s="2"/>
      <c r="Q33" s="2"/>
    </row>
    <row r="34" spans="1:17" x14ac:dyDescent="0.25">
      <c r="A34" s="11" t="s">
        <v>43</v>
      </c>
      <c r="B34" s="11"/>
      <c r="C34" s="11"/>
      <c r="D34" s="11"/>
      <c r="E34" s="11"/>
      <c r="F34" s="11"/>
      <c r="G34" s="11"/>
      <c r="H34" s="11"/>
    </row>
    <row r="35" spans="1:17" x14ac:dyDescent="0.25">
      <c r="A35" t="s">
        <v>44</v>
      </c>
      <c r="B35" t="s">
        <v>45</v>
      </c>
      <c r="G35" s="9"/>
    </row>
    <row r="36" spans="1:17" x14ac:dyDescent="0.25">
      <c r="A36">
        <v>0.14799999999999999</v>
      </c>
      <c r="B36">
        <v>0.28499999999999998</v>
      </c>
      <c r="G36" s="9"/>
      <c r="P36" s="2"/>
      <c r="Q36" s="2"/>
    </row>
    <row r="37" spans="1:17" x14ac:dyDescent="0.25">
      <c r="A37" t="s">
        <v>16</v>
      </c>
      <c r="B37" t="s">
        <v>16</v>
      </c>
    </row>
    <row r="38" spans="1:17" x14ac:dyDescent="0.25">
      <c r="A38">
        <f>2*Q5*A36*A36</f>
        <v>0.13580479999999998</v>
      </c>
      <c r="B38">
        <f>2*Q5*B36*B36</f>
        <v>0.5035949999999999</v>
      </c>
    </row>
    <row r="39" spans="1:17" x14ac:dyDescent="0.25">
      <c r="P39" s="2"/>
      <c r="Q39" s="2"/>
    </row>
  </sheetData>
  <mergeCells count="4">
    <mergeCell ref="A1:I1"/>
    <mergeCell ref="A12:G12"/>
    <mergeCell ref="A22:G22"/>
    <mergeCell ref="A34:H3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Ptasznik</dc:creator>
  <cp:lastModifiedBy>Michał Ptasznik</cp:lastModifiedBy>
  <dcterms:created xsi:type="dcterms:W3CDTF">2024-11-04T10:51:45Z</dcterms:created>
  <dcterms:modified xsi:type="dcterms:W3CDTF">2024-11-17T20:51:51Z</dcterms:modified>
</cp:coreProperties>
</file>